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15" windowWidth="14520" windowHeight="13830"/>
  </bookViews>
  <sheets>
    <sheet name="mix作業" sheetId="5" r:id="rId1"/>
    <sheet name="集計表" sheetId="4" r:id="rId2"/>
  </sheets>
  <definedNames>
    <definedName name="_xlnm._FilterDatabase" localSheetId="0" hidden="1">mix作業!$A$15:$DW$210</definedName>
    <definedName name="DM目的列">mix作業!$AD$16:$AD$210</definedName>
    <definedName name="LD別列">mix作業!$C$16:$C$210</definedName>
    <definedName name="県コド">集計表!$B$11:$B$210</definedName>
    <definedName name="行14条件">集計表!$D$14:$CV$14</definedName>
    <definedName name="行15条件">集計表!$D$15:$CV$15</definedName>
    <definedName name="行16条件">集計表!$D$16:$CV$16</definedName>
    <definedName name="指定年_竣工年">mix作業!$O$16:$O$210</definedName>
    <definedName name="指定年月日列">mix作業!$M$16:$M$210</definedName>
    <definedName name="集計表県列">集計表!$C$17:$C$63</definedName>
    <definedName name="千万以上列">mix作業!$P$16:$P$210</definedName>
    <definedName name="適否列">mix作業!$K$16:$K$210</definedName>
    <definedName name="都道府県列">mix作業!$E$16:$E$210</definedName>
    <definedName name="万m3">集計表!$L$11:$L$210</definedName>
    <definedName name="類型列">mix作業!$H$16:$H$210</definedName>
  </definedNames>
  <calcPr calcId="145621" refMode="R1C1"/>
</workbook>
</file>

<file path=xl/calcChain.xml><?xml version="1.0" encoding="utf-8"?>
<calcChain xmlns="http://schemas.openxmlformats.org/spreadsheetml/2006/main">
  <c r="AR64" i="4" l="1"/>
  <c r="AR63" i="4"/>
  <c r="AR62" i="4"/>
  <c r="AR61" i="4"/>
  <c r="AR60" i="4"/>
  <c r="AR59" i="4"/>
  <c r="AR57" i="4"/>
  <c r="AR56" i="4"/>
  <c r="AR55" i="4"/>
  <c r="AR54" i="4"/>
  <c r="AR53" i="4"/>
  <c r="AR52" i="4"/>
  <c r="AR51" i="4"/>
  <c r="AR50" i="4"/>
  <c r="AR49" i="4"/>
  <c r="AR48" i="4"/>
  <c r="AR47" i="4"/>
  <c r="AR46" i="4"/>
  <c r="AR45" i="4"/>
  <c r="AR44" i="4"/>
  <c r="AR43" i="4"/>
  <c r="AR42" i="4"/>
  <c r="AR41" i="4"/>
  <c r="AR40" i="4"/>
  <c r="AR39" i="4"/>
  <c r="AR38" i="4"/>
  <c r="AR37" i="4"/>
  <c r="AR36" i="4"/>
  <c r="AR35" i="4"/>
  <c r="AR34" i="4"/>
  <c r="AR33" i="4"/>
  <c r="AR32" i="4"/>
  <c r="AR31" i="4"/>
  <c r="AR30" i="4"/>
  <c r="AR29" i="4"/>
  <c r="AR28" i="4"/>
  <c r="AR27" i="4"/>
  <c r="AR26" i="4"/>
  <c r="AR25" i="4"/>
  <c r="AR24" i="4"/>
  <c r="AR23" i="4"/>
  <c r="AR22" i="4"/>
  <c r="AR21" i="4"/>
  <c r="AR20" i="4"/>
  <c r="AR19" i="4"/>
  <c r="AR18" i="4"/>
  <c r="AR17" i="4"/>
  <c r="AR58" i="4"/>
  <c r="AQ64" i="4"/>
  <c r="J64" i="4"/>
  <c r="I64" i="4"/>
  <c r="H64" i="4"/>
  <c r="G64" i="4"/>
  <c r="F64" i="4"/>
  <c r="E64" i="4"/>
  <c r="D64" i="4"/>
  <c r="J29" i="4"/>
  <c r="J30" i="4"/>
  <c r="J31" i="4"/>
  <c r="J32" i="4"/>
  <c r="J33" i="4"/>
  <c r="J34" i="4"/>
  <c r="J35" i="4"/>
  <c r="J36" i="4"/>
  <c r="J37" i="4"/>
  <c r="J38" i="4"/>
  <c r="J39" i="4"/>
  <c r="J40" i="4"/>
  <c r="J41" i="4"/>
  <c r="J42" i="4"/>
  <c r="J43" i="4"/>
  <c r="J44" i="4"/>
  <c r="J45" i="4"/>
  <c r="J46" i="4"/>
  <c r="J47" i="4"/>
  <c r="J48" i="4"/>
  <c r="J49" i="4"/>
  <c r="J50" i="4"/>
  <c r="J51" i="4"/>
  <c r="J52" i="4"/>
  <c r="J53" i="4"/>
  <c r="J54" i="4"/>
  <c r="J55" i="4"/>
  <c r="J56" i="4"/>
  <c r="J57" i="4"/>
  <c r="J58" i="4"/>
  <c r="J59" i="4"/>
  <c r="J60" i="4"/>
  <c r="J61" i="4"/>
  <c r="J62" i="4"/>
  <c r="J63" i="4"/>
  <c r="J24" i="4"/>
  <c r="J25" i="4"/>
  <c r="J26" i="4"/>
  <c r="J27" i="4"/>
  <c r="J28" i="4"/>
  <c r="J18" i="4"/>
  <c r="J19" i="4"/>
  <c r="J20" i="4"/>
  <c r="J21" i="4"/>
  <c r="J22" i="4"/>
  <c r="J23" i="4"/>
  <c r="J17" i="4"/>
  <c r="D18" i="4"/>
  <c r="E18" i="4"/>
  <c r="F18" i="4"/>
  <c r="G18" i="4"/>
  <c r="H18" i="4"/>
  <c r="I18" i="4"/>
  <c r="D19" i="4"/>
  <c r="E19" i="4"/>
  <c r="F19" i="4"/>
  <c r="G19" i="4"/>
  <c r="H19" i="4"/>
  <c r="I19" i="4"/>
  <c r="D20" i="4"/>
  <c r="E20" i="4"/>
  <c r="F20" i="4"/>
  <c r="G20" i="4"/>
  <c r="H20" i="4"/>
  <c r="I20" i="4"/>
  <c r="D21" i="4"/>
  <c r="E21" i="4"/>
  <c r="F21" i="4"/>
  <c r="G21" i="4"/>
  <c r="H21" i="4"/>
  <c r="I21" i="4"/>
  <c r="D22" i="4"/>
  <c r="E22" i="4"/>
  <c r="F22" i="4"/>
  <c r="G22" i="4"/>
  <c r="H22" i="4"/>
  <c r="I22" i="4"/>
  <c r="D23" i="4"/>
  <c r="E23" i="4"/>
  <c r="F23" i="4"/>
  <c r="G23" i="4"/>
  <c r="H23" i="4"/>
  <c r="I23" i="4"/>
  <c r="D24" i="4"/>
  <c r="E24" i="4"/>
  <c r="F24" i="4"/>
  <c r="G24" i="4"/>
  <c r="H24" i="4"/>
  <c r="I24" i="4"/>
  <c r="D25" i="4"/>
  <c r="E25" i="4"/>
  <c r="F25" i="4"/>
  <c r="G25" i="4"/>
  <c r="H25" i="4"/>
  <c r="I25" i="4"/>
  <c r="D26" i="4"/>
  <c r="E26" i="4"/>
  <c r="F26" i="4"/>
  <c r="G26" i="4"/>
  <c r="H26" i="4"/>
  <c r="I26" i="4"/>
  <c r="D27" i="4"/>
  <c r="E27" i="4"/>
  <c r="F27" i="4"/>
  <c r="G27" i="4"/>
  <c r="H27" i="4"/>
  <c r="I27" i="4"/>
  <c r="D28" i="4"/>
  <c r="E28" i="4"/>
  <c r="F28" i="4"/>
  <c r="G28" i="4"/>
  <c r="H28" i="4"/>
  <c r="I28" i="4"/>
  <c r="D29" i="4"/>
  <c r="E29" i="4"/>
  <c r="F29" i="4"/>
  <c r="G29" i="4"/>
  <c r="H29" i="4"/>
  <c r="I29" i="4"/>
  <c r="D30" i="4"/>
  <c r="E30" i="4"/>
  <c r="F30" i="4"/>
  <c r="G30" i="4"/>
  <c r="H30" i="4"/>
  <c r="I30" i="4"/>
  <c r="D31" i="4"/>
  <c r="E31" i="4"/>
  <c r="F31" i="4"/>
  <c r="G31" i="4"/>
  <c r="H31" i="4"/>
  <c r="I31" i="4"/>
  <c r="D32" i="4"/>
  <c r="E32" i="4"/>
  <c r="F32" i="4"/>
  <c r="G32" i="4"/>
  <c r="H32" i="4"/>
  <c r="I32" i="4"/>
  <c r="D33" i="4"/>
  <c r="E33" i="4"/>
  <c r="F33" i="4"/>
  <c r="G33" i="4"/>
  <c r="H33" i="4"/>
  <c r="I33" i="4"/>
  <c r="D34" i="4"/>
  <c r="E34" i="4"/>
  <c r="F34" i="4"/>
  <c r="G34" i="4"/>
  <c r="H34" i="4"/>
  <c r="I34" i="4"/>
  <c r="D35" i="4"/>
  <c r="E35" i="4"/>
  <c r="F35" i="4"/>
  <c r="G35" i="4"/>
  <c r="H35" i="4"/>
  <c r="I35" i="4"/>
  <c r="D36" i="4"/>
  <c r="E36" i="4"/>
  <c r="F36" i="4"/>
  <c r="G36" i="4"/>
  <c r="H36" i="4"/>
  <c r="I36" i="4"/>
  <c r="D37" i="4"/>
  <c r="E37" i="4"/>
  <c r="F37" i="4"/>
  <c r="G37" i="4"/>
  <c r="H37" i="4"/>
  <c r="I37" i="4"/>
  <c r="D38" i="4"/>
  <c r="E38" i="4"/>
  <c r="F38" i="4"/>
  <c r="G38" i="4"/>
  <c r="H38" i="4"/>
  <c r="I38" i="4"/>
  <c r="D39" i="4"/>
  <c r="E39" i="4"/>
  <c r="F39" i="4"/>
  <c r="G39" i="4"/>
  <c r="H39" i="4"/>
  <c r="I39" i="4"/>
  <c r="D40" i="4"/>
  <c r="E40" i="4"/>
  <c r="F40" i="4"/>
  <c r="G40" i="4"/>
  <c r="H40" i="4"/>
  <c r="I40" i="4"/>
  <c r="D41" i="4"/>
  <c r="E41" i="4"/>
  <c r="F41" i="4"/>
  <c r="G41" i="4"/>
  <c r="H41" i="4"/>
  <c r="I41" i="4"/>
  <c r="D42" i="4"/>
  <c r="E42" i="4"/>
  <c r="F42" i="4"/>
  <c r="G42" i="4"/>
  <c r="H42" i="4"/>
  <c r="I42" i="4"/>
  <c r="D43" i="4"/>
  <c r="E43" i="4"/>
  <c r="F43" i="4"/>
  <c r="G43" i="4"/>
  <c r="H43" i="4"/>
  <c r="I43" i="4"/>
  <c r="D44" i="4"/>
  <c r="E44" i="4"/>
  <c r="F44" i="4"/>
  <c r="G44" i="4"/>
  <c r="H44" i="4"/>
  <c r="I44" i="4"/>
  <c r="D45" i="4"/>
  <c r="E45" i="4"/>
  <c r="F45" i="4"/>
  <c r="G45" i="4"/>
  <c r="H45" i="4"/>
  <c r="I45" i="4"/>
  <c r="D46" i="4"/>
  <c r="E46" i="4"/>
  <c r="F46" i="4"/>
  <c r="G46" i="4"/>
  <c r="H46" i="4"/>
  <c r="I46" i="4"/>
  <c r="D47" i="4"/>
  <c r="E47" i="4"/>
  <c r="F47" i="4"/>
  <c r="G47" i="4"/>
  <c r="H47" i="4"/>
  <c r="I47" i="4"/>
  <c r="D48" i="4"/>
  <c r="E48" i="4"/>
  <c r="F48" i="4"/>
  <c r="G48" i="4"/>
  <c r="H48" i="4"/>
  <c r="I48" i="4"/>
  <c r="D49" i="4"/>
  <c r="E49" i="4"/>
  <c r="F49" i="4"/>
  <c r="G49" i="4"/>
  <c r="H49" i="4"/>
  <c r="I49" i="4"/>
  <c r="D50" i="4"/>
  <c r="E50" i="4"/>
  <c r="F50" i="4"/>
  <c r="G50" i="4"/>
  <c r="H50" i="4"/>
  <c r="I50" i="4"/>
  <c r="D51" i="4"/>
  <c r="E51" i="4"/>
  <c r="F51" i="4"/>
  <c r="G51" i="4"/>
  <c r="H51" i="4"/>
  <c r="I51" i="4"/>
  <c r="D52" i="4"/>
  <c r="E52" i="4"/>
  <c r="F52" i="4"/>
  <c r="G52" i="4"/>
  <c r="H52" i="4"/>
  <c r="I52" i="4"/>
  <c r="D53" i="4"/>
  <c r="E53" i="4"/>
  <c r="F53" i="4"/>
  <c r="G53" i="4"/>
  <c r="H53" i="4"/>
  <c r="I53" i="4"/>
  <c r="D54" i="4"/>
  <c r="E54" i="4"/>
  <c r="F54" i="4"/>
  <c r="G54" i="4"/>
  <c r="H54" i="4"/>
  <c r="I54" i="4"/>
  <c r="D55" i="4"/>
  <c r="E55" i="4"/>
  <c r="F55" i="4"/>
  <c r="G55" i="4"/>
  <c r="H55" i="4"/>
  <c r="I55" i="4"/>
  <c r="D56" i="4"/>
  <c r="E56" i="4"/>
  <c r="F56" i="4"/>
  <c r="G56" i="4"/>
  <c r="H56" i="4"/>
  <c r="I56" i="4"/>
  <c r="D57" i="4"/>
  <c r="E57" i="4"/>
  <c r="F57" i="4"/>
  <c r="G57" i="4"/>
  <c r="H57" i="4"/>
  <c r="I57" i="4"/>
  <c r="D58" i="4"/>
  <c r="E58" i="4"/>
  <c r="F58" i="4"/>
  <c r="G58" i="4"/>
  <c r="H58" i="4"/>
  <c r="I58" i="4"/>
  <c r="D59" i="4"/>
  <c r="E59" i="4"/>
  <c r="F59" i="4"/>
  <c r="G59" i="4"/>
  <c r="H59" i="4"/>
  <c r="I59" i="4"/>
  <c r="D60" i="4"/>
  <c r="E60" i="4"/>
  <c r="F60" i="4"/>
  <c r="G60" i="4"/>
  <c r="H60" i="4"/>
  <c r="I60" i="4"/>
  <c r="D61" i="4"/>
  <c r="E61" i="4"/>
  <c r="F61" i="4"/>
  <c r="G61" i="4"/>
  <c r="H61" i="4"/>
  <c r="I61" i="4"/>
  <c r="D62" i="4"/>
  <c r="E62" i="4"/>
  <c r="F62" i="4"/>
  <c r="G62" i="4"/>
  <c r="H62" i="4"/>
  <c r="I62" i="4"/>
  <c r="D63" i="4"/>
  <c r="E63" i="4"/>
  <c r="F63" i="4"/>
  <c r="G63" i="4"/>
  <c r="H63" i="4"/>
  <c r="I63" i="4"/>
  <c r="E17" i="4"/>
  <c r="F17" i="4"/>
  <c r="G17" i="4"/>
  <c r="H17" i="4"/>
  <c r="I17" i="4"/>
  <c r="D17" i="4"/>
  <c r="AK44" i="4"/>
  <c r="AL44" i="4"/>
  <c r="AM44" i="4"/>
  <c r="AN44" i="4"/>
  <c r="AO44" i="4"/>
  <c r="AK45" i="4"/>
  <c r="AL45" i="4"/>
  <c r="AM45" i="4"/>
  <c r="AN45" i="4"/>
  <c r="AO45" i="4"/>
  <c r="AK46" i="4"/>
  <c r="AL46" i="4"/>
  <c r="AM46" i="4"/>
  <c r="AN46" i="4"/>
  <c r="AO46" i="4"/>
  <c r="AK47" i="4"/>
  <c r="AL47" i="4"/>
  <c r="AM47" i="4"/>
  <c r="AN47" i="4"/>
  <c r="AO47" i="4"/>
  <c r="AK48" i="4"/>
  <c r="AL48" i="4"/>
  <c r="AM48" i="4"/>
  <c r="AN48" i="4"/>
  <c r="AO48" i="4"/>
  <c r="AK49" i="4"/>
  <c r="AL49" i="4"/>
  <c r="AM49" i="4"/>
  <c r="AN49" i="4"/>
  <c r="AO49" i="4"/>
  <c r="AK50" i="4"/>
  <c r="AL50" i="4"/>
  <c r="AM50" i="4"/>
  <c r="AN50" i="4"/>
  <c r="AO50" i="4"/>
  <c r="AK51" i="4"/>
  <c r="AL51" i="4"/>
  <c r="AM51" i="4"/>
  <c r="AN51" i="4"/>
  <c r="AO51" i="4"/>
  <c r="AK52" i="4"/>
  <c r="AL52" i="4"/>
  <c r="AM52" i="4"/>
  <c r="AN52" i="4"/>
  <c r="AO52" i="4"/>
  <c r="AK53" i="4"/>
  <c r="AL53" i="4"/>
  <c r="AM53" i="4"/>
  <c r="AN53" i="4"/>
  <c r="AO53" i="4"/>
  <c r="AK54" i="4"/>
  <c r="AL54" i="4"/>
  <c r="AM54" i="4"/>
  <c r="AN54" i="4"/>
  <c r="AO54" i="4"/>
  <c r="AK55" i="4"/>
  <c r="AL55" i="4"/>
  <c r="AM55" i="4"/>
  <c r="AN55" i="4"/>
  <c r="AO55" i="4"/>
  <c r="AK56" i="4"/>
  <c r="AL56" i="4"/>
  <c r="AM56" i="4"/>
  <c r="AN56" i="4"/>
  <c r="AO56" i="4"/>
  <c r="AK57" i="4"/>
  <c r="AL57" i="4"/>
  <c r="AM57" i="4"/>
  <c r="AN57" i="4"/>
  <c r="AO57" i="4"/>
  <c r="AK58" i="4"/>
  <c r="AL58" i="4"/>
  <c r="AM58" i="4"/>
  <c r="AN58" i="4"/>
  <c r="AO58" i="4"/>
  <c r="AK59" i="4"/>
  <c r="AL59" i="4"/>
  <c r="AM59" i="4"/>
  <c r="AN59" i="4"/>
  <c r="AO59" i="4"/>
  <c r="AK60" i="4"/>
  <c r="AL60" i="4"/>
  <c r="AM60" i="4"/>
  <c r="AN60" i="4"/>
  <c r="AO60" i="4"/>
  <c r="AK61" i="4"/>
  <c r="AL61" i="4"/>
  <c r="AM61" i="4"/>
  <c r="AN61" i="4"/>
  <c r="AO61" i="4"/>
  <c r="AK62" i="4"/>
  <c r="AL62" i="4"/>
  <c r="AM62" i="4"/>
  <c r="AN62" i="4"/>
  <c r="AO62" i="4"/>
  <c r="AK63" i="4"/>
  <c r="AL63" i="4"/>
  <c r="AM63" i="4"/>
  <c r="AN63" i="4"/>
  <c r="AO63" i="4"/>
  <c r="AK31" i="4"/>
  <c r="AL31" i="4"/>
  <c r="AM31" i="4"/>
  <c r="AN31" i="4"/>
  <c r="AO31" i="4"/>
  <c r="AK32" i="4"/>
  <c r="AL32" i="4"/>
  <c r="AM32" i="4"/>
  <c r="AN32" i="4"/>
  <c r="AO32" i="4"/>
  <c r="AK33" i="4"/>
  <c r="AL33" i="4"/>
  <c r="AM33" i="4"/>
  <c r="AN33" i="4"/>
  <c r="AO33" i="4"/>
  <c r="AK34" i="4"/>
  <c r="AL34" i="4"/>
  <c r="AM34" i="4"/>
  <c r="AN34" i="4"/>
  <c r="AO34" i="4"/>
  <c r="AK35" i="4"/>
  <c r="AL35" i="4"/>
  <c r="AM35" i="4"/>
  <c r="AN35" i="4"/>
  <c r="AO35" i="4"/>
  <c r="AK36" i="4"/>
  <c r="AL36" i="4"/>
  <c r="AM36" i="4"/>
  <c r="AN36" i="4"/>
  <c r="AO36" i="4"/>
  <c r="AK37" i="4"/>
  <c r="AL37" i="4"/>
  <c r="AM37" i="4"/>
  <c r="AN37" i="4"/>
  <c r="AO37" i="4"/>
  <c r="AK38" i="4"/>
  <c r="AL38" i="4"/>
  <c r="AM38" i="4"/>
  <c r="AN38" i="4"/>
  <c r="AO38" i="4"/>
  <c r="AK39" i="4"/>
  <c r="AL39" i="4"/>
  <c r="AM39" i="4"/>
  <c r="AN39" i="4"/>
  <c r="AO39" i="4"/>
  <c r="AK40" i="4"/>
  <c r="AL40" i="4"/>
  <c r="AM40" i="4"/>
  <c r="AN40" i="4"/>
  <c r="AO40" i="4"/>
  <c r="AK41" i="4"/>
  <c r="AL41" i="4"/>
  <c r="AM41" i="4"/>
  <c r="AN41" i="4"/>
  <c r="AO41" i="4"/>
  <c r="AK42" i="4"/>
  <c r="AL42" i="4"/>
  <c r="AM42" i="4"/>
  <c r="AN42" i="4"/>
  <c r="AO42" i="4"/>
  <c r="AK43" i="4"/>
  <c r="AL43" i="4"/>
  <c r="AM43" i="4"/>
  <c r="AN43" i="4"/>
  <c r="AO43" i="4"/>
  <c r="AK22" i="4"/>
  <c r="AL22" i="4"/>
  <c r="AM22" i="4"/>
  <c r="AN22" i="4"/>
  <c r="AO22" i="4"/>
  <c r="AK23" i="4"/>
  <c r="AL23" i="4"/>
  <c r="AM23" i="4"/>
  <c r="AN23" i="4"/>
  <c r="AO23" i="4"/>
  <c r="AK24" i="4"/>
  <c r="AL24" i="4"/>
  <c r="AM24" i="4"/>
  <c r="AN24" i="4"/>
  <c r="AO24" i="4"/>
  <c r="AK25" i="4"/>
  <c r="AL25" i="4"/>
  <c r="AM25" i="4"/>
  <c r="AN25" i="4"/>
  <c r="AO25" i="4"/>
  <c r="AK26" i="4"/>
  <c r="AL26" i="4"/>
  <c r="AM26" i="4"/>
  <c r="AN26" i="4"/>
  <c r="AO26" i="4"/>
  <c r="AK27" i="4"/>
  <c r="AL27" i="4"/>
  <c r="AM27" i="4"/>
  <c r="AN27" i="4"/>
  <c r="AO27" i="4"/>
  <c r="AK28" i="4"/>
  <c r="AL28" i="4"/>
  <c r="AM28" i="4"/>
  <c r="AN28" i="4"/>
  <c r="AO28" i="4"/>
  <c r="AK29" i="4"/>
  <c r="AL29" i="4"/>
  <c r="AM29" i="4"/>
  <c r="AN29" i="4"/>
  <c r="AO29" i="4"/>
  <c r="AK30" i="4"/>
  <c r="AL30" i="4"/>
  <c r="AM30" i="4"/>
  <c r="AN30" i="4"/>
  <c r="AO30" i="4"/>
  <c r="AK18" i="4"/>
  <c r="AL18" i="4"/>
  <c r="AM18" i="4"/>
  <c r="AN18" i="4"/>
  <c r="AO18" i="4"/>
  <c r="AK19" i="4"/>
  <c r="AL19" i="4"/>
  <c r="AM19" i="4"/>
  <c r="AN19" i="4"/>
  <c r="AO19" i="4"/>
  <c r="AK20" i="4"/>
  <c r="AL20" i="4"/>
  <c r="AM20" i="4"/>
  <c r="AN20" i="4"/>
  <c r="AO20" i="4"/>
  <c r="AK21" i="4"/>
  <c r="AL21" i="4"/>
  <c r="AM21" i="4"/>
  <c r="AN21" i="4"/>
  <c r="AO21" i="4"/>
  <c r="AL17" i="4"/>
  <c r="AM17" i="4"/>
  <c r="AN17" i="4"/>
  <c r="AO17" i="4"/>
  <c r="AK17" i="4"/>
  <c r="K18" i="4"/>
  <c r="L18" i="4"/>
  <c r="M18" i="4"/>
  <c r="N18" i="4"/>
  <c r="O18" i="4"/>
  <c r="P18" i="4"/>
  <c r="K19" i="4"/>
  <c r="L19" i="4"/>
  <c r="M19" i="4"/>
  <c r="N19" i="4"/>
  <c r="O19" i="4"/>
  <c r="P19" i="4"/>
  <c r="K20" i="4"/>
  <c r="L20" i="4"/>
  <c r="M20" i="4"/>
  <c r="N20" i="4"/>
  <c r="O20" i="4"/>
  <c r="P20" i="4"/>
  <c r="K21" i="4"/>
  <c r="L21" i="4"/>
  <c r="M21" i="4"/>
  <c r="N21" i="4"/>
  <c r="O21" i="4"/>
  <c r="P21" i="4"/>
  <c r="K22" i="4"/>
  <c r="L22" i="4"/>
  <c r="M22" i="4"/>
  <c r="N22" i="4"/>
  <c r="O22" i="4"/>
  <c r="P22" i="4"/>
  <c r="K23" i="4"/>
  <c r="L23" i="4"/>
  <c r="M23" i="4"/>
  <c r="N23" i="4"/>
  <c r="O23" i="4"/>
  <c r="P23" i="4"/>
  <c r="K24" i="4"/>
  <c r="L24" i="4"/>
  <c r="M24" i="4"/>
  <c r="N24" i="4"/>
  <c r="O24" i="4"/>
  <c r="P24" i="4"/>
  <c r="K25" i="4"/>
  <c r="L25" i="4"/>
  <c r="M25" i="4"/>
  <c r="N25" i="4"/>
  <c r="O25" i="4"/>
  <c r="P25" i="4"/>
  <c r="K26" i="4"/>
  <c r="L26" i="4"/>
  <c r="M26" i="4"/>
  <c r="N26" i="4"/>
  <c r="O26" i="4"/>
  <c r="P26" i="4"/>
  <c r="K27" i="4"/>
  <c r="L27" i="4"/>
  <c r="M27" i="4"/>
  <c r="N27" i="4"/>
  <c r="O27" i="4"/>
  <c r="P27" i="4"/>
  <c r="K28" i="4"/>
  <c r="L28" i="4"/>
  <c r="M28" i="4"/>
  <c r="N28" i="4"/>
  <c r="O28" i="4"/>
  <c r="P28" i="4"/>
  <c r="K29" i="4"/>
  <c r="L29" i="4"/>
  <c r="M29" i="4"/>
  <c r="N29" i="4"/>
  <c r="O29" i="4"/>
  <c r="P29" i="4"/>
  <c r="K30" i="4"/>
  <c r="L30" i="4"/>
  <c r="M30" i="4"/>
  <c r="N30" i="4"/>
  <c r="O30" i="4"/>
  <c r="P30" i="4"/>
  <c r="K31" i="4"/>
  <c r="L31" i="4"/>
  <c r="M31" i="4"/>
  <c r="N31" i="4"/>
  <c r="O31" i="4"/>
  <c r="P31" i="4"/>
  <c r="K32" i="4"/>
  <c r="L32" i="4"/>
  <c r="M32" i="4"/>
  <c r="N32" i="4"/>
  <c r="O32" i="4"/>
  <c r="P32" i="4"/>
  <c r="K33" i="4"/>
  <c r="L33" i="4"/>
  <c r="M33" i="4"/>
  <c r="N33" i="4"/>
  <c r="O33" i="4"/>
  <c r="P33" i="4"/>
  <c r="K34" i="4"/>
  <c r="L34" i="4"/>
  <c r="M34" i="4"/>
  <c r="N34" i="4"/>
  <c r="O34" i="4"/>
  <c r="P34" i="4"/>
  <c r="K35" i="4"/>
  <c r="L35" i="4"/>
  <c r="M35" i="4"/>
  <c r="N35" i="4"/>
  <c r="O35" i="4"/>
  <c r="P35" i="4"/>
  <c r="K36" i="4"/>
  <c r="L36" i="4"/>
  <c r="M36" i="4"/>
  <c r="N36" i="4"/>
  <c r="O36" i="4"/>
  <c r="P36" i="4"/>
  <c r="K37" i="4"/>
  <c r="L37" i="4"/>
  <c r="M37" i="4"/>
  <c r="N37" i="4"/>
  <c r="O37" i="4"/>
  <c r="P37" i="4"/>
  <c r="K38" i="4"/>
  <c r="L38" i="4"/>
  <c r="M38" i="4"/>
  <c r="N38" i="4"/>
  <c r="O38" i="4"/>
  <c r="P38" i="4"/>
  <c r="K39" i="4"/>
  <c r="L39" i="4"/>
  <c r="M39" i="4"/>
  <c r="N39" i="4"/>
  <c r="O39" i="4"/>
  <c r="P39" i="4"/>
  <c r="K40" i="4"/>
  <c r="L40" i="4"/>
  <c r="M40" i="4"/>
  <c r="N40" i="4"/>
  <c r="O40" i="4"/>
  <c r="P40" i="4"/>
  <c r="K41" i="4"/>
  <c r="L41" i="4"/>
  <c r="M41" i="4"/>
  <c r="N41" i="4"/>
  <c r="O41" i="4"/>
  <c r="P41" i="4"/>
  <c r="K42" i="4"/>
  <c r="L42" i="4"/>
  <c r="M42" i="4"/>
  <c r="N42" i="4"/>
  <c r="O42" i="4"/>
  <c r="P42" i="4"/>
  <c r="K43" i="4"/>
  <c r="L43" i="4"/>
  <c r="M43" i="4"/>
  <c r="N43" i="4"/>
  <c r="O43" i="4"/>
  <c r="P43" i="4"/>
  <c r="K44" i="4"/>
  <c r="L44" i="4"/>
  <c r="M44" i="4"/>
  <c r="N44" i="4"/>
  <c r="O44" i="4"/>
  <c r="P44" i="4"/>
  <c r="K45" i="4"/>
  <c r="L45" i="4"/>
  <c r="M45" i="4"/>
  <c r="N45" i="4"/>
  <c r="O45" i="4"/>
  <c r="P45" i="4"/>
  <c r="K46" i="4"/>
  <c r="L46" i="4"/>
  <c r="M46" i="4"/>
  <c r="N46" i="4"/>
  <c r="O46" i="4"/>
  <c r="P46" i="4"/>
  <c r="K47" i="4"/>
  <c r="L47" i="4"/>
  <c r="M47" i="4"/>
  <c r="N47" i="4"/>
  <c r="O47" i="4"/>
  <c r="P47" i="4"/>
  <c r="K48" i="4"/>
  <c r="L48" i="4"/>
  <c r="M48" i="4"/>
  <c r="N48" i="4"/>
  <c r="O48" i="4"/>
  <c r="P48" i="4"/>
  <c r="K49" i="4"/>
  <c r="L49" i="4"/>
  <c r="M49" i="4"/>
  <c r="N49" i="4"/>
  <c r="O49" i="4"/>
  <c r="P49" i="4"/>
  <c r="K50" i="4"/>
  <c r="L50" i="4"/>
  <c r="M50" i="4"/>
  <c r="N50" i="4"/>
  <c r="O50" i="4"/>
  <c r="P50" i="4"/>
  <c r="K51" i="4"/>
  <c r="L51" i="4"/>
  <c r="M51" i="4"/>
  <c r="N51" i="4"/>
  <c r="O51" i="4"/>
  <c r="P51" i="4"/>
  <c r="K52" i="4"/>
  <c r="L52" i="4"/>
  <c r="M52" i="4"/>
  <c r="N52" i="4"/>
  <c r="O52" i="4"/>
  <c r="P52" i="4"/>
  <c r="K53" i="4"/>
  <c r="L53" i="4"/>
  <c r="M53" i="4"/>
  <c r="N53" i="4"/>
  <c r="O53" i="4"/>
  <c r="P53" i="4"/>
  <c r="K54" i="4"/>
  <c r="L54" i="4"/>
  <c r="M54" i="4"/>
  <c r="N54" i="4"/>
  <c r="O54" i="4"/>
  <c r="P54" i="4"/>
  <c r="K55" i="4"/>
  <c r="L55" i="4"/>
  <c r="M55" i="4"/>
  <c r="N55" i="4"/>
  <c r="O55" i="4"/>
  <c r="P55" i="4"/>
  <c r="K56" i="4"/>
  <c r="L56" i="4"/>
  <c r="M56" i="4"/>
  <c r="N56" i="4"/>
  <c r="O56" i="4"/>
  <c r="P56" i="4"/>
  <c r="K57" i="4"/>
  <c r="L57" i="4"/>
  <c r="M57" i="4"/>
  <c r="N57" i="4"/>
  <c r="O57" i="4"/>
  <c r="P57" i="4"/>
  <c r="K58" i="4"/>
  <c r="L58" i="4"/>
  <c r="M58" i="4"/>
  <c r="N58" i="4"/>
  <c r="O58" i="4"/>
  <c r="P58" i="4"/>
  <c r="K59" i="4"/>
  <c r="L59" i="4"/>
  <c r="M59" i="4"/>
  <c r="N59" i="4"/>
  <c r="O59" i="4"/>
  <c r="P59" i="4"/>
  <c r="K60" i="4"/>
  <c r="L60" i="4"/>
  <c r="M60" i="4"/>
  <c r="N60" i="4"/>
  <c r="O60" i="4"/>
  <c r="P60" i="4"/>
  <c r="K61" i="4"/>
  <c r="L61" i="4"/>
  <c r="M61" i="4"/>
  <c r="N61" i="4"/>
  <c r="O61" i="4"/>
  <c r="P61" i="4"/>
  <c r="K62" i="4"/>
  <c r="L62" i="4"/>
  <c r="M62" i="4"/>
  <c r="N62" i="4"/>
  <c r="O62" i="4"/>
  <c r="P62" i="4"/>
  <c r="K63" i="4"/>
  <c r="L63" i="4"/>
  <c r="M63" i="4"/>
  <c r="N63" i="4"/>
  <c r="O63" i="4"/>
  <c r="P63" i="4"/>
  <c r="L17" i="4"/>
  <c r="M17" i="4"/>
  <c r="N17" i="4"/>
  <c r="O17" i="4"/>
  <c r="P17" i="4"/>
  <c r="K17" i="4"/>
  <c r="V18" i="4"/>
  <c r="W18" i="4"/>
  <c r="X18" i="4"/>
  <c r="Y18" i="4"/>
  <c r="Z18" i="4"/>
  <c r="AA18" i="4"/>
  <c r="AB18" i="4"/>
  <c r="AC18" i="4"/>
  <c r="AD18" i="4"/>
  <c r="AE18" i="4"/>
  <c r="AF18" i="4"/>
  <c r="AG18" i="4"/>
  <c r="V19" i="4"/>
  <c r="W19" i="4"/>
  <c r="X19" i="4"/>
  <c r="Y19" i="4"/>
  <c r="Z19" i="4"/>
  <c r="AA19" i="4"/>
  <c r="AB19" i="4"/>
  <c r="AC19" i="4"/>
  <c r="AD19" i="4"/>
  <c r="AE19" i="4"/>
  <c r="AF19" i="4"/>
  <c r="AG19" i="4"/>
  <c r="V20" i="4"/>
  <c r="W20" i="4"/>
  <c r="X20" i="4"/>
  <c r="Y20" i="4"/>
  <c r="Z20" i="4"/>
  <c r="AA20" i="4"/>
  <c r="AB20" i="4"/>
  <c r="AC20" i="4"/>
  <c r="AD20" i="4"/>
  <c r="AE20" i="4"/>
  <c r="AF20" i="4"/>
  <c r="AG20" i="4"/>
  <c r="V21" i="4"/>
  <c r="W21" i="4"/>
  <c r="X21" i="4"/>
  <c r="Y21" i="4"/>
  <c r="Z21" i="4"/>
  <c r="AA21" i="4"/>
  <c r="AB21" i="4"/>
  <c r="AC21" i="4"/>
  <c r="AD21" i="4"/>
  <c r="AE21" i="4"/>
  <c r="AF21" i="4"/>
  <c r="AG21" i="4"/>
  <c r="V22" i="4"/>
  <c r="W22" i="4"/>
  <c r="X22" i="4"/>
  <c r="Y22" i="4"/>
  <c r="Z22" i="4"/>
  <c r="AA22" i="4"/>
  <c r="AB22" i="4"/>
  <c r="AC22" i="4"/>
  <c r="AD22" i="4"/>
  <c r="AE22" i="4"/>
  <c r="AF22" i="4"/>
  <c r="AG22" i="4"/>
  <c r="V23" i="4"/>
  <c r="W23" i="4"/>
  <c r="X23" i="4"/>
  <c r="Y23" i="4"/>
  <c r="Z23" i="4"/>
  <c r="AA23" i="4"/>
  <c r="AB23" i="4"/>
  <c r="AC23" i="4"/>
  <c r="AD23" i="4"/>
  <c r="AE23" i="4"/>
  <c r="AF23" i="4"/>
  <c r="AG23" i="4"/>
  <c r="V24" i="4"/>
  <c r="W24" i="4"/>
  <c r="X24" i="4"/>
  <c r="Y24" i="4"/>
  <c r="Z24" i="4"/>
  <c r="AA24" i="4"/>
  <c r="AB24" i="4"/>
  <c r="AC24" i="4"/>
  <c r="AD24" i="4"/>
  <c r="AE24" i="4"/>
  <c r="AF24" i="4"/>
  <c r="AG24" i="4"/>
  <c r="V25" i="4"/>
  <c r="W25" i="4"/>
  <c r="X25" i="4"/>
  <c r="Y25" i="4"/>
  <c r="Z25" i="4"/>
  <c r="AA25" i="4"/>
  <c r="AB25" i="4"/>
  <c r="AC25" i="4"/>
  <c r="AD25" i="4"/>
  <c r="AE25" i="4"/>
  <c r="AF25" i="4"/>
  <c r="AG25" i="4"/>
  <c r="V26" i="4"/>
  <c r="W26" i="4"/>
  <c r="X26" i="4"/>
  <c r="Y26" i="4"/>
  <c r="Z26" i="4"/>
  <c r="AA26" i="4"/>
  <c r="AB26" i="4"/>
  <c r="AC26" i="4"/>
  <c r="AD26" i="4"/>
  <c r="AE26" i="4"/>
  <c r="AF26" i="4"/>
  <c r="AG26" i="4"/>
  <c r="V27" i="4"/>
  <c r="W27" i="4"/>
  <c r="X27" i="4"/>
  <c r="Y27" i="4"/>
  <c r="Z27" i="4"/>
  <c r="AA27" i="4"/>
  <c r="AB27" i="4"/>
  <c r="AC27" i="4"/>
  <c r="AD27" i="4"/>
  <c r="AE27" i="4"/>
  <c r="AF27" i="4"/>
  <c r="AG27" i="4"/>
  <c r="V28" i="4"/>
  <c r="W28" i="4"/>
  <c r="X28" i="4"/>
  <c r="Y28" i="4"/>
  <c r="Z28" i="4"/>
  <c r="AA28" i="4"/>
  <c r="AB28" i="4"/>
  <c r="AC28" i="4"/>
  <c r="AD28" i="4"/>
  <c r="AE28" i="4"/>
  <c r="AF28" i="4"/>
  <c r="AG28" i="4"/>
  <c r="V29" i="4"/>
  <c r="W29" i="4"/>
  <c r="X29" i="4"/>
  <c r="Y29" i="4"/>
  <c r="Z29" i="4"/>
  <c r="AA29" i="4"/>
  <c r="AB29" i="4"/>
  <c r="AC29" i="4"/>
  <c r="AD29" i="4"/>
  <c r="AE29" i="4"/>
  <c r="AF29" i="4"/>
  <c r="AG29" i="4"/>
  <c r="V30" i="4"/>
  <c r="W30" i="4"/>
  <c r="X30" i="4"/>
  <c r="Y30" i="4"/>
  <c r="Z30" i="4"/>
  <c r="AA30" i="4"/>
  <c r="AB30" i="4"/>
  <c r="AC30" i="4"/>
  <c r="AD30" i="4"/>
  <c r="AE30" i="4"/>
  <c r="AF30" i="4"/>
  <c r="AG30" i="4"/>
  <c r="V31" i="4"/>
  <c r="W31" i="4"/>
  <c r="X31" i="4"/>
  <c r="Y31" i="4"/>
  <c r="Z31" i="4"/>
  <c r="AA31" i="4"/>
  <c r="AB31" i="4"/>
  <c r="AC31" i="4"/>
  <c r="AD31" i="4"/>
  <c r="AE31" i="4"/>
  <c r="AF31" i="4"/>
  <c r="AG31" i="4"/>
  <c r="V32" i="4"/>
  <c r="W32" i="4"/>
  <c r="X32" i="4"/>
  <c r="Y32" i="4"/>
  <c r="Z32" i="4"/>
  <c r="AA32" i="4"/>
  <c r="AB32" i="4"/>
  <c r="AC32" i="4"/>
  <c r="AD32" i="4"/>
  <c r="AE32" i="4"/>
  <c r="AF32" i="4"/>
  <c r="AG32" i="4"/>
  <c r="V33" i="4"/>
  <c r="W33" i="4"/>
  <c r="X33" i="4"/>
  <c r="Y33" i="4"/>
  <c r="Z33" i="4"/>
  <c r="AA33" i="4"/>
  <c r="AB33" i="4"/>
  <c r="AC33" i="4"/>
  <c r="AD33" i="4"/>
  <c r="AE33" i="4"/>
  <c r="AF33" i="4"/>
  <c r="AG33" i="4"/>
  <c r="V34" i="4"/>
  <c r="W34" i="4"/>
  <c r="X34" i="4"/>
  <c r="Y34" i="4"/>
  <c r="Z34" i="4"/>
  <c r="AA34" i="4"/>
  <c r="AB34" i="4"/>
  <c r="AC34" i="4"/>
  <c r="AD34" i="4"/>
  <c r="AE34" i="4"/>
  <c r="AF34" i="4"/>
  <c r="AG34" i="4"/>
  <c r="V35" i="4"/>
  <c r="W35" i="4"/>
  <c r="X35" i="4"/>
  <c r="Y35" i="4"/>
  <c r="Z35" i="4"/>
  <c r="AA35" i="4"/>
  <c r="AB35" i="4"/>
  <c r="AC35" i="4"/>
  <c r="AD35" i="4"/>
  <c r="AE35" i="4"/>
  <c r="AF35" i="4"/>
  <c r="AG35" i="4"/>
  <c r="V36" i="4"/>
  <c r="W36" i="4"/>
  <c r="X36" i="4"/>
  <c r="Y36" i="4"/>
  <c r="Z36" i="4"/>
  <c r="AA36" i="4"/>
  <c r="AB36" i="4"/>
  <c r="AC36" i="4"/>
  <c r="AD36" i="4"/>
  <c r="AE36" i="4"/>
  <c r="AF36" i="4"/>
  <c r="AG36" i="4"/>
  <c r="V37" i="4"/>
  <c r="W37" i="4"/>
  <c r="X37" i="4"/>
  <c r="Y37" i="4"/>
  <c r="Z37" i="4"/>
  <c r="AA37" i="4"/>
  <c r="AB37" i="4"/>
  <c r="AC37" i="4"/>
  <c r="AD37" i="4"/>
  <c r="AE37" i="4"/>
  <c r="AF37" i="4"/>
  <c r="AG37" i="4"/>
  <c r="V38" i="4"/>
  <c r="W38" i="4"/>
  <c r="X38" i="4"/>
  <c r="Y38" i="4"/>
  <c r="Z38" i="4"/>
  <c r="AA38" i="4"/>
  <c r="AB38" i="4"/>
  <c r="AC38" i="4"/>
  <c r="AD38" i="4"/>
  <c r="AE38" i="4"/>
  <c r="AF38" i="4"/>
  <c r="AG38" i="4"/>
  <c r="V39" i="4"/>
  <c r="W39" i="4"/>
  <c r="X39" i="4"/>
  <c r="Y39" i="4"/>
  <c r="Z39" i="4"/>
  <c r="AA39" i="4"/>
  <c r="AB39" i="4"/>
  <c r="AC39" i="4"/>
  <c r="AD39" i="4"/>
  <c r="AE39" i="4"/>
  <c r="AF39" i="4"/>
  <c r="AG39" i="4"/>
  <c r="V40" i="4"/>
  <c r="W40" i="4"/>
  <c r="X40" i="4"/>
  <c r="Y40" i="4"/>
  <c r="Z40" i="4"/>
  <c r="AA40" i="4"/>
  <c r="AB40" i="4"/>
  <c r="AC40" i="4"/>
  <c r="AD40" i="4"/>
  <c r="AE40" i="4"/>
  <c r="AF40" i="4"/>
  <c r="AG40" i="4"/>
  <c r="V41" i="4"/>
  <c r="W41" i="4"/>
  <c r="X41" i="4"/>
  <c r="Y41" i="4"/>
  <c r="Z41" i="4"/>
  <c r="AA41" i="4"/>
  <c r="AB41" i="4"/>
  <c r="AC41" i="4"/>
  <c r="AD41" i="4"/>
  <c r="AE41" i="4"/>
  <c r="AF41" i="4"/>
  <c r="AG41" i="4"/>
  <c r="V42" i="4"/>
  <c r="W42" i="4"/>
  <c r="X42" i="4"/>
  <c r="Y42" i="4"/>
  <c r="Z42" i="4"/>
  <c r="AA42" i="4"/>
  <c r="AB42" i="4"/>
  <c r="AC42" i="4"/>
  <c r="AD42" i="4"/>
  <c r="AE42" i="4"/>
  <c r="AF42" i="4"/>
  <c r="AG42" i="4"/>
  <c r="V43" i="4"/>
  <c r="W43" i="4"/>
  <c r="X43" i="4"/>
  <c r="Y43" i="4"/>
  <c r="Z43" i="4"/>
  <c r="AA43" i="4"/>
  <c r="AB43" i="4"/>
  <c r="AC43" i="4"/>
  <c r="AD43" i="4"/>
  <c r="AE43" i="4"/>
  <c r="AF43" i="4"/>
  <c r="AG43" i="4"/>
  <c r="V44" i="4"/>
  <c r="W44" i="4"/>
  <c r="X44" i="4"/>
  <c r="Y44" i="4"/>
  <c r="Z44" i="4"/>
  <c r="AA44" i="4"/>
  <c r="AB44" i="4"/>
  <c r="AC44" i="4"/>
  <c r="AD44" i="4"/>
  <c r="AE44" i="4"/>
  <c r="AF44" i="4"/>
  <c r="AG44" i="4"/>
  <c r="V45" i="4"/>
  <c r="W45" i="4"/>
  <c r="X45" i="4"/>
  <c r="Y45" i="4"/>
  <c r="Z45" i="4"/>
  <c r="AA45" i="4"/>
  <c r="AB45" i="4"/>
  <c r="AC45" i="4"/>
  <c r="AD45" i="4"/>
  <c r="AE45" i="4"/>
  <c r="AF45" i="4"/>
  <c r="AG45" i="4"/>
  <c r="V46" i="4"/>
  <c r="W46" i="4"/>
  <c r="X46" i="4"/>
  <c r="Y46" i="4"/>
  <c r="Z46" i="4"/>
  <c r="AA46" i="4"/>
  <c r="AB46" i="4"/>
  <c r="AC46" i="4"/>
  <c r="AD46" i="4"/>
  <c r="AE46" i="4"/>
  <c r="AF46" i="4"/>
  <c r="AG46" i="4"/>
  <c r="V47" i="4"/>
  <c r="W47" i="4"/>
  <c r="X47" i="4"/>
  <c r="Y47" i="4"/>
  <c r="Z47" i="4"/>
  <c r="AA47" i="4"/>
  <c r="AB47" i="4"/>
  <c r="AC47" i="4"/>
  <c r="AD47" i="4"/>
  <c r="AE47" i="4"/>
  <c r="AF47" i="4"/>
  <c r="AG47" i="4"/>
  <c r="V48" i="4"/>
  <c r="W48" i="4"/>
  <c r="X48" i="4"/>
  <c r="Y48" i="4"/>
  <c r="Z48" i="4"/>
  <c r="AA48" i="4"/>
  <c r="AB48" i="4"/>
  <c r="AC48" i="4"/>
  <c r="AD48" i="4"/>
  <c r="AE48" i="4"/>
  <c r="AF48" i="4"/>
  <c r="AG48" i="4"/>
  <c r="V49" i="4"/>
  <c r="W49" i="4"/>
  <c r="X49" i="4"/>
  <c r="Y49" i="4"/>
  <c r="Z49" i="4"/>
  <c r="AA49" i="4"/>
  <c r="AB49" i="4"/>
  <c r="AC49" i="4"/>
  <c r="AD49" i="4"/>
  <c r="AE49" i="4"/>
  <c r="AF49" i="4"/>
  <c r="AG49" i="4"/>
  <c r="V50" i="4"/>
  <c r="W50" i="4"/>
  <c r="X50" i="4"/>
  <c r="Y50" i="4"/>
  <c r="Z50" i="4"/>
  <c r="AA50" i="4"/>
  <c r="AB50" i="4"/>
  <c r="AC50" i="4"/>
  <c r="AD50" i="4"/>
  <c r="AE50" i="4"/>
  <c r="AF50" i="4"/>
  <c r="AG50" i="4"/>
  <c r="V51" i="4"/>
  <c r="W51" i="4"/>
  <c r="X51" i="4"/>
  <c r="Y51" i="4"/>
  <c r="Z51" i="4"/>
  <c r="AA51" i="4"/>
  <c r="AB51" i="4"/>
  <c r="AC51" i="4"/>
  <c r="AD51" i="4"/>
  <c r="AE51" i="4"/>
  <c r="AF51" i="4"/>
  <c r="AG51" i="4"/>
  <c r="V52" i="4"/>
  <c r="W52" i="4"/>
  <c r="X52" i="4"/>
  <c r="Y52" i="4"/>
  <c r="Z52" i="4"/>
  <c r="AA52" i="4"/>
  <c r="AB52" i="4"/>
  <c r="AC52" i="4"/>
  <c r="AD52" i="4"/>
  <c r="AE52" i="4"/>
  <c r="AF52" i="4"/>
  <c r="AG52" i="4"/>
  <c r="V53" i="4"/>
  <c r="W53" i="4"/>
  <c r="X53" i="4"/>
  <c r="Y53" i="4"/>
  <c r="Z53" i="4"/>
  <c r="AA53" i="4"/>
  <c r="AB53" i="4"/>
  <c r="AC53" i="4"/>
  <c r="AD53" i="4"/>
  <c r="AE53" i="4"/>
  <c r="AF53" i="4"/>
  <c r="AG53" i="4"/>
  <c r="V54" i="4"/>
  <c r="W54" i="4"/>
  <c r="X54" i="4"/>
  <c r="Y54" i="4"/>
  <c r="Z54" i="4"/>
  <c r="AA54" i="4"/>
  <c r="AB54" i="4"/>
  <c r="AC54" i="4"/>
  <c r="AD54" i="4"/>
  <c r="AE54" i="4"/>
  <c r="AF54" i="4"/>
  <c r="AG54" i="4"/>
  <c r="V55" i="4"/>
  <c r="W55" i="4"/>
  <c r="X55" i="4"/>
  <c r="Y55" i="4"/>
  <c r="Z55" i="4"/>
  <c r="AA55" i="4"/>
  <c r="AB55" i="4"/>
  <c r="AC55" i="4"/>
  <c r="AD55" i="4"/>
  <c r="AE55" i="4"/>
  <c r="AF55" i="4"/>
  <c r="AG55" i="4"/>
  <c r="V56" i="4"/>
  <c r="W56" i="4"/>
  <c r="X56" i="4"/>
  <c r="Y56" i="4"/>
  <c r="Z56" i="4"/>
  <c r="AA56" i="4"/>
  <c r="AB56" i="4"/>
  <c r="AC56" i="4"/>
  <c r="AD56" i="4"/>
  <c r="AE56" i="4"/>
  <c r="AF56" i="4"/>
  <c r="AG56" i="4"/>
  <c r="V57" i="4"/>
  <c r="W57" i="4"/>
  <c r="X57" i="4"/>
  <c r="Y57" i="4"/>
  <c r="Z57" i="4"/>
  <c r="AA57" i="4"/>
  <c r="AB57" i="4"/>
  <c r="AC57" i="4"/>
  <c r="AD57" i="4"/>
  <c r="AE57" i="4"/>
  <c r="AF57" i="4"/>
  <c r="AG57" i="4"/>
  <c r="V58" i="4"/>
  <c r="W58" i="4"/>
  <c r="X58" i="4"/>
  <c r="Y58" i="4"/>
  <c r="Z58" i="4"/>
  <c r="AA58" i="4"/>
  <c r="AB58" i="4"/>
  <c r="AC58" i="4"/>
  <c r="AD58" i="4"/>
  <c r="AE58" i="4"/>
  <c r="AF58" i="4"/>
  <c r="AG58" i="4"/>
  <c r="V59" i="4"/>
  <c r="W59" i="4"/>
  <c r="X59" i="4"/>
  <c r="Y59" i="4"/>
  <c r="Z59" i="4"/>
  <c r="AA59" i="4"/>
  <c r="AB59" i="4"/>
  <c r="AC59" i="4"/>
  <c r="AD59" i="4"/>
  <c r="AE59" i="4"/>
  <c r="AF59" i="4"/>
  <c r="AG59" i="4"/>
  <c r="V60" i="4"/>
  <c r="W60" i="4"/>
  <c r="X60" i="4"/>
  <c r="Y60" i="4"/>
  <c r="Z60" i="4"/>
  <c r="AA60" i="4"/>
  <c r="AB60" i="4"/>
  <c r="AC60" i="4"/>
  <c r="AD60" i="4"/>
  <c r="AE60" i="4"/>
  <c r="AF60" i="4"/>
  <c r="AG60" i="4"/>
  <c r="V61" i="4"/>
  <c r="W61" i="4"/>
  <c r="X61" i="4"/>
  <c r="Y61" i="4"/>
  <c r="Z61" i="4"/>
  <c r="AA61" i="4"/>
  <c r="AB61" i="4"/>
  <c r="AC61" i="4"/>
  <c r="AD61" i="4"/>
  <c r="AE61" i="4"/>
  <c r="AF61" i="4"/>
  <c r="AG61" i="4"/>
  <c r="V62" i="4"/>
  <c r="W62" i="4"/>
  <c r="X62" i="4"/>
  <c r="Y62" i="4"/>
  <c r="Z62" i="4"/>
  <c r="AA62" i="4"/>
  <c r="AB62" i="4"/>
  <c r="AC62" i="4"/>
  <c r="AD62" i="4"/>
  <c r="AE62" i="4"/>
  <c r="AF62" i="4"/>
  <c r="AG62" i="4"/>
  <c r="V63" i="4"/>
  <c r="W63" i="4"/>
  <c r="X63" i="4"/>
  <c r="Y63" i="4"/>
  <c r="Z63" i="4"/>
  <c r="AA63" i="4"/>
  <c r="AB63" i="4"/>
  <c r="AC63" i="4"/>
  <c r="AD63" i="4"/>
  <c r="AE63" i="4"/>
  <c r="AF63" i="4"/>
  <c r="AG63" i="4"/>
  <c r="W17" i="4"/>
  <c r="X17" i="4"/>
  <c r="Y17" i="4"/>
  <c r="Z17" i="4"/>
  <c r="AA17" i="4"/>
  <c r="AB17" i="4"/>
  <c r="AC17" i="4"/>
  <c r="AD17" i="4"/>
  <c r="AE17" i="4"/>
  <c r="AF17" i="4"/>
  <c r="AG17" i="4"/>
  <c r="V17" i="4"/>
  <c r="T40" i="4"/>
  <c r="T41" i="4"/>
  <c r="T42" i="4"/>
  <c r="T43" i="4"/>
  <c r="T44" i="4"/>
  <c r="T45" i="4"/>
  <c r="T46" i="4"/>
  <c r="T47" i="4"/>
  <c r="T48" i="4"/>
  <c r="T49" i="4"/>
  <c r="T50" i="4"/>
  <c r="T51" i="4"/>
  <c r="T52" i="4"/>
  <c r="T53" i="4"/>
  <c r="T54" i="4"/>
  <c r="T55" i="4"/>
  <c r="T56" i="4"/>
  <c r="T57" i="4"/>
  <c r="T58" i="4"/>
  <c r="T59" i="4"/>
  <c r="T60" i="4"/>
  <c r="T61" i="4"/>
  <c r="T62" i="4"/>
  <c r="T63" i="4"/>
  <c r="T18" i="4"/>
  <c r="T19" i="4"/>
  <c r="T20" i="4"/>
  <c r="T21" i="4"/>
  <c r="T22" i="4"/>
  <c r="T23" i="4"/>
  <c r="T24" i="4"/>
  <c r="T25" i="4"/>
  <c r="T26" i="4"/>
  <c r="T27" i="4"/>
  <c r="T28" i="4"/>
  <c r="T29" i="4"/>
  <c r="T30" i="4"/>
  <c r="T31" i="4"/>
  <c r="T32" i="4"/>
  <c r="T33" i="4"/>
  <c r="T34" i="4"/>
  <c r="T35" i="4"/>
  <c r="T36" i="4"/>
  <c r="T37" i="4"/>
  <c r="T38" i="4"/>
  <c r="T39" i="4"/>
  <c r="T17" i="4"/>
  <c r="AP21" i="4" l="1"/>
  <c r="AP19" i="4"/>
  <c r="AP63" i="4"/>
  <c r="AP61" i="4"/>
  <c r="AP59" i="4"/>
  <c r="AP57" i="4"/>
  <c r="AP17" i="4"/>
  <c r="AP20" i="4"/>
  <c r="AP18" i="4"/>
  <c r="AP62" i="4"/>
  <c r="AP60" i="4"/>
  <c r="AP58" i="4"/>
  <c r="AP56" i="4"/>
  <c r="AP29" i="4"/>
  <c r="AP27" i="4"/>
  <c r="AP25" i="4"/>
  <c r="AP23" i="4"/>
  <c r="AN64" i="4"/>
  <c r="AL64" i="4"/>
  <c r="AP43" i="4"/>
  <c r="AP41" i="4"/>
  <c r="AP39" i="4"/>
  <c r="AP37" i="4"/>
  <c r="AP35" i="4"/>
  <c r="AP33" i="4"/>
  <c r="AP31" i="4"/>
  <c r="AP54" i="4"/>
  <c r="AP52" i="4"/>
  <c r="AP50" i="4"/>
  <c r="AP48" i="4"/>
  <c r="AP46" i="4"/>
  <c r="AP44" i="4"/>
  <c r="AP30" i="4"/>
  <c r="AP28" i="4"/>
  <c r="AP26" i="4"/>
  <c r="AP24" i="4"/>
  <c r="AO64" i="4"/>
  <c r="AM64" i="4"/>
  <c r="AP22" i="4"/>
  <c r="AP42" i="4"/>
  <c r="AP40" i="4"/>
  <c r="AP38" i="4"/>
  <c r="AP36" i="4"/>
  <c r="AP34" i="4"/>
  <c r="AP32" i="4"/>
  <c r="AP55" i="4"/>
  <c r="AP53" i="4"/>
  <c r="AP51" i="4"/>
  <c r="AP49" i="4"/>
  <c r="AP47" i="4"/>
  <c r="AP45" i="4"/>
  <c r="AK64" i="4"/>
  <c r="V64" i="4"/>
  <c r="AI17" i="4"/>
  <c r="AI63" i="4"/>
  <c r="AH63" i="4"/>
  <c r="AI62" i="4"/>
  <c r="AH62" i="4"/>
  <c r="AI61" i="4"/>
  <c r="AH61" i="4"/>
  <c r="AI60" i="4"/>
  <c r="AH60" i="4"/>
  <c r="AI59" i="4"/>
  <c r="AH59" i="4"/>
  <c r="AI58" i="4"/>
  <c r="AH58" i="4"/>
  <c r="AI57" i="4"/>
  <c r="AH57" i="4"/>
  <c r="AI56" i="4"/>
  <c r="AH56" i="4"/>
  <c r="AI55" i="4"/>
  <c r="AH55" i="4"/>
  <c r="AI54" i="4"/>
  <c r="AH54" i="4"/>
  <c r="AI53" i="4"/>
  <c r="AH53" i="4"/>
  <c r="AI52" i="4"/>
  <c r="AH52" i="4"/>
  <c r="AI51" i="4"/>
  <c r="AH51" i="4"/>
  <c r="AI50" i="4"/>
  <c r="AH50" i="4"/>
  <c r="AI49" i="4"/>
  <c r="AH49" i="4"/>
  <c r="AI48" i="4"/>
  <c r="AH48" i="4"/>
  <c r="AI47" i="4"/>
  <c r="AH47" i="4"/>
  <c r="AI46" i="4"/>
  <c r="AH46" i="4"/>
  <c r="AI45" i="4"/>
  <c r="AH45" i="4"/>
  <c r="AI44" i="4"/>
  <c r="AH44" i="4"/>
  <c r="AI43" i="4"/>
  <c r="AH43" i="4"/>
  <c r="AI42" i="4"/>
  <c r="AH42" i="4"/>
  <c r="AI41" i="4"/>
  <c r="AH41" i="4"/>
  <c r="AI40" i="4"/>
  <c r="AH40" i="4"/>
  <c r="AI39" i="4"/>
  <c r="AH39" i="4"/>
  <c r="AI38" i="4"/>
  <c r="AH38" i="4"/>
  <c r="AI37" i="4"/>
  <c r="AH37" i="4"/>
  <c r="AI36" i="4"/>
  <c r="AH36" i="4"/>
  <c r="AI35" i="4"/>
  <c r="AH35" i="4"/>
  <c r="AI34" i="4"/>
  <c r="AH34" i="4"/>
  <c r="AI33" i="4"/>
  <c r="AH33" i="4"/>
  <c r="AI32" i="4"/>
  <c r="AH32" i="4"/>
  <c r="AI31" i="4"/>
  <c r="AH31" i="4"/>
  <c r="AI30" i="4"/>
  <c r="AH30" i="4"/>
  <c r="AI29" i="4"/>
  <c r="AH29" i="4"/>
  <c r="AI28" i="4"/>
  <c r="AH28" i="4"/>
  <c r="AI27" i="4"/>
  <c r="AH27" i="4"/>
  <c r="AI26" i="4"/>
  <c r="AH26" i="4"/>
  <c r="AI25" i="4"/>
  <c r="AH25" i="4"/>
  <c r="AI24" i="4"/>
  <c r="AH24" i="4"/>
  <c r="AI23" i="4"/>
  <c r="AH23" i="4"/>
  <c r="AI22" i="4"/>
  <c r="AH22" i="4"/>
  <c r="AI21" i="4"/>
  <c r="AH21" i="4"/>
  <c r="AI20" i="4"/>
  <c r="AH20" i="4"/>
  <c r="AI19" i="4"/>
  <c r="AH19" i="4"/>
  <c r="AI18" i="4"/>
  <c r="AH18" i="4"/>
  <c r="AH17" i="4"/>
  <c r="AF64" i="4"/>
  <c r="AD64" i="4"/>
  <c r="AB64" i="4"/>
  <c r="Z64" i="4"/>
  <c r="X64" i="4"/>
  <c r="AG64" i="4"/>
  <c r="AE64" i="4"/>
  <c r="AC64" i="4"/>
  <c r="AA64" i="4"/>
  <c r="Y64" i="4"/>
  <c r="W64" i="4"/>
  <c r="AJ19" i="4" l="1"/>
  <c r="AJ21" i="4"/>
  <c r="AJ23" i="4"/>
  <c r="AJ25" i="4"/>
  <c r="AJ27" i="4"/>
  <c r="AJ29" i="4"/>
  <c r="AJ31" i="4"/>
  <c r="AJ33" i="4"/>
  <c r="AJ35" i="4"/>
  <c r="AJ37" i="4"/>
  <c r="AJ39" i="4"/>
  <c r="AJ41" i="4"/>
  <c r="AJ43" i="4"/>
  <c r="AJ45" i="4"/>
  <c r="AP64" i="4"/>
  <c r="AJ47" i="4"/>
  <c r="AJ49" i="4"/>
  <c r="AJ51" i="4"/>
  <c r="AJ53" i="4"/>
  <c r="AJ55" i="4"/>
  <c r="AJ57" i="4"/>
  <c r="AJ18" i="4"/>
  <c r="AJ20" i="4"/>
  <c r="AJ22" i="4"/>
  <c r="AJ24" i="4"/>
  <c r="AJ26" i="4"/>
  <c r="AJ28" i="4"/>
  <c r="AJ30" i="4"/>
  <c r="AJ32" i="4"/>
  <c r="AJ34" i="4"/>
  <c r="AJ36" i="4"/>
  <c r="AJ38" i="4"/>
  <c r="AJ40" i="4"/>
  <c r="AJ42" i="4"/>
  <c r="AJ44" i="4"/>
  <c r="AJ46" i="4"/>
  <c r="AJ48" i="4"/>
  <c r="AJ50" i="4"/>
  <c r="AJ52" i="4"/>
  <c r="AJ54" i="4"/>
  <c r="AJ56" i="4"/>
  <c r="AJ63" i="4"/>
  <c r="AH64" i="4"/>
  <c r="AJ58" i="4"/>
  <c r="AJ59" i="4"/>
  <c r="AJ60" i="4"/>
  <c r="AJ61" i="4"/>
  <c r="AJ62" i="4"/>
  <c r="AI64" i="4"/>
  <c r="AJ17" i="4"/>
  <c r="AJ64" i="4" l="1"/>
  <c r="R11" i="4" l="1"/>
  <c r="R9" i="4" l="1"/>
  <c r="R8" i="4"/>
  <c r="R7" i="4"/>
  <c r="R10" i="4" l="1"/>
  <c r="N64" i="4" l="1"/>
  <c r="R6" i="4"/>
  <c r="O64" i="4"/>
  <c r="M64" i="4"/>
  <c r="Q22" i="4" l="1"/>
  <c r="U22" i="4" s="1"/>
  <c r="Q23" i="4"/>
  <c r="U23" i="4" s="1"/>
  <c r="Q17" i="4"/>
  <c r="U17" i="4" s="1"/>
  <c r="Q18" i="4"/>
  <c r="U18" i="4" s="1"/>
  <c r="Q24" i="4"/>
  <c r="U24" i="4" s="1"/>
  <c r="Q25" i="4"/>
  <c r="U25" i="4" s="1"/>
  <c r="Q26" i="4"/>
  <c r="U26" i="4" s="1"/>
  <c r="Q19" i="4"/>
  <c r="U19" i="4" s="1"/>
  <c r="Q27" i="4"/>
  <c r="U27" i="4" s="1"/>
  <c r="Q28" i="4"/>
  <c r="U28" i="4" s="1"/>
  <c r="Q29" i="4"/>
  <c r="U29" i="4" s="1"/>
  <c r="Q20" i="4"/>
  <c r="U20" i="4" s="1"/>
  <c r="Q30" i="4"/>
  <c r="U30" i="4" s="1"/>
  <c r="Q31" i="4"/>
  <c r="U31" i="4" s="1"/>
  <c r="Q32" i="4"/>
  <c r="U32" i="4" s="1"/>
  <c r="Q33" i="4"/>
  <c r="U33" i="4" s="1"/>
  <c r="Q34" i="4"/>
  <c r="U34" i="4" s="1"/>
  <c r="R35" i="4"/>
  <c r="R37" i="4"/>
  <c r="R38" i="4"/>
  <c r="R39" i="4"/>
  <c r="R40" i="4"/>
  <c r="R41" i="4"/>
  <c r="R42" i="4"/>
  <c r="R43" i="4"/>
  <c r="R44" i="4"/>
  <c r="R45" i="4"/>
  <c r="R46" i="4"/>
  <c r="R47" i="4"/>
  <c r="R48" i="4"/>
  <c r="R49" i="4"/>
  <c r="Q35" i="4"/>
  <c r="U35" i="4" s="1"/>
  <c r="Q36" i="4"/>
  <c r="U36" i="4" s="1"/>
  <c r="Q37" i="4"/>
  <c r="U37" i="4" s="1"/>
  <c r="Q38" i="4"/>
  <c r="U38" i="4" s="1"/>
  <c r="Q39" i="4"/>
  <c r="U39" i="4" s="1"/>
  <c r="Q40" i="4"/>
  <c r="U40" i="4" s="1"/>
  <c r="Q41" i="4"/>
  <c r="U41" i="4" s="1"/>
  <c r="Q42" i="4"/>
  <c r="U42" i="4" s="1"/>
  <c r="Q43" i="4"/>
  <c r="U43" i="4" s="1"/>
  <c r="Q44" i="4"/>
  <c r="U44" i="4" s="1"/>
  <c r="Q45" i="4"/>
  <c r="U45" i="4" s="1"/>
  <c r="Q46" i="4"/>
  <c r="U46" i="4" s="1"/>
  <c r="Q47" i="4"/>
  <c r="U47" i="4" s="1"/>
  <c r="Q48" i="4"/>
  <c r="U48" i="4" s="1"/>
  <c r="Q49" i="4"/>
  <c r="U49" i="4" s="1"/>
  <c r="R55" i="4"/>
  <c r="R56" i="4"/>
  <c r="R57" i="4"/>
  <c r="R58" i="4"/>
  <c r="R59" i="4"/>
  <c r="R60" i="4"/>
  <c r="R61" i="4"/>
  <c r="R62" i="4"/>
  <c r="R63" i="4"/>
  <c r="Q56" i="4"/>
  <c r="U56" i="4" s="1"/>
  <c r="Q57" i="4"/>
  <c r="U57" i="4" s="1"/>
  <c r="Q58" i="4"/>
  <c r="U58" i="4" s="1"/>
  <c r="Q59" i="4"/>
  <c r="U59" i="4" s="1"/>
  <c r="Q60" i="4"/>
  <c r="U60" i="4" s="1"/>
  <c r="Q61" i="4"/>
  <c r="U61" i="4" s="1"/>
  <c r="Q62" i="4"/>
  <c r="U62" i="4" s="1"/>
  <c r="Q63" i="4"/>
  <c r="U63" i="4" s="1"/>
  <c r="K64" i="4"/>
  <c r="Q64" i="4" s="1"/>
  <c r="U64" i="4" s="1"/>
  <c r="Q21" i="4"/>
  <c r="U21" i="4" s="1"/>
  <c r="R50" i="4"/>
  <c r="R52" i="4"/>
  <c r="R54" i="4"/>
  <c r="R36" i="4"/>
  <c r="L64" i="4"/>
  <c r="R21" i="4"/>
  <c r="P64" i="4"/>
  <c r="R22" i="4"/>
  <c r="R23" i="4"/>
  <c r="R17" i="4"/>
  <c r="R18" i="4"/>
  <c r="R24" i="4"/>
  <c r="R25" i="4"/>
  <c r="R26" i="4"/>
  <c r="R19" i="4"/>
  <c r="R27" i="4"/>
  <c r="R28" i="4"/>
  <c r="R29" i="4"/>
  <c r="R20" i="4"/>
  <c r="R30" i="4"/>
  <c r="R31" i="4"/>
  <c r="R32" i="4"/>
  <c r="R33" i="4"/>
  <c r="R34" i="4"/>
  <c r="R51" i="4"/>
  <c r="R53" i="4"/>
  <c r="Q50" i="4"/>
  <c r="U50" i="4" s="1"/>
  <c r="Q51" i="4"/>
  <c r="U51" i="4" s="1"/>
  <c r="Q52" i="4"/>
  <c r="U52" i="4" s="1"/>
  <c r="Q53" i="4"/>
  <c r="U53" i="4" s="1"/>
  <c r="Q54" i="4"/>
  <c r="U54" i="4" s="1"/>
  <c r="Q55" i="4"/>
  <c r="U55" i="4" s="1"/>
  <c r="S52" i="4" l="1"/>
  <c r="S46" i="4"/>
  <c r="S42" i="4"/>
  <c r="S35" i="4"/>
  <c r="S54" i="4"/>
  <c r="S50" i="4"/>
  <c r="S62" i="4"/>
  <c r="S60" i="4"/>
  <c r="S58" i="4"/>
  <c r="S56" i="4"/>
  <c r="S38" i="4"/>
  <c r="S34" i="4"/>
  <c r="S32" i="4"/>
  <c r="S30" i="4"/>
  <c r="S29" i="4"/>
  <c r="S27" i="4"/>
  <c r="S21" i="4"/>
  <c r="S26" i="4"/>
  <c r="S24" i="4"/>
  <c r="S17" i="4"/>
  <c r="S22" i="4"/>
  <c r="S48" i="4"/>
  <c r="S44" i="4"/>
  <c r="S40" i="4"/>
  <c r="S36" i="4"/>
  <c r="S55" i="4"/>
  <c r="S53" i="4"/>
  <c r="S51" i="4"/>
  <c r="S63" i="4"/>
  <c r="S61" i="4"/>
  <c r="S59" i="4"/>
  <c r="S57" i="4"/>
  <c r="S49" i="4"/>
  <c r="S47" i="4"/>
  <c r="S45" i="4"/>
  <c r="S43" i="4"/>
  <c r="S41" i="4"/>
  <c r="S39" i="4"/>
  <c r="S37" i="4"/>
  <c r="S33" i="4"/>
  <c r="S31" i="4"/>
  <c r="S20" i="4"/>
  <c r="S28" i="4"/>
  <c r="S19" i="4"/>
  <c r="S25" i="4"/>
  <c r="S18" i="4"/>
  <c r="S23" i="4"/>
  <c r="R64" i="4"/>
  <c r="S64" i="4" s="1"/>
</calcChain>
</file>

<file path=xl/sharedStrings.xml><?xml version="1.0" encoding="utf-8"?>
<sst xmlns="http://schemas.openxmlformats.org/spreadsheetml/2006/main" count="4016" uniqueCount="1420">
  <si>
    <t>北海道</t>
  </si>
  <si>
    <t>阿寒湖</t>
  </si>
  <si>
    <t>アカンコ</t>
  </si>
  <si>
    <t>○</t>
  </si>
  <si>
    <t>網走湖</t>
  </si>
  <si>
    <t>アバシリコ</t>
  </si>
  <si>
    <t>×</t>
  </si>
  <si>
    <t>倶多楽湖</t>
  </si>
  <si>
    <t>クッタラコ</t>
  </si>
  <si>
    <t>佐幌ダム貯水池(サホロ湖)</t>
  </si>
  <si>
    <t>サホロダムチョスイチ(サホロコ)</t>
  </si>
  <si>
    <t>然別湖</t>
  </si>
  <si>
    <t>シカリペツコ</t>
  </si>
  <si>
    <t>支笏湖</t>
  </si>
  <si>
    <t>シコツコ</t>
  </si>
  <si>
    <t>春採湖</t>
  </si>
  <si>
    <t>ハルトリコ</t>
  </si>
  <si>
    <t>岩手</t>
  </si>
  <si>
    <t>綱取ダム貯水池</t>
  </si>
  <si>
    <t>ツナトリダムチョスイチ</t>
  </si>
  <si>
    <t>豊沢ダム貯水池(豊沢湖)</t>
  </si>
  <si>
    <t>宮城</t>
  </si>
  <si>
    <t>オオクラダム</t>
  </si>
  <si>
    <t>釜房ダム</t>
  </si>
  <si>
    <t>カマフサダム</t>
  </si>
  <si>
    <t>福島</t>
  </si>
  <si>
    <t>秋元湖</t>
  </si>
  <si>
    <t>アキモトコ</t>
  </si>
  <si>
    <t>小野川湖</t>
  </si>
  <si>
    <t>オノガワコ</t>
  </si>
  <si>
    <t>茨城</t>
  </si>
  <si>
    <t>常陸利根川</t>
  </si>
  <si>
    <t>ヒタチトネガワ</t>
  </si>
  <si>
    <t>ヒヌマ</t>
  </si>
  <si>
    <t>栃木</t>
  </si>
  <si>
    <t>中禅寺湖</t>
  </si>
  <si>
    <t>チュウゼンジコ</t>
  </si>
  <si>
    <t>ミヤマダムチョスイチ</t>
  </si>
  <si>
    <t>湯の湖</t>
  </si>
  <si>
    <t>ュノコ</t>
  </si>
  <si>
    <t>渡良瀬貯水池(谷中湖)</t>
  </si>
  <si>
    <t>ワタラセチョスイチ(ヤナカコ)</t>
  </si>
  <si>
    <t>群馬</t>
  </si>
  <si>
    <t>キリュウガワダムチョスイチ(ウメダコ)</t>
  </si>
  <si>
    <t>ヤギサワダムチョスイチ(オクトネコ)</t>
  </si>
  <si>
    <t>オゴウチチョスイチ</t>
  </si>
  <si>
    <t>富山</t>
  </si>
  <si>
    <t>有峰ダム貯水池(有峰湖)</t>
  </si>
  <si>
    <t>アリミネダムチョスイチ(アリミネコ)</t>
  </si>
  <si>
    <t>福井</t>
  </si>
  <si>
    <t>北潟湖(甲)</t>
  </si>
  <si>
    <t>キタガタコ(コウ)</t>
  </si>
  <si>
    <t>三方五湖(乙)</t>
  </si>
  <si>
    <t>ミカタゴコ(オツ)</t>
  </si>
  <si>
    <t>諏訪湖</t>
  </si>
  <si>
    <t>スワコ</t>
  </si>
  <si>
    <t>長野</t>
  </si>
  <si>
    <t>中綱湖</t>
  </si>
  <si>
    <t>ナカツナコ</t>
  </si>
  <si>
    <t>野尻湖</t>
  </si>
  <si>
    <t>ノジリコ</t>
  </si>
  <si>
    <t>ミソガワダムチョスイチ(オクキソコ)</t>
  </si>
  <si>
    <t>静岡</t>
  </si>
  <si>
    <t>佐久間ダム貯水池</t>
  </si>
  <si>
    <t>サクマダムチョスイチ</t>
  </si>
  <si>
    <t>兵庫</t>
  </si>
  <si>
    <t>千苅水源池</t>
  </si>
  <si>
    <t>センガリスイゲンチ</t>
  </si>
  <si>
    <t>奈良</t>
  </si>
  <si>
    <t>大迫ダム湖</t>
  </si>
  <si>
    <t>オオサコダムコ</t>
  </si>
  <si>
    <t>布目ダム湖</t>
  </si>
  <si>
    <t>ヌノメダムコ</t>
  </si>
  <si>
    <t>島根</t>
  </si>
  <si>
    <t>神西湖</t>
  </si>
  <si>
    <t>ジンザイコ</t>
  </si>
  <si>
    <t>岡山</t>
  </si>
  <si>
    <t>児島湖</t>
  </si>
  <si>
    <t>コジマコ</t>
  </si>
  <si>
    <t>広島</t>
  </si>
  <si>
    <t>温井ダム貯水池</t>
  </si>
  <si>
    <t>ヌクイダムチョスイチ</t>
  </si>
  <si>
    <t>三川ダム貯水池</t>
  </si>
  <si>
    <t>ミカワダムチョスイチ</t>
  </si>
  <si>
    <t>渡之瀬ダム貯水池</t>
  </si>
  <si>
    <t>ワタノセダムチョスイチ</t>
  </si>
  <si>
    <t>山口</t>
  </si>
  <si>
    <t>菅野湖</t>
  </si>
  <si>
    <t>スガノコ</t>
  </si>
  <si>
    <t>豊田湖</t>
  </si>
  <si>
    <t>山代湖</t>
  </si>
  <si>
    <t>ヤマシロコ</t>
  </si>
  <si>
    <t>高知</t>
  </si>
  <si>
    <t>大橋ダム貯水池</t>
  </si>
  <si>
    <t>オオハシダムチョスイチ</t>
  </si>
  <si>
    <t>早明浦ダム貯水池</t>
  </si>
  <si>
    <t>サメウラダムチョスイチ</t>
  </si>
  <si>
    <t>長沢ダム貯水池</t>
  </si>
  <si>
    <t>ナガサワダムチョスイチ</t>
  </si>
  <si>
    <t>福岡</t>
  </si>
  <si>
    <t>ます渕ダム</t>
  </si>
  <si>
    <t>マスブチダム</t>
  </si>
  <si>
    <t>力丸ダム</t>
  </si>
  <si>
    <t>リキマルダム</t>
  </si>
  <si>
    <t>佐賀</t>
  </si>
  <si>
    <t>長崎</t>
  </si>
  <si>
    <t>本明川(調整池)</t>
  </si>
  <si>
    <t>ホンミョウガワ(チョウセイチ)</t>
  </si>
  <si>
    <t>熊本</t>
  </si>
  <si>
    <t>市房ダム貯水池</t>
  </si>
  <si>
    <t>イチフサダムチョスイチ</t>
  </si>
  <si>
    <t>緑川ダム貯水池</t>
  </si>
  <si>
    <t>ミドリカワダムチョスイチ</t>
  </si>
  <si>
    <t>竜門ダム貯水池</t>
  </si>
  <si>
    <t>リュウモンダムチョスイチ</t>
  </si>
  <si>
    <t>大分</t>
  </si>
  <si>
    <t>北川ダム</t>
  </si>
  <si>
    <t>松原ダム貯水池</t>
  </si>
  <si>
    <t>マツバラダムチョスイチ</t>
  </si>
  <si>
    <t>青森</t>
  </si>
  <si>
    <t>千葉</t>
  </si>
  <si>
    <t>神奈川</t>
  </si>
  <si>
    <t>新潟</t>
  </si>
  <si>
    <t>石川</t>
  </si>
  <si>
    <t>愛知</t>
  </si>
  <si>
    <t>三重</t>
  </si>
  <si>
    <t>京都</t>
  </si>
  <si>
    <t>和歌山</t>
  </si>
  <si>
    <t>香川</t>
  </si>
  <si>
    <t>愛媛</t>
  </si>
  <si>
    <t>鹿児島</t>
  </si>
  <si>
    <t>都道府県名</t>
  </si>
  <si>
    <t>類型</t>
  </si>
  <si>
    <t>秋田</t>
  </si>
  <si>
    <t>山形</t>
  </si>
  <si>
    <t>東京</t>
  </si>
  <si>
    <t>大阪</t>
  </si>
  <si>
    <t>鳥取</t>
  </si>
  <si>
    <t>宮崎</t>
  </si>
  <si>
    <t>&lt;0.5</t>
  </si>
  <si>
    <t>埼玉</t>
  </si>
  <si>
    <t>山梨</t>
  </si>
  <si>
    <t>岐阜</t>
  </si>
  <si>
    <t>滋賀</t>
  </si>
  <si>
    <t>令和元年12月</t>
    <rPh sb="0" eb="2">
      <t>レイワ</t>
    </rPh>
    <rPh sb="2" eb="4">
      <t>ガンネン</t>
    </rPh>
    <rPh sb="6" eb="7">
      <t>ガツ</t>
    </rPh>
    <phoneticPr fontId="3"/>
  </si>
  <si>
    <t>環境省　水・大気環境局</t>
    <rPh sb="0" eb="3">
      <t>カンキョウショウ</t>
    </rPh>
    <rPh sb="4" eb="5">
      <t>ミズ</t>
    </rPh>
    <rPh sb="6" eb="8">
      <t>タイキ</t>
    </rPh>
    <rPh sb="8" eb="10">
      <t>カンキョウ</t>
    </rPh>
    <rPh sb="10" eb="11">
      <t>キョク</t>
    </rPh>
    <phoneticPr fontId="3"/>
  </si>
  <si>
    <t>大沼</t>
  </si>
  <si>
    <t>オオヌマ</t>
  </si>
  <si>
    <t>屈斜路湖</t>
  </si>
  <si>
    <t>クッシャロコ</t>
  </si>
  <si>
    <t>トウヤコ</t>
  </si>
  <si>
    <t>糠平ダム湖</t>
  </si>
  <si>
    <t>ヌカビラダムコ</t>
  </si>
  <si>
    <t>浅瀬石川ダム貯水池</t>
  </si>
  <si>
    <t>アセイシガワダムチョスイチ</t>
  </si>
  <si>
    <t>小川原湖</t>
  </si>
  <si>
    <t>オガワラコ</t>
  </si>
  <si>
    <t>十和田湖</t>
  </si>
  <si>
    <t>トワダコ</t>
  </si>
  <si>
    <t>入畑ダム貯水池</t>
  </si>
  <si>
    <t>イリハタダムチョスイチ</t>
  </si>
  <si>
    <t>岩洞ダム貯水池(岩洞湖)</t>
  </si>
  <si>
    <t>ガンドウダムチョスイチ(ガンドウコ)</t>
  </si>
  <si>
    <t>御所ダム貯水池</t>
  </si>
  <si>
    <t>ゴショダムチョスイチ</t>
  </si>
  <si>
    <t>四十四田ダム貯水池</t>
  </si>
  <si>
    <t>シジュウシダダムチョスイチ</t>
  </si>
  <si>
    <t>田瀬ダム貯水池</t>
  </si>
  <si>
    <t>タセダムチョスイチ</t>
  </si>
  <si>
    <t>湯田ダム貯水池(錦秋湖)</t>
  </si>
  <si>
    <t>伊豆沼</t>
  </si>
  <si>
    <t>イズヌマ</t>
  </si>
  <si>
    <t>漆沢ダム</t>
  </si>
  <si>
    <t>ウルシザワダム</t>
  </si>
  <si>
    <t>栗駒ダム</t>
  </si>
  <si>
    <t>クリコマダム</t>
  </si>
  <si>
    <t>七ケ宿ダム</t>
  </si>
  <si>
    <t>シチカシュクダム</t>
  </si>
  <si>
    <t>樽水ダム</t>
  </si>
  <si>
    <t>タルミズダム</t>
  </si>
  <si>
    <t>長沼</t>
  </si>
  <si>
    <t>ナガヌマ</t>
  </si>
  <si>
    <t>七北田ダム</t>
  </si>
  <si>
    <t>ナナキタダム</t>
  </si>
  <si>
    <t>鳴子ダム</t>
  </si>
  <si>
    <t>ナルコダム</t>
  </si>
  <si>
    <t>花山ダム</t>
  </si>
  <si>
    <t>ハナヤマダム</t>
  </si>
  <si>
    <t>南川ダム</t>
  </si>
  <si>
    <t>ミナミカワダム</t>
  </si>
  <si>
    <t>旭川ダム</t>
  </si>
  <si>
    <t>アサヒカワダム</t>
  </si>
  <si>
    <t>岩見ダム</t>
  </si>
  <si>
    <t>イワミダム</t>
  </si>
  <si>
    <t>素波里ダム</t>
  </si>
  <si>
    <t>スバリダム</t>
  </si>
  <si>
    <t>田沢湖</t>
  </si>
  <si>
    <t>タザワコ</t>
  </si>
  <si>
    <t>夏瀬ダム</t>
  </si>
  <si>
    <t>ナツセダム</t>
  </si>
  <si>
    <t>ニノメガタ</t>
  </si>
  <si>
    <t>萩形ダム</t>
  </si>
  <si>
    <t>ハギナリダム</t>
  </si>
  <si>
    <t>ハチロウコ</t>
  </si>
  <si>
    <t>皆瀬ダム</t>
  </si>
  <si>
    <t>ミナセダム</t>
  </si>
  <si>
    <t>森吉ダム</t>
  </si>
  <si>
    <t>鎧畑ダム</t>
  </si>
  <si>
    <t>寒河江ダム貯水池</t>
  </si>
  <si>
    <t>サガエダムチョスイチ</t>
  </si>
  <si>
    <t>猪苗代湖</t>
  </si>
  <si>
    <t>イナワシロコ</t>
  </si>
  <si>
    <t>オオカワダムチョスイチ</t>
  </si>
  <si>
    <t>奥只見貯水池</t>
  </si>
  <si>
    <t>オクタダミチョスイチ</t>
  </si>
  <si>
    <t>雄国沼</t>
  </si>
  <si>
    <t>オグニヌマ</t>
  </si>
  <si>
    <t>尾瀬沼</t>
  </si>
  <si>
    <t>オゼヌマ</t>
  </si>
  <si>
    <t>センゴサワダムチョスイチ</t>
  </si>
  <si>
    <t>曽原湖</t>
  </si>
  <si>
    <t>ソハラコ</t>
  </si>
  <si>
    <t>タゴクラチョスイチ</t>
  </si>
  <si>
    <t>沼沢湖</t>
  </si>
  <si>
    <t>ヌマザワコ</t>
  </si>
  <si>
    <t>羽鳥湖</t>
  </si>
  <si>
    <t>ハトリコ</t>
  </si>
  <si>
    <t>磐梯五色沼湖沼群</t>
  </si>
  <si>
    <t>バンダイゴシキヌマコショウグン</t>
  </si>
  <si>
    <t>東山ダム貯水池</t>
  </si>
  <si>
    <t>ヒガシヤマダムチョスイチ</t>
  </si>
  <si>
    <t>檜原湖</t>
  </si>
  <si>
    <t>ヒバラコ</t>
  </si>
  <si>
    <t>ウシクヌマ</t>
  </si>
  <si>
    <t>カスミガウラ</t>
  </si>
  <si>
    <t>北浦</t>
  </si>
  <si>
    <t>キタウラ</t>
  </si>
  <si>
    <t>川治ダム貯水池</t>
  </si>
  <si>
    <t>カワジダムチョスイチ</t>
  </si>
  <si>
    <t>川俣ダム貯水池</t>
  </si>
  <si>
    <t>カワマタダムチョスイチ</t>
  </si>
  <si>
    <t>相俣ダム貯水池(赤谷湖)</t>
  </si>
  <si>
    <t>アイマタダムチョスイチ(アカヤコ)</t>
  </si>
  <si>
    <t>赤城大沼</t>
  </si>
  <si>
    <t>アカギオオヌマ</t>
  </si>
  <si>
    <t>桐生川ダム貯水池(梅田湖)</t>
  </si>
  <si>
    <t>草木ダム貯水池(草木湖)</t>
  </si>
  <si>
    <t>クサキダムチョスイチ(クサキコ)</t>
  </si>
  <si>
    <t>シモクボダムチョスイチ(カンナコ)</t>
  </si>
  <si>
    <t>須田貝ダム貯水池(洞元湖)</t>
  </si>
  <si>
    <t>スダガイダムチョスイチ(ドウゲンコ)</t>
  </si>
  <si>
    <t>薗原ダム貯水池(薗原湖)</t>
  </si>
  <si>
    <t>ソノハラダムチョスイチ(ソノハラコ)</t>
  </si>
  <si>
    <t>奈良俣ダム貯水池(ならまた湖)</t>
  </si>
  <si>
    <t>ナラマクダムチョスイチ(ナラマクコ)</t>
  </si>
  <si>
    <t>榛名湖</t>
  </si>
  <si>
    <t>ハルナコ</t>
  </si>
  <si>
    <t>藤原ダム貯水池(藤原湖)</t>
  </si>
  <si>
    <t>フジワラダムチョスイチ(フジワラコ)</t>
  </si>
  <si>
    <t>矢木沢ダム貯水池(奥利根湖)</t>
  </si>
  <si>
    <t>荒川貯水池(彩湖)</t>
  </si>
  <si>
    <t>アラカワチョスイチ</t>
  </si>
  <si>
    <t>二瀬ダム貯水池(秩父湖)</t>
  </si>
  <si>
    <t>フタセダムチョスイチ(チチブコ)</t>
  </si>
  <si>
    <t>印旛沼</t>
  </si>
  <si>
    <t>インバヌマ</t>
  </si>
  <si>
    <t>亀山ダム貯水池</t>
  </si>
  <si>
    <t>カメヤマダムチョスイチ</t>
  </si>
  <si>
    <t>高滝ダム貯水池</t>
  </si>
  <si>
    <t>タカタキダムチョスイチ</t>
  </si>
  <si>
    <t>手賀沼</t>
  </si>
  <si>
    <t>テガヌマ</t>
  </si>
  <si>
    <t>AA</t>
  </si>
  <si>
    <t>芦ﾉ湖</t>
  </si>
  <si>
    <t>アシノコ</t>
  </si>
  <si>
    <t>相模湖</t>
  </si>
  <si>
    <t>サガミコ</t>
  </si>
  <si>
    <t>タンザワコ</t>
  </si>
  <si>
    <t>ツクイコ</t>
  </si>
  <si>
    <t>ミヤガセコ</t>
  </si>
  <si>
    <t>鳥屋野潟</t>
  </si>
  <si>
    <t>トヤノガタ</t>
  </si>
  <si>
    <t>黒部ダム貯水池(黒部湖)</t>
  </si>
  <si>
    <t>クロペダムチョスイチ(クロペコ)</t>
  </si>
  <si>
    <t>境川ダム貯水池(桂湖)</t>
  </si>
  <si>
    <t>サカイガワダムチョスイチ(カツラコ)</t>
  </si>
  <si>
    <t>河北潟</t>
  </si>
  <si>
    <t>カホクガタ</t>
  </si>
  <si>
    <t>木場潟</t>
  </si>
  <si>
    <t>キバガタ</t>
  </si>
  <si>
    <t>新堀川(柴山潟を含む)</t>
  </si>
  <si>
    <t>シンボリガワ(シバヤマガタヲフクム)</t>
  </si>
  <si>
    <t>北潟湖(乙)</t>
  </si>
  <si>
    <t>キタガタコ(オツ)</t>
  </si>
  <si>
    <t>三方五湖(甲)</t>
  </si>
  <si>
    <t>ミカタゴコ(コウ)</t>
  </si>
  <si>
    <t>カワグチコ</t>
  </si>
  <si>
    <t>西湖</t>
  </si>
  <si>
    <t>サイコ</t>
  </si>
  <si>
    <t>精進湖</t>
  </si>
  <si>
    <t>ショウジコ</t>
  </si>
  <si>
    <t>本栖湖</t>
  </si>
  <si>
    <t>モトスコ</t>
  </si>
  <si>
    <t>山中湖</t>
  </si>
  <si>
    <t>ヤマナカコ</t>
  </si>
  <si>
    <t>青木湖</t>
  </si>
  <si>
    <t>アオキコ</t>
  </si>
  <si>
    <t>猪名湖</t>
  </si>
  <si>
    <t>イナコ</t>
  </si>
  <si>
    <t>木崎湖</t>
  </si>
  <si>
    <t>キザキコ</t>
  </si>
  <si>
    <t>白樺湖</t>
  </si>
  <si>
    <t>シラカバコ</t>
  </si>
  <si>
    <t>蓼科湖</t>
  </si>
  <si>
    <t>タテシナコ</t>
  </si>
  <si>
    <t>大座法師池</t>
  </si>
  <si>
    <t>ダイザホウシイケ</t>
  </si>
  <si>
    <t>琵琶池</t>
  </si>
  <si>
    <t>ビワイケ</t>
  </si>
  <si>
    <t>丸池</t>
  </si>
  <si>
    <t>マルイケ</t>
  </si>
  <si>
    <t>美鈴湖</t>
  </si>
  <si>
    <t>ミスズコ</t>
  </si>
  <si>
    <t>味噌川ダム貯水池(奥木曽湖)</t>
  </si>
  <si>
    <t>女神湖</t>
  </si>
  <si>
    <t>メガミコ</t>
  </si>
  <si>
    <t>横山ダム貯水池(奥いび湖)</t>
  </si>
  <si>
    <t>佐鳴湖</t>
  </si>
  <si>
    <t>サナルコ</t>
  </si>
  <si>
    <t>アブラガフチ</t>
  </si>
  <si>
    <t>琵琶湖(1)(琵琶湖大橋北)</t>
  </si>
  <si>
    <t>ビワコ(1)(ビワコオオハシキタ)</t>
  </si>
  <si>
    <t>琵琶湖(2)(琵琶湖大橋南)</t>
  </si>
  <si>
    <t>ビワコ(2)(ビワコオオハシミナミ)</t>
  </si>
  <si>
    <t>池原ダム湖</t>
  </si>
  <si>
    <t>イケハラダムコ</t>
  </si>
  <si>
    <t>風屋ダム湖</t>
  </si>
  <si>
    <t>カゼヤダムコ</t>
  </si>
  <si>
    <t>坂本ダム湖</t>
  </si>
  <si>
    <t>サカモトダムコ</t>
  </si>
  <si>
    <t>猿谷ダム湖</t>
  </si>
  <si>
    <t>サルタニダムコ</t>
  </si>
  <si>
    <t>室生ダム湖</t>
  </si>
  <si>
    <t>ムロウダムコ</t>
  </si>
  <si>
    <t>湖山池</t>
  </si>
  <si>
    <t>コヤマイケ</t>
  </si>
  <si>
    <t>東郷池</t>
  </si>
  <si>
    <t>トウゴウイケ</t>
  </si>
  <si>
    <t>中海及び境水道</t>
  </si>
  <si>
    <t>ナカウミオョビサカイスイドウ</t>
  </si>
  <si>
    <t>宍道湖</t>
  </si>
  <si>
    <t>シンジコ</t>
  </si>
  <si>
    <t>小瀬川ダム貯水池</t>
  </si>
  <si>
    <t>オゼガワダムチョスイチ</t>
  </si>
  <si>
    <t>帝釈川ダム貯水池</t>
  </si>
  <si>
    <t>タイシャクガワダムチョスイチ</t>
  </si>
  <si>
    <t>土師ダム貯水池</t>
  </si>
  <si>
    <t>ハジダムチョスイチ</t>
  </si>
  <si>
    <t>ハッタバラダムチョスイチ</t>
  </si>
  <si>
    <t>弥栄ダム貯水池</t>
  </si>
  <si>
    <t>ヤサカダムチョスイチ</t>
  </si>
  <si>
    <t>阿武湖</t>
  </si>
  <si>
    <t>アブガワダムチョスイチ</t>
  </si>
  <si>
    <t>大原湖</t>
  </si>
  <si>
    <t>オオハラコ</t>
  </si>
  <si>
    <t>小野湖</t>
  </si>
  <si>
    <t>オノコ</t>
  </si>
  <si>
    <t>菊川湖</t>
  </si>
  <si>
    <t>カワカミダムチョスイチ(キクガワコ)</t>
  </si>
  <si>
    <t>高瀬湖</t>
  </si>
  <si>
    <t>シマヂガワダムチョスイチ(タカセコ)</t>
  </si>
  <si>
    <t>常盤湖</t>
  </si>
  <si>
    <t>トキワコ</t>
  </si>
  <si>
    <t>米泉湖</t>
  </si>
  <si>
    <t>ペイセンコ</t>
  </si>
  <si>
    <t>ヤサカコ</t>
  </si>
  <si>
    <t>面河ダム</t>
  </si>
  <si>
    <t>オモゴダム</t>
  </si>
  <si>
    <t>鹿野川湖</t>
  </si>
  <si>
    <t>カノガワコ</t>
  </si>
  <si>
    <t>黒瀬ダム貯水池</t>
  </si>
  <si>
    <t>クロセダムチョスイチ</t>
  </si>
  <si>
    <t>新宮ダム貯水池</t>
  </si>
  <si>
    <t>シングウダムチョスイチ</t>
  </si>
  <si>
    <t>柳瀬ダム貯水池</t>
  </si>
  <si>
    <t>ヤナセダムチョスイチ</t>
  </si>
  <si>
    <t>油木ダム</t>
  </si>
  <si>
    <t>アブラギダム</t>
  </si>
  <si>
    <t>寺内ダム</t>
  </si>
  <si>
    <t>テラウチダム</t>
  </si>
  <si>
    <t>ヒュウガミダム</t>
  </si>
  <si>
    <t>北山ダム</t>
  </si>
  <si>
    <t>ホクザンダム</t>
  </si>
  <si>
    <t>キガワダム</t>
  </si>
  <si>
    <t>池田湖</t>
  </si>
  <si>
    <t>イケダコ</t>
  </si>
  <si>
    <t>鰻池</t>
  </si>
  <si>
    <t>ウナギイケ</t>
  </si>
  <si>
    <t>高隈ダム貯水池</t>
  </si>
  <si>
    <t>タカクマダムチョスイチ</t>
  </si>
  <si>
    <t>鶴田ダム貯水池</t>
  </si>
  <si>
    <t>ツルダダムチョスイチ</t>
  </si>
  <si>
    <t>水域名</t>
  </si>
  <si>
    <t>水域名(カナ)</t>
  </si>
  <si>
    <t>環境基準達成の判定</t>
  </si>
  <si>
    <t>B</t>
  </si>
  <si>
    <t>A</t>
  </si>
  <si>
    <t>基準値(ｍg/L)</t>
  </si>
  <si>
    <t>75％値の最大値(ｍg/L)</t>
  </si>
  <si>
    <t>トヨタコ</t>
  </si>
  <si>
    <t>洞爺湖</t>
    <rPh sb="0" eb="3">
      <t>トウヤコ</t>
    </rPh>
    <phoneticPr fontId="1"/>
  </si>
  <si>
    <t>大倉ダム</t>
    <rPh sb="0" eb="2">
      <t>オオクラ</t>
    </rPh>
    <phoneticPr fontId="1"/>
  </si>
  <si>
    <t>牛久沼</t>
    <rPh sb="0" eb="2">
      <t>ウシク</t>
    </rPh>
    <rPh sb="2" eb="3">
      <t>ヌマ</t>
    </rPh>
    <phoneticPr fontId="1"/>
  </si>
  <si>
    <t>涸沼</t>
    <rPh sb="0" eb="2">
      <t>ヒヌマ</t>
    </rPh>
    <phoneticPr fontId="1"/>
  </si>
  <si>
    <t>リストは都道府県別に水域名(五十音順)で並べている。</t>
  </si>
  <si>
    <t>通番</t>
    <rPh sb="0" eb="2">
      <t>ツウバン</t>
    </rPh>
    <phoneticPr fontId="1"/>
  </si>
  <si>
    <t>横計</t>
    <rPh sb="0" eb="1">
      <t>ヨコ</t>
    </rPh>
    <rPh sb="1" eb="2">
      <t>ケイ</t>
    </rPh>
    <phoneticPr fontId="1"/>
  </si>
  <si>
    <t>全国</t>
    <rPh sb="0" eb="2">
      <t>ゼンコク</t>
    </rPh>
    <phoneticPr fontId="1"/>
  </si>
  <si>
    <t>計</t>
    <rPh sb="0" eb="1">
      <t>ケイ</t>
    </rPh>
    <phoneticPr fontId="1"/>
  </si>
  <si>
    <t>全セル=IF(ISERROR(FIND("･",RC[-8],1))=TRUE,RC[-8],LEFT(RC[-8],FIND("･",RC[-8],1)-1))</t>
    <rPh sb="0" eb="1">
      <t>ゼン</t>
    </rPh>
    <phoneticPr fontId="1"/>
  </si>
  <si>
    <t>全セル=COUNTIFS(都道府県列,集計表県列,類型列,類型行,適否列,適否行)</t>
    <rPh sb="0" eb="1">
      <t>ゼン</t>
    </rPh>
    <phoneticPr fontId="1"/>
  </si>
  <si>
    <t>都道
府県</t>
    <rPh sb="0" eb="2">
      <t>トドウ</t>
    </rPh>
    <rPh sb="3" eb="5">
      <t>フケン</t>
    </rPh>
    <phoneticPr fontId="1"/>
  </si>
  <si>
    <t>=COUNTIF(都道府県列,"北海道")</t>
  </si>
  <si>
    <t>=COUNTIF(類型列,"＜＞”"")</t>
  </si>
  <si>
    <t>=COUNTIF(適否列,"○")</t>
  </si>
  <si>
    <t>=COUNTIF(適否列,"×")</t>
  </si>
  <si>
    <t>=SUM(R[-2]C:R[-1]C)</t>
  </si>
  <si>
    <t>・付表に追加した11列の計算式 ↓</t>
    <rPh sb="1" eb="2">
      <t>フ</t>
    </rPh>
    <rPh sb="2" eb="3">
      <t>ヒョウ</t>
    </rPh>
    <rPh sb="12" eb="15">
      <t>ケイサンシキ</t>
    </rPh>
    <phoneticPr fontId="1"/>
  </si>
  <si>
    <t>・集計表の計算式中の名前の定義 ↓</t>
    <rPh sb="1" eb="3">
      <t>シュウケイ</t>
    </rPh>
    <rPh sb="3" eb="4">
      <t>ヒョウ</t>
    </rPh>
    <rPh sb="5" eb="8">
      <t>ケイサンシキ</t>
    </rPh>
    <rPh sb="8" eb="9">
      <t>チュウ</t>
    </rPh>
    <rPh sb="10" eb="12">
      <t>ナマエ</t>
    </rPh>
    <rPh sb="13" eb="15">
      <t>テイギ</t>
    </rPh>
    <phoneticPr fontId="1"/>
  </si>
  <si>
    <t>・検算 ↓</t>
    <rPh sb="1" eb="3">
      <t>ケンザン</t>
    </rPh>
    <phoneticPr fontId="1"/>
  </si>
  <si>
    <t>付表2　　湖沼のCODの水域毎データ(都道府県別)</t>
  </si>
  <si>
    <t>モリヨシダム</t>
  </si>
  <si>
    <t>ヨロイバタダム</t>
  </si>
  <si>
    <t>河口湖</t>
    <rPh sb="1" eb="2">
      <t>クチ</t>
    </rPh>
    <phoneticPr fontId="1"/>
  </si>
  <si>
    <t>二ノ目潟</t>
    <rPh sb="0" eb="1">
      <t>２</t>
    </rPh>
    <phoneticPr fontId="1"/>
  </si>
  <si>
    <t>油ヶ淵</t>
    <phoneticPr fontId="1"/>
  </si>
  <si>
    <t>霞ヶ浦</t>
    <phoneticPr fontId="1"/>
  </si>
  <si>
    <t>宮ヶ瀬湖</t>
    <phoneticPr fontId="1"/>
  </si>
  <si>
    <t>田子倉貯水池</t>
    <rPh sb="2" eb="3">
      <t>クラ</t>
    </rPh>
    <phoneticPr fontId="1"/>
  </si>
  <si>
    <t>集計表県列 = Range(Cells(16, 15), Cells(62, 15))</t>
  </si>
  <si>
    <t>類型行= Range(Cells(14,16), Cells(14,27))</t>
    <rPh sb="0" eb="2">
      <t>ルイケイ</t>
    </rPh>
    <rPh sb="2" eb="3">
      <t>ギョウ</t>
    </rPh>
    <phoneticPr fontId="1"/>
  </si>
  <si>
    <t>適否行= Range(Cells(15,16), Cells(15,27))</t>
    <rPh sb="0" eb="2">
      <t>テキヒ</t>
    </rPh>
    <rPh sb="2" eb="3">
      <t>ギョウ</t>
    </rPh>
    <phoneticPr fontId="1"/>
  </si>
  <si>
    <t>左岸所在</t>
  </si>
  <si>
    <t>形式</t>
    <rPh sb="0" eb="2">
      <t>ケイシキ</t>
    </rPh>
    <phoneticPr fontId="1"/>
  </si>
  <si>
    <t>堤高(m)</t>
  </si>
  <si>
    <t>堤頂長(m)</t>
  </si>
  <si>
    <t>総貯水容量(千m3)</t>
  </si>
  <si>
    <t>流域面積km2／湛水面積ha</t>
    <phoneticPr fontId="1"/>
  </si>
  <si>
    <t>湛水面積ha</t>
    <phoneticPr fontId="1"/>
  </si>
  <si>
    <t>総貯水容量万m3</t>
    <rPh sb="5" eb="6">
      <t>マン</t>
    </rPh>
    <phoneticPr fontId="1"/>
  </si>
  <si>
    <t>有効貯水容量万m3</t>
    <phoneticPr fontId="1"/>
  </si>
  <si>
    <t>ダム事業者</t>
  </si>
  <si>
    <t>本体施工者</t>
  </si>
  <si>
    <t>着工</t>
    <rPh sb="0" eb="2">
      <t>チャッコウ</t>
    </rPh>
    <phoneticPr fontId="1"/>
  </si>
  <si>
    <t>竣工</t>
    <rPh sb="0" eb="2">
      <t>シュンコウ</t>
    </rPh>
    <phoneticPr fontId="1"/>
  </si>
  <si>
    <t>ダム湖名</t>
  </si>
  <si>
    <t xml:space="preserve">青森県黒石市大字袋字富岡 </t>
  </si>
  <si>
    <t>FNWP</t>
  </si>
  <si>
    <t>重力式コンクリート</t>
  </si>
  <si>
    <t>東北地方建設局</t>
  </si>
  <si>
    <t>熊谷組・竹中土木</t>
  </si>
  <si>
    <t xml:space="preserve">北海道上川郡新得町字新内西１線 </t>
  </si>
  <si>
    <t>F</t>
  </si>
  <si>
    <t xml:space="preserve">北海道河東郡上士幌町字黒石平３１－３ </t>
  </si>
  <si>
    <t>P</t>
  </si>
  <si>
    <t>番号１</t>
    <rPh sb="0" eb="1">
      <t>バン</t>
    </rPh>
    <rPh sb="1" eb="2">
      <t>ゴウ</t>
    </rPh>
    <phoneticPr fontId="1"/>
  </si>
  <si>
    <t>都道府県コド</t>
    <rPh sb="0" eb="4">
      <t>トドウフケン</t>
    </rPh>
    <phoneticPr fontId="1"/>
  </si>
  <si>
    <t>ダム事業者</t>
    <phoneticPr fontId="1"/>
  </si>
  <si>
    <t>本体施工者</t>
    <phoneticPr fontId="1"/>
  </si>
  <si>
    <t>09</t>
  </si>
  <si>
    <t/>
  </si>
  <si>
    <t>15</t>
  </si>
  <si>
    <t>16</t>
  </si>
  <si>
    <t xml:space="preserve">富山県富山市有峰 </t>
  </si>
  <si>
    <t>前田建設工業</t>
    <rPh sb="0" eb="2">
      <t>マエダ</t>
    </rPh>
    <rPh sb="2" eb="4">
      <t>ケンセツ</t>
    </rPh>
    <rPh sb="4" eb="6">
      <t>コウギョウ</t>
    </rPh>
    <phoneticPr fontId="1"/>
  </si>
  <si>
    <t>佐藤工業</t>
  </si>
  <si>
    <t>21</t>
  </si>
  <si>
    <t>大豊建設</t>
  </si>
  <si>
    <t>29</t>
  </si>
  <si>
    <t>NP</t>
  </si>
  <si>
    <t>FN</t>
  </si>
  <si>
    <t>FWI</t>
  </si>
  <si>
    <t>関東地建→水公団一工</t>
  </si>
  <si>
    <t>FNWIP</t>
  </si>
  <si>
    <t>ロックフィル</t>
  </si>
  <si>
    <t xml:space="preserve">新潟県魚沼市湯之谷芋川字大鳥１３１７ </t>
  </si>
  <si>
    <t>157m／480m／1658千m3</t>
  </si>
  <si>
    <t>鹿島建設</t>
  </si>
  <si>
    <t>07</t>
  </si>
  <si>
    <t xml:space="preserve">福島県南会津郡只見町大字田子倉字菅目６０５・６０７他 </t>
  </si>
  <si>
    <t>145m／462m／1950千m3</t>
  </si>
  <si>
    <t>01</t>
  </si>
  <si>
    <t>FNAWP</t>
  </si>
  <si>
    <t>FP</t>
  </si>
  <si>
    <t>22</t>
  </si>
  <si>
    <t xml:space="preserve">静岡県浜松市天竜区佐久間町佐久間 </t>
  </si>
  <si>
    <t>155.5m／293.5m／1120千m3</t>
  </si>
  <si>
    <t>中部地方整備局</t>
  </si>
  <si>
    <t xml:space="preserve">奈良県吉野郡下北山村上池 </t>
  </si>
  <si>
    <t>アーチ</t>
  </si>
  <si>
    <t>111m／460m／647千m3</t>
  </si>
  <si>
    <t>熊谷組</t>
    <rPh sb="0" eb="3">
      <t>クマガイグミ</t>
    </rPh>
    <phoneticPr fontId="1"/>
  </si>
  <si>
    <t>39</t>
  </si>
  <si>
    <t xml:space="preserve">高知県長岡郡本山町吉野 </t>
  </si>
  <si>
    <t>FNAWIP</t>
  </si>
  <si>
    <t>106m／400m／1200千m3</t>
  </si>
  <si>
    <t>四国地建→水公団一工</t>
  </si>
  <si>
    <t>アース</t>
  </si>
  <si>
    <t>FWIP</t>
  </si>
  <si>
    <t>140m／500m／1568千m3</t>
  </si>
  <si>
    <t>前田建設工業</t>
  </si>
  <si>
    <t>10</t>
  </si>
  <si>
    <t xml:space="preserve">群馬県利根郡みなかみ町藤原字矢木沢 </t>
  </si>
  <si>
    <t>熊谷組</t>
  </si>
  <si>
    <t>76m／293m／460千m3</t>
  </si>
  <si>
    <t>大林組</t>
  </si>
  <si>
    <t>14</t>
  </si>
  <si>
    <t>関東地方建設局</t>
  </si>
  <si>
    <t>13</t>
  </si>
  <si>
    <t xml:space="preserve">東京都西多摩郡奥多摩町 </t>
  </si>
  <si>
    <t>WP</t>
  </si>
  <si>
    <t>東京都</t>
  </si>
  <si>
    <t>FAWIP</t>
  </si>
  <si>
    <t>FNP</t>
  </si>
  <si>
    <t>重力式アーチ</t>
  </si>
  <si>
    <t>中空重力式コンクリート</t>
  </si>
  <si>
    <t>03</t>
  </si>
  <si>
    <t xml:space="preserve">岩手県花巻市東和町田瀬 </t>
  </si>
  <si>
    <t>FAP</t>
  </si>
  <si>
    <t>西松建設</t>
  </si>
  <si>
    <t>02</t>
  </si>
  <si>
    <t>43</t>
  </si>
  <si>
    <t>FNAP</t>
  </si>
  <si>
    <t>九州地方整備局</t>
  </si>
  <si>
    <t xml:space="preserve">群馬県藤岡市保美濃山 </t>
  </si>
  <si>
    <t>熊谷組・間組</t>
  </si>
  <si>
    <t xml:space="preserve">奈良県吉野郡十津川村風屋８９６ </t>
  </si>
  <si>
    <t>101m／329.5m／588千m3</t>
  </si>
  <si>
    <t>中国電力(株)</t>
  </si>
  <si>
    <t>20</t>
  </si>
  <si>
    <t>46</t>
  </si>
  <si>
    <t xml:space="preserve">鹿児島県薩摩郡さつま町鶴田 </t>
  </si>
  <si>
    <t>117.5m／450m／1119千m3</t>
  </si>
  <si>
    <t>鹿島建設・西松建設</t>
  </si>
  <si>
    <t>九州地方建設局</t>
  </si>
  <si>
    <t>近畿地方建設局</t>
  </si>
  <si>
    <t xml:space="preserve">岩手県和賀郡西和賀町杉名畑４４－１６２－１５ </t>
  </si>
  <si>
    <t>34</t>
  </si>
  <si>
    <t xml:space="preserve">広島県大竹市前飯谷 </t>
  </si>
  <si>
    <t>中国地方建設局</t>
  </si>
  <si>
    <t>前田建設工業・奥村組・日本国土開発</t>
  </si>
  <si>
    <t>04</t>
  </si>
  <si>
    <t xml:space="preserve">宮城県刈田郡七ヶ宿町字切通 </t>
  </si>
  <si>
    <t>FNAWI</t>
  </si>
  <si>
    <t>佐藤工業・青木建設・フジタ</t>
  </si>
  <si>
    <t>06</t>
  </si>
  <si>
    <t xml:space="preserve">山形県西村山郡西川町大字砂子関字横手 </t>
  </si>
  <si>
    <t>飛島建設・三井建設</t>
  </si>
  <si>
    <t>関東地方整備局</t>
  </si>
  <si>
    <t>間組</t>
  </si>
  <si>
    <t>FNAW</t>
  </si>
  <si>
    <t>重力式コンクリート・フィル複合</t>
  </si>
  <si>
    <t>水資源開発公団一工</t>
  </si>
  <si>
    <t xml:space="preserve">群馬県利根郡みなかみ町藤原字洗の沢 </t>
  </si>
  <si>
    <t>鹿島建設・熊谷組・日本国土開発</t>
  </si>
  <si>
    <t xml:space="preserve">栃木県日光市川俣 </t>
  </si>
  <si>
    <t>117m／131m／147千m3</t>
  </si>
  <si>
    <t>AP</t>
  </si>
  <si>
    <t>大成建設</t>
  </si>
  <si>
    <t>中国地方整備局</t>
  </si>
  <si>
    <t xml:space="preserve">栃木県日光市川治温泉川治 </t>
  </si>
  <si>
    <t xml:space="preserve">広島県山県郡安芸太田町大字加計 </t>
  </si>
  <si>
    <t>鹿島建設・西松建設・五洋建設</t>
  </si>
  <si>
    <t>05</t>
  </si>
  <si>
    <t>台形ＣＳＧ</t>
  </si>
  <si>
    <t>41</t>
  </si>
  <si>
    <t>FNW</t>
  </si>
  <si>
    <t xml:space="preserve">岩手県盛岡市玉山区薮川 </t>
  </si>
  <si>
    <t>東北農政局</t>
  </si>
  <si>
    <t xml:space="preserve">岩手県盛岡市繋字山根 </t>
  </si>
  <si>
    <t>神奈川県企業庁</t>
  </si>
  <si>
    <t>11</t>
  </si>
  <si>
    <t xml:space="preserve">神奈川県相模原市緑区川尻 </t>
  </si>
  <si>
    <t xml:space="preserve">長野県木曽郡木祖村小木曽 </t>
  </si>
  <si>
    <t>間組・飛島建設・不動建設</t>
  </si>
  <si>
    <t xml:space="preserve">群馬県みどり市東町座間 </t>
  </si>
  <si>
    <t>清水建設</t>
  </si>
  <si>
    <t xml:space="preserve">広島県世羅郡世羅町大字小谷字苦谷山 </t>
  </si>
  <si>
    <t>FNWI</t>
  </si>
  <si>
    <t>間組・大本組</t>
  </si>
  <si>
    <t xml:space="preserve">富山県南砺市桂 </t>
  </si>
  <si>
    <t>FAWIPS</t>
  </si>
  <si>
    <t>富山県</t>
  </si>
  <si>
    <t>佐藤工業・大日本土木・礪波工業</t>
  </si>
  <si>
    <t>44</t>
  </si>
  <si>
    <t xml:space="preserve">福島県南会津郡下郷町大字小沼崎字平石地先 </t>
  </si>
  <si>
    <t>北陸地方建設局</t>
  </si>
  <si>
    <t>鹿島建設・大林組</t>
  </si>
  <si>
    <t xml:space="preserve">大分県日田市大山町西大山字オク畑 </t>
  </si>
  <si>
    <t xml:space="preserve">群馬県利根郡みなかみ町藤原字大倉 </t>
  </si>
  <si>
    <t>38</t>
  </si>
  <si>
    <t xml:space="preserve">秋田県仙北市田沢湖田沢字小蟹沢 </t>
  </si>
  <si>
    <t>58.5m／236m／192千m3</t>
  </si>
  <si>
    <t>秋島建設</t>
  </si>
  <si>
    <t>FNIP</t>
  </si>
  <si>
    <t xml:space="preserve">宮城県大崎市鳴子温泉字岩淵 </t>
  </si>
  <si>
    <t xml:space="preserve">広島県安芸高田市八千代町大字土師 </t>
  </si>
  <si>
    <t>フジタ</t>
  </si>
  <si>
    <t xml:space="preserve">岩手県盛岡市上田字松屋敷 </t>
  </si>
  <si>
    <t>50m／480m／382千m3</t>
  </si>
  <si>
    <t xml:space="preserve">熊本県下益城郡美里町洞岳 </t>
  </si>
  <si>
    <t>飛島建設</t>
  </si>
  <si>
    <t xml:space="preserve">宮城県柴田郡川崎町大字小野字大平山 </t>
  </si>
  <si>
    <t xml:space="preserve">秋田県山本郡藤里町粕毛字南鹿瀬内沢３ </t>
  </si>
  <si>
    <t>秋田県</t>
  </si>
  <si>
    <t xml:space="preserve">大分県佐伯市宇目南田原字横手 </t>
  </si>
  <si>
    <t>82m／188.3m／66千m3</t>
  </si>
  <si>
    <t>大分県</t>
  </si>
  <si>
    <t>梅林建設</t>
  </si>
  <si>
    <t>40</t>
  </si>
  <si>
    <t>福岡県</t>
  </si>
  <si>
    <t xml:space="preserve">熊本県球磨郡水上村大字湯山 </t>
  </si>
  <si>
    <t>78.5m／258.5m／313千m3</t>
  </si>
  <si>
    <t xml:space="preserve">岐阜県揖斐郡揖斐川町東横山 </t>
  </si>
  <si>
    <t>80.8m／220m／320千m3</t>
  </si>
  <si>
    <t>奥村組</t>
  </si>
  <si>
    <t xml:space="preserve">秋田県北秋田市森吉字大印 </t>
  </si>
  <si>
    <t>62m／105m／75千m3</t>
  </si>
  <si>
    <t xml:space="preserve">宮城県栗原市花山字本沢淵牛 </t>
  </si>
  <si>
    <t>宮城県</t>
  </si>
  <si>
    <t>西松建設・池田建設</t>
  </si>
  <si>
    <t>福島県</t>
  </si>
  <si>
    <t>電源開発(株)</t>
  </si>
  <si>
    <t>28</t>
  </si>
  <si>
    <t>関西電力(株)</t>
  </si>
  <si>
    <t xml:space="preserve">愛媛県四国中央市金砂町小川山 </t>
  </si>
  <si>
    <t>愛媛県</t>
  </si>
  <si>
    <t xml:space="preserve">高知県吾川郡いの町大字長沢字長沢山 </t>
  </si>
  <si>
    <t>71.5m／216.6m／235千m3</t>
  </si>
  <si>
    <t xml:space="preserve">秋田県湯沢市皆瀬字小貝渕 </t>
  </si>
  <si>
    <t>AWI</t>
  </si>
  <si>
    <t>ダム事業者直営</t>
  </si>
  <si>
    <t xml:space="preserve">群馬県利根郡みなかみ町藤原 </t>
  </si>
  <si>
    <t>72m／194.4m／204千m3</t>
  </si>
  <si>
    <t xml:space="preserve">愛媛県上浮穴郡久万高原町大字仙野 </t>
  </si>
  <si>
    <t>AIP</t>
  </si>
  <si>
    <t>中国四国農政局</t>
  </si>
  <si>
    <t xml:space="preserve">宮城県仙台市青葉区大倉字高棚 </t>
  </si>
  <si>
    <t>マルティプルアーチ</t>
  </si>
  <si>
    <t xml:space="preserve">福岡県八女市黒木町大渕字松瀬向 </t>
  </si>
  <si>
    <t>79.5m／146m／235千m3</t>
  </si>
  <si>
    <t xml:space="preserve">奈良県吉野郡川上村大迫 </t>
  </si>
  <si>
    <t>AWP</t>
  </si>
  <si>
    <t>近畿農政局</t>
  </si>
  <si>
    <t>三幸建設工業</t>
  </si>
  <si>
    <t xml:space="preserve">埼玉県秩父市大滝字大久保 </t>
  </si>
  <si>
    <t>95m／288.5m／356千m3</t>
  </si>
  <si>
    <t>栃木県栃木市藤岡町・野木町</t>
  </si>
  <si>
    <t xml:space="preserve">栃木県那須塩原市百村字深山 </t>
  </si>
  <si>
    <t>アスファルトフェイシングフィル</t>
  </si>
  <si>
    <t>関東農政局</t>
  </si>
  <si>
    <t xml:space="preserve">群馬県利根郡みなかみ町相俣字宮坂 </t>
  </si>
  <si>
    <t>67m／80m／63千m3</t>
  </si>
  <si>
    <t xml:space="preserve">高知県吾川郡いの町脇の山 </t>
  </si>
  <si>
    <t>73.5m／187.1m／174千m3</t>
  </si>
  <si>
    <t xml:space="preserve">岩手県花巻市南豊沢国有林 </t>
  </si>
  <si>
    <t xml:space="preserve">奈良県五條市大塔町辻堂大和田 </t>
  </si>
  <si>
    <t>74m／170m／174千m3</t>
  </si>
  <si>
    <t>W</t>
  </si>
  <si>
    <t xml:space="preserve">群馬県沼田市利根町穴原字大平 </t>
  </si>
  <si>
    <t>76.5m／127.6m／173千m3</t>
  </si>
  <si>
    <t>FAIP</t>
  </si>
  <si>
    <t xml:space="preserve">秋田県秋田市河辺三内字財の神 </t>
  </si>
  <si>
    <t>66.5m／242m／197千m3</t>
  </si>
  <si>
    <t>岩手県</t>
  </si>
  <si>
    <t xml:space="preserve">宮城県加美郡加美町字漆沢 </t>
  </si>
  <si>
    <t xml:space="preserve">福岡県朝倉市荷原 </t>
  </si>
  <si>
    <t>間組・日本国土開発</t>
  </si>
  <si>
    <t>FIP</t>
  </si>
  <si>
    <t xml:space="preserve">奈良県奈良市北野山町地先 </t>
  </si>
  <si>
    <t>大成建設・森本組</t>
  </si>
  <si>
    <t xml:space="preserve">奈良県宇陀市室生区大野 </t>
  </si>
  <si>
    <t xml:space="preserve">岩手県北上市和賀町大字岩崎新田字入畑 </t>
  </si>
  <si>
    <t>飛島建設・日本国土開発・戸田建設</t>
  </si>
  <si>
    <t>地崎工業</t>
  </si>
  <si>
    <t xml:space="preserve">岩手県盛岡市新庄字貝田 </t>
  </si>
  <si>
    <t xml:space="preserve">秋田県北秋田郡上小阿仁村南沢字小阿仁 </t>
  </si>
  <si>
    <t>61m／173m／111千m3</t>
  </si>
  <si>
    <t>12</t>
  </si>
  <si>
    <t>千葉県</t>
  </si>
  <si>
    <t xml:space="preserve">千葉県市原市大字養老字寺ノ下 </t>
  </si>
  <si>
    <t xml:space="preserve">広島県庄原市東城町三坂 </t>
  </si>
  <si>
    <t>62.4m／39.5m／45千m3</t>
  </si>
  <si>
    <t>鹿島建設・大本組・飛島建設・森本組</t>
  </si>
  <si>
    <t xml:space="preserve">鹿児島県鹿屋市下高隈町古園 </t>
  </si>
  <si>
    <t>九州農政局</t>
  </si>
  <si>
    <t xml:space="preserve">宮城県栗原市栗駒字沼倉玉山 </t>
  </si>
  <si>
    <t xml:space="preserve">福岡県北九州市小倉南区大字頂吉字鱒渕 </t>
  </si>
  <si>
    <t xml:space="preserve">福岡県宮若市下字広瀬 </t>
  </si>
  <si>
    <t>住友建設</t>
  </si>
  <si>
    <t xml:space="preserve">福島県石川郡石川町大字湯郷渡 </t>
  </si>
  <si>
    <t>43m／176.5m／347千m3</t>
  </si>
  <si>
    <t>清水建設・青木あすなろ建設・あおい</t>
  </si>
  <si>
    <t xml:space="preserve">広島県世羅郡世羅町大字伊尾 </t>
  </si>
  <si>
    <t xml:space="preserve">福島県会津若松市門田町大字御山 </t>
  </si>
  <si>
    <t xml:space="preserve">群馬県桐生市梅田町四丁目 </t>
  </si>
  <si>
    <t>群馬県</t>
  </si>
  <si>
    <t>鹿島建設・佐田建設・大成建設</t>
  </si>
  <si>
    <t xml:space="preserve">兵庫県神戸市北区道場町生野字大岩嶽 </t>
  </si>
  <si>
    <t>神戸市</t>
  </si>
  <si>
    <t xml:space="preserve">広島県廿日市市浅原字前中山 </t>
  </si>
  <si>
    <t>広島県・山口県</t>
  </si>
  <si>
    <t>埼玉県戸田市・さいたま市・和光市</t>
  </si>
  <si>
    <t>FW</t>
  </si>
  <si>
    <t>流域面積なし？km2 ／118ha</t>
    <rPh sb="0" eb="2">
      <t>リュウイキ</t>
    </rPh>
    <rPh sb="2" eb="4">
      <t>メンセキ</t>
    </rPh>
    <phoneticPr fontId="1"/>
  </si>
  <si>
    <t xml:space="preserve">広島県廿日市市大野 </t>
  </si>
  <si>
    <t>34.5m／125.6m／44千m3</t>
  </si>
  <si>
    <t>星野組</t>
  </si>
  <si>
    <t>46.6m／255m／199千m3</t>
  </si>
  <si>
    <t xml:space="preserve">宮城県黒川郡大和町吉田字鎌房北 </t>
  </si>
  <si>
    <t xml:space="preserve">宮城県仙台市泉区福岡字蒜但木向 </t>
  </si>
  <si>
    <t>74m／420m／2755千m3</t>
  </si>
  <si>
    <t>42</t>
  </si>
  <si>
    <t xml:space="preserve">長崎県諌早市富川町地先 </t>
  </si>
  <si>
    <t>55.5m／340m／531千m3</t>
  </si>
  <si>
    <t xml:space="preserve">秋田県仙北市角館町白岩 </t>
  </si>
  <si>
    <t xml:space="preserve">宮城県名取市高館字長畑 </t>
  </si>
  <si>
    <t>43m／256.5m／244千m3</t>
  </si>
  <si>
    <t>八田原ダム貯水池</t>
    <rPh sb="0" eb="1">
      <t>ハチ</t>
    </rPh>
    <phoneticPr fontId="1"/>
  </si>
  <si>
    <t>日向神ダム</t>
    <rPh sb="0" eb="1">
      <t>ニチ</t>
    </rPh>
    <phoneticPr fontId="1"/>
  </si>
  <si>
    <t>下久保ダム貯水池(神流湖)</t>
    <rPh sb="0" eb="3">
      <t>シモクボ</t>
    </rPh>
    <phoneticPr fontId="1"/>
  </si>
  <si>
    <t>津久井湖</t>
    <rPh sb="0" eb="3">
      <t>ツクイ</t>
    </rPh>
    <phoneticPr fontId="1"/>
  </si>
  <si>
    <t>大川ダム貯水池</t>
    <phoneticPr fontId="1"/>
  </si>
  <si>
    <t>城山ダム</t>
    <rPh sb="0" eb="2">
      <t>シロヤマ</t>
    </rPh>
    <phoneticPr fontId="1"/>
  </si>
  <si>
    <t xml:space="preserve">愛媛県四国中央市新宮町馬立　 ［Yahoo地図］ ［DamMaps］ ［お好みダムサーチ］ </t>
  </si>
  <si>
    <t xml:space="preserve">愛媛県西条市黒瀬字龍ヶ獄乙１５７－１　 ［Yahoo地図］ ［DamMaps］ ［お好みダムサーチ］ </t>
  </si>
  <si>
    <t>熊本県菊池市大字竜門　</t>
  </si>
  <si>
    <t>FNAI</t>
  </si>
  <si>
    <t xml:space="preserve">佐賀県佐賀市富士町井田　 ［Yahoo地図］ ［DamMaps］ ［お好みダムサーチ］ </t>
  </si>
  <si>
    <t xml:space="preserve">秋田県秋田市仁別マンダラメ　 ［Yahoo地図］ ［DamMaps］ ［お好みダムサーチ］ </t>
  </si>
  <si>
    <t xml:space="preserve">千葉県君津市豊田旧野中字滝ノ上　 ［Yahoo地図］ ［DamMaps］ ［お好みダムサーチ］ </t>
  </si>
  <si>
    <t xml:space="preserve">奈良県吉野郡上北山村川合字浦田和４８９－２　 ［Yahoo地図］ ［DamMaps］ ［お好みダムサーチ］ </t>
  </si>
  <si>
    <t xml:space="preserve">富山県中新川郡立山町大字芦峅寺　 ［Yahoo地図］ ［DamMaps］ ［お好みダムサーチ］ </t>
  </si>
  <si>
    <t xml:space="preserve">福岡県田川郡添田町大字津野字並屋敷４４８５　 ［Yahoo地図］ ［DamMaps］ ［お好みダムサーチ］ </t>
  </si>
  <si>
    <t>254.3km2(直接：214.9km2 間接：39.4km2)／90ha</t>
  </si>
  <si>
    <t>100.6km2(直接：25.8km2 間接：74.8km2)／135ha</t>
  </si>
  <si>
    <t>26.5km2(全て直接流域)／121ha</t>
  </si>
  <si>
    <t>54.6km2(全て直接流域)／200ha</t>
  </si>
  <si>
    <t>34.4km2(全て直接流域)／35ha</t>
  </si>
  <si>
    <t>69.7km2(全て直接流域)／139ha</t>
  </si>
  <si>
    <t>101km2(直接：77km2 間接：24km2)／259ha</t>
  </si>
  <si>
    <t>188.5km2(直接：184.5km2 間接：4km2)／349ha</t>
  </si>
  <si>
    <t>32.6km2(全て直接流域)／93ha</t>
  </si>
  <si>
    <t>西松建設・青木建設・錢高組</t>
  </si>
  <si>
    <t>付表1　河川の BOD の水域毎データ(都道府県別)‥‥‥‥‥‥‥‥‥‥‥‥‥‥‥‥66</t>
  </si>
  <si>
    <t>付表2　湖沼の COD の水域毎データ(都道府県別)…‥‥‥‥‥‥‥‥‥‥‥‥‥‥‥104</t>
  </si>
  <si>
    <t>付表3　海域の COD の水域毎データ(都道府県別)…‥‥‥‥‥‥‥‥‥‥‥‥‥‥‥107</t>
  </si>
  <si>
    <t>付表4　湖沼の全窒素及ぴ全燐の水域毎データ(都道府県別)…‥‥‥‥‥‥‥‥‥‥‥117</t>
  </si>
  <si>
    <t>付表5　海域の全窒素及ぴ全燐の水域毎データ(都道府県別)…‥‥‥‥‥‥‥‥‥‥‥121</t>
  </si>
  <si>
    <t>付表6　全亜鉛の水域毎データ(都道府県別)‥‥‥‥‥‥‥‥‥‥‥‥‥‥‥‥‥‥‥128</t>
  </si>
  <si>
    <t>付表7　ノニルフェノールの水域毎データ(都道府県別)…‥‥‥‥‥‥‥‥‥‥‥‥‥‥‥148</t>
  </si>
  <si>
    <t>付表8　直鎖アルキルベンゼンスルホン酸及びその塩(LAS)の水域毎データ(都道府県別)…‥167</t>
  </si>
  <si>
    <t>ヨコヤマダムチョスイチ(オクイビコ)</t>
  </si>
  <si>
    <t>トヨサワダムチョスイチ(トョサワコ)</t>
  </si>
  <si>
    <t>四国電力(株)</t>
  </si>
  <si>
    <t>東京電力(株)</t>
  </si>
  <si>
    <t>北陸電力(株)</t>
  </si>
  <si>
    <t>8.9km2( 全て直接流域)／40ha</t>
  </si>
  <si>
    <t>139km2( 直接：125km2 間接：14km2)／156ha</t>
  </si>
  <si>
    <t xml:space="preserve">太平湖(たいへいこ) </t>
  </si>
  <si>
    <t>168.4km2( 直接：73km2 間接：95.4km2)／97ha</t>
  </si>
  <si>
    <t xml:space="preserve">渡ノ瀬貯水池(わたのせちょすいち) </t>
  </si>
  <si>
    <t>606.9km2( 直接：493.9km2 間接：113km2)／91ha</t>
  </si>
  <si>
    <t xml:space="preserve">薗原湖(そのはらこ) </t>
  </si>
  <si>
    <t>179.4km2( 全て直接流域)／259ha</t>
  </si>
  <si>
    <t xml:space="preserve">川俣湖(かわまたこ) </t>
  </si>
  <si>
    <t>84.3km2( 全て直接流域)／112ha</t>
  </si>
  <si>
    <t>214.9km2( 直接：82.9km2 間接：132km2)／100ha</t>
  </si>
  <si>
    <t xml:space="preserve">猿谷貯水池(さるたにちょすいち) </t>
  </si>
  <si>
    <t>86.7km2( 全て直接流域)／85ha</t>
  </si>
  <si>
    <t xml:space="preserve">小阿仁湖(こあにこ) </t>
  </si>
  <si>
    <t>111km2( 全て直接流域)／88ha</t>
  </si>
  <si>
    <t>190km2( 直接：145km2 間接：45km2)／101ha</t>
  </si>
  <si>
    <t>大橋貯水池(おおはしちょすいち)</t>
  </si>
  <si>
    <t>211km2( 直接：178km2 間接：33km2)／200ha</t>
  </si>
  <si>
    <t>310.1km2( 全て直接流域)／130ha</t>
  </si>
  <si>
    <t xml:space="preserve">洞元湖(どうげんこ) </t>
  </si>
  <si>
    <t>91km2( 直接：70km2 間接：21km2)／140ha</t>
  </si>
  <si>
    <t>471km2( 全て直接流域)／170ha</t>
  </si>
  <si>
    <t xml:space="preserve">奥いび湖(おくいびこ) </t>
  </si>
  <si>
    <t>400.2km2( 直接：138.2km2 間接：262km2)／169ha</t>
  </si>
  <si>
    <t xml:space="preserve">藤原湖(ふじわらこ) </t>
  </si>
  <si>
    <t>320.3km2( 直接：33.3km2 間接：287km2)／255ha</t>
  </si>
  <si>
    <t xml:space="preserve">秋扇湖(しゅうせんこ) </t>
  </si>
  <si>
    <t>73.1km2( 全て直接流域)／95ha</t>
  </si>
  <si>
    <t xml:space="preserve">河北湖(かわきたこ) </t>
  </si>
  <si>
    <t>78km2( 全て直接流域)／64ha</t>
  </si>
  <si>
    <t xml:space="preserve">サホロ湖(さほろこ) </t>
  </si>
  <si>
    <t>157.8km2( 全て直接流域)／165ha</t>
  </si>
  <si>
    <t>170km2( 全て直接流域)／76ha</t>
  </si>
  <si>
    <t xml:space="preserve">秩父湖(ちちぶこ) </t>
  </si>
  <si>
    <t>3827km2( 全て直接流域)／715ha</t>
  </si>
  <si>
    <t xml:space="preserve">佐久間湖(さくまこ) </t>
  </si>
  <si>
    <t>387.8km2( 全て直接流域)／822ha</t>
  </si>
  <si>
    <t xml:space="preserve">糠平湖(ぬかびらこ) </t>
  </si>
  <si>
    <t>553km2( 直接：445km2 間接：108km2)／446ha</t>
  </si>
  <si>
    <t xml:space="preserve">風屋貯水池(かぜやちょすいち) </t>
  </si>
  <si>
    <t>120km2( 全て直接流域)／66ha</t>
  </si>
  <si>
    <t xml:space="preserve">神竜湖(しんりゅうこ) </t>
  </si>
  <si>
    <t>805km2( 全て直接流域)／361ha</t>
  </si>
  <si>
    <t xml:space="preserve">大鶴湖(おおつるこ) </t>
  </si>
  <si>
    <t>300km2( 直接：277km2 間接：23km2)／843ha</t>
  </si>
  <si>
    <t>池原湖(いけはらこ)</t>
  </si>
  <si>
    <t>816.3km2( 直接：702.3km2 間接：114km2)／995ha</t>
  </si>
  <si>
    <t xml:space="preserve">田子倉湖(たごくらこ) </t>
  </si>
  <si>
    <t>1196km2( 全て直接流域)／390ha</t>
  </si>
  <si>
    <t xml:space="preserve">南部片富士湖(なんぶかたふじこ) </t>
  </si>
  <si>
    <t>595.1km2( 直接：425.6km2 間接：169.5km2)／1150ha</t>
  </si>
  <si>
    <t xml:space="preserve">銀山湖(ぎんざんこ) </t>
  </si>
  <si>
    <t>219.9km2( 直接：49.9km2 間接：170km2)／512ha</t>
  </si>
  <si>
    <t xml:space="preserve">有峰湖(ありみねこ) </t>
  </si>
  <si>
    <t>110.8km2( 全て直接流域)／98ha</t>
  </si>
  <si>
    <t xml:space="preserve">赤谷湖(あかやこ) </t>
  </si>
  <si>
    <t>225.1km2( 直接：193.1km2 間接：32km2)／220ha</t>
  </si>
  <si>
    <t xml:space="preserve">虹の湖(にじのこ) </t>
  </si>
  <si>
    <t>38km2( 全て直接流域)／63ha</t>
  </si>
  <si>
    <t>219.6km2( 直接：48.6km2 間接：171km2)／624ha</t>
  </si>
  <si>
    <t xml:space="preserve">岩洞湖(がんどうこ) </t>
  </si>
  <si>
    <t>635km2( 全て直接流域)／640ha</t>
  </si>
  <si>
    <t xml:space="preserve">御所湖(ごしょこ) </t>
  </si>
  <si>
    <t>740km2( 全て直接流域)／600ha</t>
  </si>
  <si>
    <t xml:space="preserve">田瀬湖(たせこ) </t>
  </si>
  <si>
    <t>83km2( 全て直接流域)／79ha</t>
  </si>
  <si>
    <t>60km2( 全て直接流域)／136ha</t>
  </si>
  <si>
    <t xml:space="preserve">豊沢湖(とよさわこ) </t>
  </si>
  <si>
    <t>583km2( 全て直接流域)／630ha</t>
  </si>
  <si>
    <t xml:space="preserve">錦秋湖(きんしゅうこ) </t>
  </si>
  <si>
    <t>58.9km2( 全て直接流域)／83ha</t>
  </si>
  <si>
    <t xml:space="preserve">鳴源湖(めいげんこ) </t>
  </si>
  <si>
    <t>88.5km2( 全て直接流域)／160ha</t>
  </si>
  <si>
    <t xml:space="preserve">大倉湖(おおくらこ) </t>
  </si>
  <si>
    <t>195.3km2( 全て直接流域)／390ha</t>
  </si>
  <si>
    <t xml:space="preserve">釜房湖(かまふさこ) </t>
  </si>
  <si>
    <t>53km2( 全て直接流域)／83ha</t>
  </si>
  <si>
    <t>236.6km2( 全て直接流域)／410ha</t>
  </si>
  <si>
    <t>9.7km2( 全て直接流域)／41ha</t>
  </si>
  <si>
    <t xml:space="preserve">樽水湖(たるみずこ) </t>
  </si>
  <si>
    <t>20km2( 全て直接流域)／50ha</t>
  </si>
  <si>
    <t>210.1km2( 全て直接流域)／210ha</t>
  </si>
  <si>
    <t xml:space="preserve">荒雄湖(あらおこ) </t>
  </si>
  <si>
    <t>126.9km2( 全て直接流域)／240ha</t>
  </si>
  <si>
    <t xml:space="preserve">花山湖(はなやまこ) </t>
  </si>
  <si>
    <t>22.5km2( 全て直接流域)／90ha</t>
  </si>
  <si>
    <t xml:space="preserve">七ツ森湖(ななつもりこ) </t>
  </si>
  <si>
    <t>仁別湖(にべつこ)</t>
  </si>
  <si>
    <t>100km2( 全て直接流域)／192ha</t>
  </si>
  <si>
    <t xml:space="preserve">素波里湖(すばりこ) </t>
  </si>
  <si>
    <t>172km2( 全て直接流域)／150ha</t>
  </si>
  <si>
    <t xml:space="preserve">小安峡湖(おやすきょうこ) </t>
  </si>
  <si>
    <t>231km2( 全て直接流域)／340ha</t>
  </si>
  <si>
    <t xml:space="preserve">月山湖(がっさんこ) </t>
  </si>
  <si>
    <t>825.6km2( 全て直接流域)／190ha</t>
  </si>
  <si>
    <t xml:space="preserve">若郷湖(わかさとこ) </t>
  </si>
  <si>
    <t>40.5km2( 全て直接流域)／58ha</t>
  </si>
  <si>
    <t xml:space="preserve">湯の入り湖(ゆのいりこ) </t>
  </si>
  <si>
    <t>323.2km2( 直接：144.2km2 間接：179km2)／220ha</t>
  </si>
  <si>
    <t xml:space="preserve">八汐湖(やしおこ) </t>
  </si>
  <si>
    <t>65.9km2( 直接：52.9km2 間接：13km2)／97ha</t>
  </si>
  <si>
    <t xml:space="preserve">深山湖(みやまこ) </t>
  </si>
  <si>
    <t>8588km2( 全て直接流域)／450ha</t>
  </si>
  <si>
    <t xml:space="preserve">谷中湖(やなかこ) </t>
  </si>
  <si>
    <t>42km2( 全て直接流域)／62ha</t>
  </si>
  <si>
    <t xml:space="preserve">梅田湖(うめだこ) </t>
  </si>
  <si>
    <t>254km2( 全て直接流域)／170ha</t>
  </si>
  <si>
    <t xml:space="preserve">草木湖(くさきこ) </t>
  </si>
  <si>
    <t>322.9km2( 全て直接流域)／327ha</t>
  </si>
  <si>
    <t xml:space="preserve">神流湖(かんなこ) </t>
  </si>
  <si>
    <t>95.4km2( 直接：60.1km2 間接：35.3km2)／200ha</t>
  </si>
  <si>
    <t xml:space="preserve">ならまた湖(ならまたこ) </t>
  </si>
  <si>
    <t>167.4km2( 全て直接流域)／570ha</t>
  </si>
  <si>
    <t xml:space="preserve">奥利根湖(おくとねこ) </t>
  </si>
  <si>
    <t xml:space="preserve">亀山湖(かめやまこ) </t>
  </si>
  <si>
    <t>107.1km2( 全て直接流域)／199ha</t>
  </si>
  <si>
    <t xml:space="preserve">高滝湖(たかたきこ) </t>
  </si>
  <si>
    <t>262.9km2( 全て直接流域)／425ha</t>
  </si>
  <si>
    <t xml:space="preserve">奥多摩湖(おくたまこ) </t>
  </si>
  <si>
    <t>1222.1km2( 直接：1201.3km2 間接：20.8km2)／247ha</t>
  </si>
  <si>
    <t xml:space="preserve">黒部湖(くろべこ) </t>
  </si>
  <si>
    <t>37.7km2( 全て直接流域)／160ha</t>
  </si>
  <si>
    <t xml:space="preserve">桂湖(かつらこ) </t>
  </si>
  <si>
    <t>55.1km2( 全て直接流域)／135ha</t>
  </si>
  <si>
    <t xml:space="preserve">奥木曽湖(おくぎそこ) </t>
  </si>
  <si>
    <t>94.5km2( 全て直接流域)／112ha</t>
  </si>
  <si>
    <t xml:space="preserve">千苅水源池(せんがりすいげんち) </t>
  </si>
  <si>
    <t>114.8km2( 全て直接流域)／107ha</t>
  </si>
  <si>
    <t xml:space="preserve">大迫貯水池(おおさこちょすいち) </t>
  </si>
  <si>
    <t xml:space="preserve">坂本貯水池(さかもとちょすいち) </t>
  </si>
  <si>
    <t>75km2( 全て直接流域)／95ha</t>
  </si>
  <si>
    <t xml:space="preserve">布目湖(ぬのめこ) </t>
  </si>
  <si>
    <t>169km2( 直接：136km2 間接：33km2)／105ha</t>
  </si>
  <si>
    <t xml:space="preserve">室生湖(むろおこ) </t>
  </si>
  <si>
    <t>135km2( 全て直接流域)／90ha</t>
  </si>
  <si>
    <t xml:space="preserve">真珠湖(しんじゅこ) </t>
  </si>
  <si>
    <t>253km2( 全て直接流域)／160ha</t>
  </si>
  <si>
    <t xml:space="preserve">龍姫湖(りゅうきこ) </t>
  </si>
  <si>
    <t>307.5km2( 全て直接流域)／280ha</t>
  </si>
  <si>
    <t xml:space="preserve">八千代湖(やちよこ) </t>
  </si>
  <si>
    <t>241.6km2( 全て直接流域)／261ha</t>
  </si>
  <si>
    <t xml:space="preserve">芦田湖(あしだこ) </t>
  </si>
  <si>
    <t>108km2( 全て直接流域)／77ha</t>
  </si>
  <si>
    <t xml:space="preserve">神農湖(しんのうこ) </t>
  </si>
  <si>
    <t>301km2( 全て直接流域)／360ha</t>
  </si>
  <si>
    <t>弥栄湖(やさかこ)</t>
  </si>
  <si>
    <t>75.8km2( 直接：16.8km2 間接：59km2)／125ha</t>
  </si>
  <si>
    <t xml:space="preserve">黒瀬湖(くろせこ) </t>
  </si>
  <si>
    <t>170.7km2( 直接：69.5km2 間接：101.2km2)／155ha</t>
  </si>
  <si>
    <t xml:space="preserve">金砂湖(きんしゃこ) </t>
  </si>
  <si>
    <t>472km2( 直接：417km2 間接：55km2)／750ha</t>
  </si>
  <si>
    <t xml:space="preserve">早明浦湖(さめうらこ) </t>
  </si>
  <si>
    <t>51km2( 全て直接流域)／90ha</t>
  </si>
  <si>
    <t xml:space="preserve">美奈宜湖(みなぎこ) </t>
  </si>
  <si>
    <t>18.5km2( 全て直接流域)／74ha</t>
  </si>
  <si>
    <t>鱒淵貯水池(ますぶちちょすいち)</t>
  </si>
  <si>
    <t>34.1km2( 全て直接流域)／79ha</t>
  </si>
  <si>
    <t xml:space="preserve">北山貯水池(ほくざんちょすいち) </t>
  </si>
  <si>
    <t>359km2( 全て直接流域)／181ha</t>
  </si>
  <si>
    <t xml:space="preserve">肥後みどりかわ湖(ひごみどりかわこ) </t>
  </si>
  <si>
    <t xml:space="preserve">班蛇口湖(はんじゃくこ) </t>
  </si>
  <si>
    <t>491km2( 全て直接流域)／190ha</t>
  </si>
  <si>
    <t xml:space="preserve">梅林湖(ばいりんこ) </t>
  </si>
  <si>
    <t>38.4km2( 全て直接流域)／104ha</t>
  </si>
  <si>
    <t xml:space="preserve">大隅湖(おおすみこ) </t>
  </si>
  <si>
    <t>平成30年度公共用水域水質測定結果 付表</t>
    <rPh sb="0" eb="2">
      <t>ヘイセイ</t>
    </rPh>
    <rPh sb="4" eb="6">
      <t>ネンド</t>
    </rPh>
    <rPh sb="6" eb="8">
      <t>コウキョウ</t>
    </rPh>
    <rPh sb="8" eb="10">
      <t>ヨウスイ</t>
    </rPh>
    <rPh sb="10" eb="11">
      <t>イキ</t>
    </rPh>
    <rPh sb="11" eb="13">
      <t>スイシツ</t>
    </rPh>
    <rPh sb="13" eb="15">
      <t>ソクテイ</t>
    </rPh>
    <rPh sb="15" eb="17">
      <t>ケッカ</t>
    </rPh>
    <phoneticPr fontId="3"/>
  </si>
  <si>
    <t>Ｆ：洪水調節､農地防災</t>
    <phoneticPr fontId="1"/>
  </si>
  <si>
    <t>Ｉ：工業用水</t>
    <phoneticPr fontId="1"/>
  </si>
  <si>
    <t>Ｐ：発電</t>
    <phoneticPr fontId="1"/>
  </si>
  <si>
    <t>Ａ：かんがい用水</t>
    <phoneticPr fontId="1"/>
  </si>
  <si>
    <t>Ｓ：消流雪用水</t>
    <phoneticPr fontId="1"/>
  </si>
  <si>
    <t>Ｗ：上水道用水</t>
    <phoneticPr fontId="1"/>
  </si>
  <si>
    <t>Ｒ：レクリエーション</t>
    <phoneticPr fontId="1"/>
  </si>
  <si>
    <t>総貯水容量(千m4)</t>
  </si>
  <si>
    <t>総貯水容量(万m3)</t>
    <rPh sb="6" eb="7">
      <t>マン</t>
    </rPh>
    <phoneticPr fontId="1"/>
  </si>
  <si>
    <t>湛水面積ha</t>
    <phoneticPr fontId="1"/>
  </si>
  <si>
    <t>平均値(ｍg/L)</t>
    <phoneticPr fontId="1"/>
  </si>
  <si>
    <t>=MID(RC[12],FIND("／",RC[12])+1,LEN(RC[12])-FIND("／",RC[12])-2)*1</t>
    <phoneticPr fontId="1"/>
  </si>
  <si>
    <t>|→ ダム便覧から引用</t>
    <rPh sb="5" eb="7">
      <t>ビンラン</t>
    </rPh>
    <rPh sb="9" eb="11">
      <t>インヨウ</t>
    </rPh>
    <phoneticPr fontId="1"/>
  </si>
  <si>
    <t>ダム便覧から引用 →|</t>
    <rPh sb="2" eb="4">
      <t>ビンラン</t>
    </rPh>
    <rPh sb="6" eb="8">
      <t>インヨウ</t>
    </rPh>
    <phoneticPr fontId="1"/>
  </si>
  <si>
    <t>=LEFT(RC[13],FIND("m",RC[13])-1)*1</t>
    <phoneticPr fontId="1"/>
  </si>
  <si>
    <t>堤体積(m)</t>
    <rPh sb="1" eb="3">
      <t>タイセキ</t>
    </rPh>
    <phoneticPr fontId="1"/>
  </si>
  <si>
    <t>堤体積(千m3)</t>
    <rPh sb="1" eb="3">
      <t>タイセキ</t>
    </rPh>
    <rPh sb="4" eb="5">
      <t>セン</t>
    </rPh>
    <phoneticPr fontId="1"/>
  </si>
  <si>
    <t>=RIGHT(RC[-10],8)</t>
    <phoneticPr fontId="1"/>
  </si>
  <si>
    <t>=MID(RC[-2],2,LEN(RC[-2])-4)*1</t>
    <phoneticPr fontId="1"/>
  </si>
  <si>
    <t>指定年月日</t>
    <rPh sb="0" eb="2">
      <t>シテイ</t>
    </rPh>
    <rPh sb="2" eb="5">
      <t>ネンガッピ</t>
    </rPh>
    <phoneticPr fontId="1"/>
  </si>
  <si>
    <t>愛知</t>
    <phoneticPr fontId="1"/>
  </si>
  <si>
    <t>環省告示36</t>
    <rPh sb="0" eb="2">
      <t>カンショウ</t>
    </rPh>
    <rPh sb="2" eb="4">
      <t>コクジ</t>
    </rPh>
    <phoneticPr fontId="1"/>
  </si>
  <si>
    <t>県告示306</t>
    <rPh sb="0" eb="1">
      <t>ケン</t>
    </rPh>
    <rPh sb="1" eb="3">
      <t>コクジ</t>
    </rPh>
    <phoneticPr fontId="1"/>
  </si>
  <si>
    <t>県告示285</t>
    <rPh sb="0" eb="1">
      <t>ケン</t>
    </rPh>
    <rPh sb="1" eb="3">
      <t>コクジ</t>
    </rPh>
    <phoneticPr fontId="1"/>
  </si>
  <si>
    <t>県告示604</t>
    <rPh sb="0" eb="1">
      <t>ケン</t>
    </rPh>
    <rPh sb="1" eb="3">
      <t>コクジ</t>
    </rPh>
    <phoneticPr fontId="1"/>
  </si>
  <si>
    <t>環省告示46</t>
    <rPh sb="0" eb="2">
      <t>カンショウ</t>
    </rPh>
    <rPh sb="2" eb="4">
      <t>コクジ</t>
    </rPh>
    <phoneticPr fontId="1"/>
  </si>
  <si>
    <t>環省告示41</t>
    <rPh sb="0" eb="2">
      <t>カンショウ</t>
    </rPh>
    <rPh sb="2" eb="4">
      <t>コクジ</t>
    </rPh>
    <phoneticPr fontId="1"/>
  </si>
  <si>
    <t>環省告示59</t>
    <rPh sb="0" eb="2">
      <t>カンショウ</t>
    </rPh>
    <rPh sb="2" eb="4">
      <t>コクジ</t>
    </rPh>
    <phoneticPr fontId="1"/>
  </si>
  <si>
    <t>指定告示番号</t>
    <rPh sb="0" eb="2">
      <t>シテイ</t>
    </rPh>
    <rPh sb="2" eb="4">
      <t>コクジ</t>
    </rPh>
    <rPh sb="4" eb="6">
      <t>バンゴウ</t>
    </rPh>
    <phoneticPr fontId="1"/>
  </si>
  <si>
    <t>県告示228</t>
    <rPh sb="0" eb="1">
      <t>ケン</t>
    </rPh>
    <rPh sb="1" eb="3">
      <t>コクジ</t>
    </rPh>
    <phoneticPr fontId="1"/>
  </si>
  <si>
    <t>環省告示14</t>
    <rPh sb="0" eb="2">
      <t>カンショウ</t>
    </rPh>
    <rPh sb="2" eb="4">
      <t>コクジ</t>
    </rPh>
    <phoneticPr fontId="1"/>
  </si>
  <si>
    <t>県告示377-2</t>
    <rPh sb="0" eb="1">
      <t>ケン</t>
    </rPh>
    <rPh sb="1" eb="3">
      <t>コクジ</t>
    </rPh>
    <phoneticPr fontId="1"/>
  </si>
  <si>
    <t>環省告示←県告示S48.3.31河川A</t>
    <rPh sb="5" eb="6">
      <t>ケン</t>
    </rPh>
    <rPh sb="6" eb="8">
      <t>コクジ</t>
    </rPh>
    <rPh sb="16" eb="18">
      <t>カセン</t>
    </rPh>
    <phoneticPr fontId="1"/>
  </si>
  <si>
    <t>環省告示27</t>
    <rPh sb="0" eb="2">
      <t>カンショウ</t>
    </rPh>
    <rPh sb="2" eb="4">
      <t>コクジ</t>
    </rPh>
    <phoneticPr fontId="1"/>
  </si>
  <si>
    <t>環省告示17</t>
    <rPh sb="0" eb="2">
      <t>カンショウ</t>
    </rPh>
    <rPh sb="2" eb="4">
      <t>コクジ</t>
    </rPh>
    <phoneticPr fontId="1"/>
  </si>
  <si>
    <t>佐久間ダム貯水池</t>
    <phoneticPr fontId="1"/>
  </si>
  <si>
    <t>県告示354</t>
    <rPh sb="0" eb="1">
      <t>ケン</t>
    </rPh>
    <rPh sb="1" eb="3">
      <t>コクジ</t>
    </rPh>
    <phoneticPr fontId="1"/>
  </si>
  <si>
    <t>県告示</t>
    <rPh sb="0" eb="1">
      <t>ケン</t>
    </rPh>
    <rPh sb="1" eb="3">
      <t>コクジ</t>
    </rPh>
    <phoneticPr fontId="1"/>
  </si>
  <si>
    <t>県告示</t>
    <rPh sb="0" eb="1">
      <t>ケン</t>
    </rPh>
    <rPh sb="1" eb="3">
      <t>コクジ</t>
    </rPh>
    <phoneticPr fontId="1"/>
  </si>
  <si>
    <t>県告示</t>
    <rPh sb="0" eb="1">
      <t>ケン</t>
    </rPh>
    <rPh sb="1" eb="3">
      <t>コクジ</t>
    </rPh>
    <phoneticPr fontId="1"/>
  </si>
  <si>
    <t>ユダダムチョスイチ(キンシュウコ)</t>
    <phoneticPr fontId="1"/>
  </si>
  <si>
    <t>道告示</t>
    <rPh sb="0" eb="1">
      <t>ドウ</t>
    </rPh>
    <rPh sb="1" eb="3">
      <t>コクジ</t>
    </rPh>
    <phoneticPr fontId="1"/>
  </si>
  <si>
    <t>東北電力（株）</t>
  </si>
  <si>
    <t>40m／115.8m／43千m3</t>
  </si>
  <si>
    <t>637.4km2(全て直接流域)／86ha</t>
    <phoneticPr fontId="1"/>
  </si>
  <si>
    <t>FNP,再開発でW加</t>
    <rPh sb="4" eb="7">
      <t>サイカイハツ</t>
    </rPh>
    <rPh sb="9" eb="10">
      <t>カ</t>
    </rPh>
    <phoneticPr fontId="1"/>
  </si>
  <si>
    <t>FA,再開発でN加</t>
    <phoneticPr fontId="1"/>
  </si>
  <si>
    <t>千五沢ダム貯水池</t>
    <phoneticPr fontId="1"/>
  </si>
  <si>
    <t>未完成</t>
    <rPh sb="0" eb="3">
      <t>ミカンセイ</t>
    </rPh>
    <phoneticPr fontId="1"/>
  </si>
  <si>
    <t>間組</t>
    <rPh sb="0" eb="2">
      <t>ハザマグミ</t>
    </rPh>
    <phoneticPr fontId="8"/>
  </si>
  <si>
    <t>FAP,再開発でA除</t>
    <rPh sb="4" eb="7">
      <t>サイカイハツ</t>
    </rPh>
    <rPh sb="9" eb="10">
      <t>ジョ</t>
    </rPh>
    <phoneticPr fontId="1"/>
  </si>
  <si>
    <t>集水域が自然公園等に該当</t>
    <rPh sb="0" eb="2">
      <t>シュウスイ</t>
    </rPh>
    <rPh sb="2" eb="3">
      <t>イキ</t>
    </rPh>
    <rPh sb="4" eb="6">
      <t>シゼン</t>
    </rPh>
    <rPh sb="6" eb="8">
      <t>コウエン</t>
    </rPh>
    <rPh sb="8" eb="9">
      <t>トウ</t>
    </rPh>
    <rPh sb="10" eb="12">
      <t>ガイトウ</t>
    </rPh>
    <phoneticPr fontId="1"/>
  </si>
  <si>
    <t>○</t>
    <phoneticPr fontId="1"/>
  </si>
  <si>
    <t>×</t>
    <phoneticPr fontId="1"/>
  </si>
  <si>
    <t>指定年-竣工年</t>
    <rPh sb="0" eb="2">
      <t>シテイ</t>
    </rPh>
    <rPh sb="2" eb="3">
      <t>ネン</t>
    </rPh>
    <rPh sb="4" eb="6">
      <t>シュンコウ</t>
    </rPh>
    <rPh sb="6" eb="7">
      <t>ドシ</t>
    </rPh>
    <phoneticPr fontId="1"/>
  </si>
  <si>
    <t>河川名</t>
    <rPh sb="0" eb="2">
      <t>カセン</t>
    </rPh>
    <rPh sb="2" eb="3">
      <t>メイ</t>
    </rPh>
    <phoneticPr fontId="1"/>
  </si>
  <si>
    <t>水系名</t>
    <rPh sb="0" eb="2">
      <t>スイケイ</t>
    </rPh>
    <rPh sb="2" eb="3">
      <t>メイ</t>
    </rPh>
    <phoneticPr fontId="1"/>
  </si>
  <si>
    <t>=LEFT(RC[-1],FIND("川",RC[-1])*1)</t>
    <phoneticPr fontId="1"/>
  </si>
  <si>
    <t>=RIGHT(RC[-2],LEN(RC[-2])-FIND("川",RC[-2])*1)</t>
    <phoneticPr fontId="1"/>
  </si>
  <si>
    <t>十勝川</t>
  </si>
  <si>
    <t>佐幌川</t>
  </si>
  <si>
    <t>音更川</t>
  </si>
  <si>
    <t>岩木川</t>
  </si>
  <si>
    <t>浅瀬石川</t>
  </si>
  <si>
    <t>北上川</t>
  </si>
  <si>
    <t>夏油川</t>
  </si>
  <si>
    <t>丹藤川</t>
  </si>
  <si>
    <t>雫石川</t>
  </si>
  <si>
    <t>猿ヶ石川</t>
  </si>
  <si>
    <t>中津川</t>
  </si>
  <si>
    <t>豊沢川</t>
  </si>
  <si>
    <t>和賀川</t>
  </si>
  <si>
    <t>鳴瀬川</t>
  </si>
  <si>
    <t>名取川</t>
  </si>
  <si>
    <t>大倉川</t>
  </si>
  <si>
    <t>碁石川</t>
  </si>
  <si>
    <t>三迫川</t>
  </si>
  <si>
    <t>阿武隈川</t>
  </si>
  <si>
    <t>白石川</t>
  </si>
  <si>
    <t>増田川</t>
  </si>
  <si>
    <t>七北田川</t>
  </si>
  <si>
    <t>江合川</t>
  </si>
  <si>
    <t>迫川</t>
  </si>
  <si>
    <t>南川</t>
  </si>
  <si>
    <t>雄物川</t>
  </si>
  <si>
    <t>三内川</t>
  </si>
  <si>
    <t>米代川</t>
  </si>
  <si>
    <t>粕毛川</t>
  </si>
  <si>
    <t>玉川</t>
  </si>
  <si>
    <t>小阿仁川</t>
  </si>
  <si>
    <t>皆瀬川</t>
  </si>
  <si>
    <t>小又川</t>
  </si>
  <si>
    <t>最上川</t>
  </si>
  <si>
    <t>寒河江川</t>
  </si>
  <si>
    <t>阿賀野川</t>
  </si>
  <si>
    <t>阿賀川</t>
  </si>
  <si>
    <t>北須川</t>
  </si>
  <si>
    <t>只見川</t>
  </si>
  <si>
    <t>湯川</t>
  </si>
  <si>
    <t>利根川</t>
  </si>
  <si>
    <t>鬼怒川</t>
  </si>
  <si>
    <t>那珂川</t>
  </si>
  <si>
    <t>渡良瀬川</t>
  </si>
  <si>
    <t>赤谷川</t>
  </si>
  <si>
    <t>桐生川</t>
  </si>
  <si>
    <t>神流川</t>
  </si>
  <si>
    <t>片品川</t>
  </si>
  <si>
    <t>楢俣川</t>
  </si>
  <si>
    <t>荒川</t>
  </si>
  <si>
    <t>小櫃川</t>
  </si>
  <si>
    <t>養老川</t>
  </si>
  <si>
    <t>多摩川</t>
  </si>
  <si>
    <t>相模川</t>
  </si>
  <si>
    <t>常願寺川</t>
  </si>
  <si>
    <t>和田川</t>
  </si>
  <si>
    <t>黒部川</t>
  </si>
  <si>
    <t>庄川</t>
  </si>
  <si>
    <t>境川</t>
  </si>
  <si>
    <t>木曾川</t>
  </si>
  <si>
    <t>揖斐川</t>
  </si>
  <si>
    <t>天竜川</t>
  </si>
  <si>
    <t>武庫川</t>
  </si>
  <si>
    <t>羽束川</t>
  </si>
  <si>
    <t>新宮川</t>
  </si>
  <si>
    <t>北山川</t>
  </si>
  <si>
    <t>紀の川</t>
  </si>
  <si>
    <t>十津川</t>
  </si>
  <si>
    <t>熊野川</t>
  </si>
  <si>
    <t>淀川</t>
  </si>
  <si>
    <t>布目川</t>
  </si>
  <si>
    <t>宇陀川</t>
  </si>
  <si>
    <t>小瀬川</t>
  </si>
  <si>
    <t>高梁川</t>
  </si>
  <si>
    <t>帝釈川</t>
  </si>
  <si>
    <t>太田川</t>
  </si>
  <si>
    <t>滝山川</t>
  </si>
  <si>
    <t>江の川</t>
  </si>
  <si>
    <t>芦田川</t>
  </si>
  <si>
    <t>玖島川</t>
  </si>
  <si>
    <t>仁淀川</t>
  </si>
  <si>
    <t>割石川</t>
  </si>
  <si>
    <t>加茂川</t>
  </si>
  <si>
    <t>吉野川</t>
  </si>
  <si>
    <t>銅山川</t>
  </si>
  <si>
    <t>今川</t>
  </si>
  <si>
    <t>筑後川</t>
  </si>
  <si>
    <t>佐田川</t>
  </si>
  <si>
    <t>矢部川</t>
  </si>
  <si>
    <t>紫川</t>
  </si>
  <si>
    <t>遠賀川</t>
  </si>
  <si>
    <t>八木山川</t>
  </si>
  <si>
    <t>嘉瀬川</t>
  </si>
  <si>
    <t>本明川</t>
  </si>
  <si>
    <t>球磨川</t>
  </si>
  <si>
    <t>緑川</t>
  </si>
  <si>
    <t>菊池川</t>
  </si>
  <si>
    <t>五ヶ瀬川</t>
  </si>
  <si>
    <t>北川</t>
  </si>
  <si>
    <t>肝属川</t>
  </si>
  <si>
    <t>串良川</t>
  </si>
  <si>
    <t>目的 ※</t>
    <rPh sb="0" eb="2">
      <t>モクテキ</t>
    </rPh>
    <phoneticPr fontId="1"/>
  </si>
  <si>
    <t>※ 目的略字は右記のとおり。</t>
    <rPh sb="7" eb="9">
      <t>ウキ</t>
    </rPh>
    <phoneticPr fontId="1"/>
  </si>
  <si>
    <r>
      <t>Ｎ：</t>
    </r>
    <r>
      <rPr>
        <sz val="7.5"/>
        <rFont val="Meiryo UI"/>
        <family val="3"/>
        <charset val="128"/>
      </rPr>
      <t>不特定用水､河川維持用水</t>
    </r>
    <phoneticPr fontId="1"/>
  </si>
  <si>
    <t>県際水域は関係県でそれぞれ重複してカウント</t>
    <rPh sb="0" eb="1">
      <t>ケン</t>
    </rPh>
    <rPh sb="1" eb="2">
      <t>サイ</t>
    </rPh>
    <rPh sb="2" eb="4">
      <t>スイイキ</t>
    </rPh>
    <rPh sb="5" eb="7">
      <t>カンケイ</t>
    </rPh>
    <rPh sb="7" eb="8">
      <t>ケン</t>
    </rPh>
    <rPh sb="13" eb="15">
      <t>チョウフク</t>
    </rPh>
    <phoneticPr fontId="1"/>
  </si>
  <si>
    <t>Ｆ：洪水調節､農地防災</t>
  </si>
  <si>
    <t>Ｉ：工業用水</t>
  </si>
  <si>
    <t>Ｎ：不特定用水､河川維持用水</t>
  </si>
  <si>
    <t>Ｐ：発電</t>
  </si>
  <si>
    <t>Ａ：かんがい用水</t>
  </si>
  <si>
    <t>Ｓ：消流雪用水</t>
  </si>
  <si>
    <t>Ｗ：上水道用水</t>
  </si>
  <si>
    <t>Ｒ：レクリエーション</t>
  </si>
  <si>
    <t>都道府県コド</t>
    <rPh sb="0" eb="2">
      <t>トドウ</t>
    </rPh>
    <rPh sb="2" eb="4">
      <t>フケン</t>
    </rPh>
    <phoneticPr fontId="1"/>
  </si>
  <si>
    <t>26</t>
  </si>
  <si>
    <t>27</t>
  </si>
  <si>
    <t>30</t>
  </si>
  <si>
    <t>31</t>
  </si>
  <si>
    <t>08</t>
  </si>
  <si>
    <t>32</t>
  </si>
  <si>
    <t>33</t>
  </si>
  <si>
    <t>35</t>
  </si>
  <si>
    <t>36</t>
  </si>
  <si>
    <t>37</t>
  </si>
  <si>
    <t>17</t>
  </si>
  <si>
    <t>18</t>
  </si>
  <si>
    <t>19</t>
  </si>
  <si>
    <t>45</t>
  </si>
  <si>
    <t>23</t>
  </si>
  <si>
    <t>47</t>
  </si>
  <si>
    <t>24</t>
  </si>
  <si>
    <t>LD別</t>
    <rPh sb="2" eb="3">
      <t>ベツ</t>
    </rPh>
    <phoneticPr fontId="1"/>
  </si>
  <si>
    <t>・集計表1の計算式 →→</t>
    <rPh sb="1" eb="3">
      <t>シュウケイ</t>
    </rPh>
    <rPh sb="3" eb="4">
      <t>ヒョウ</t>
    </rPh>
    <rPh sb="6" eb="9">
      <t>ケイサンシキ</t>
    </rPh>
    <phoneticPr fontId="1"/>
  </si>
  <si>
    <t>・集計表2の計算式 →→</t>
    <rPh sb="1" eb="3">
      <t>シュウケイ</t>
    </rPh>
    <rPh sb="3" eb="4">
      <t>ヒョウ</t>
    </rPh>
    <rPh sb="6" eb="9">
      <t>ケイサンシキ</t>
    </rPh>
    <phoneticPr fontId="1"/>
  </si>
  <si>
    <t>全セル=COUNTIFS(都道府県列,集計表県列2,類型列,類型行,成因列,適否行)</t>
    <phoneticPr fontId="1"/>
  </si>
  <si>
    <t>都道府県列 = Range(Cells(15, 3), Cells(付表2の最終行, 3))</t>
    <phoneticPr fontId="1"/>
  </si>
  <si>
    <t>類型列 = Range(Cells(15, 6), Cells(付表2の最終行, 6))</t>
    <phoneticPr fontId="1"/>
  </si>
  <si>
    <t>適否列 = Range(Cells(15, 9), Cells(付表2の最終行, 9))</t>
    <rPh sb="0" eb="2">
      <t>テキヒ</t>
    </rPh>
    <phoneticPr fontId="1"/>
  </si>
  <si>
    <t>=付表2のデータ行数=210-15</t>
    <phoneticPr fontId="1"/>
  </si>
  <si>
    <t>千万以上</t>
    <rPh sb="0" eb="1">
      <t>セン</t>
    </rPh>
    <rPh sb="1" eb="2">
      <t>マン</t>
    </rPh>
    <rPh sb="2" eb="4">
      <t>イジョウ</t>
    </rPh>
    <phoneticPr fontId="1"/>
  </si>
  <si>
    <t>ダム目的略号</t>
    <rPh sb="2" eb="4">
      <t>モクテキ</t>
    </rPh>
    <rPh sb="4" eb="6">
      <t>リャクゴウ</t>
    </rPh>
    <phoneticPr fontId="1"/>
  </si>
  <si>
    <t>川内川</t>
    <phoneticPr fontId="1"/>
  </si>
  <si>
    <t>内川</t>
    <phoneticPr fontId="1"/>
  </si>
  <si>
    <t>旭川</t>
    <phoneticPr fontId="1"/>
  </si>
  <si>
    <t>加茂川</t>
    <phoneticPr fontId="1"/>
  </si>
  <si>
    <t>嘉瀬川</t>
    <phoneticPr fontId="1"/>
  </si>
  <si>
    <t>黒部川</t>
    <phoneticPr fontId="1"/>
  </si>
  <si>
    <t>今川</t>
    <phoneticPr fontId="1"/>
  </si>
  <si>
    <t>小櫃川</t>
    <phoneticPr fontId="1"/>
  </si>
  <si>
    <t>東ノ川</t>
    <phoneticPr fontId="1"/>
  </si>
  <si>
    <t>銅山川</t>
    <phoneticPr fontId="1"/>
  </si>
  <si>
    <t>迫間川</t>
    <phoneticPr fontId="1"/>
  </si>
  <si>
    <t>=IF(ISERROR(FIND("F",RC[4]))&lt;&gt;TRUE,FIND("F",RC[4]),0)</t>
    <phoneticPr fontId="1"/>
  </si>
  <si>
    <t>25</t>
  </si>
  <si>
    <t>釜房ダム</t>
    <phoneticPr fontId="1"/>
  </si>
  <si>
    <t>深山ダム貯水池</t>
    <phoneticPr fontId="1"/>
  </si>
  <si>
    <t>小河内貯水池</t>
    <phoneticPr fontId="1"/>
  </si>
  <si>
    <t>国立公園</t>
    <rPh sb="0" eb="2">
      <t>コクリツ</t>
    </rPh>
    <rPh sb="2" eb="4">
      <t>コウエン</t>
    </rPh>
    <phoneticPr fontId="1"/>
  </si>
  <si>
    <t>○</t>
    <phoneticPr fontId="1"/>
  </si>
  <si>
    <t>○</t>
    <phoneticPr fontId="1"/>
  </si>
  <si>
    <t>－</t>
  </si>
  <si>
    <t>－</t>
    <phoneticPr fontId="1"/>
  </si>
  <si>
    <t>水道級</t>
    <rPh sb="0" eb="2">
      <t>スイドウ</t>
    </rPh>
    <rPh sb="2" eb="3">
      <t>キュウ</t>
    </rPh>
    <phoneticPr fontId="1"/>
  </si>
  <si>
    <t>2？</t>
    <phoneticPr fontId="1"/>
  </si>
  <si>
    <t>水産級</t>
    <rPh sb="0" eb="2">
      <t>スイサン</t>
    </rPh>
    <rPh sb="2" eb="3">
      <t>キュウ</t>
    </rPh>
    <phoneticPr fontId="1"/>
  </si>
  <si>
    <t>流域に自然公園</t>
    <rPh sb="0" eb="2">
      <t>リュウイキ</t>
    </rPh>
    <rPh sb="3" eb="5">
      <t>シゼン</t>
    </rPh>
    <rPh sb="5" eb="7">
      <t>コウエン</t>
    </rPh>
    <phoneticPr fontId="1"/>
  </si>
  <si>
    <t>(2)【湖沼(天然湖沼及び貯水量1,000万ｍ3以上であり､かつ､水の滞留時間が4日間以上である人工湖)】</t>
  </si>
  <si>
    <t>ア</t>
  </si>
  <si>
    <t>利用目的の</t>
  </si>
  <si>
    <t>基準値</t>
  </si>
  <si>
    <t>【湖沼】</t>
  </si>
  <si>
    <t>適応性</t>
  </si>
  <si>
    <t>水 域  名</t>
  </si>
  <si>
    <t>水域の範囲</t>
  </si>
  <si>
    <t>生活環境の保全に関する</t>
  </si>
  <si>
    <t>窒素及び燐に係る</t>
  </si>
  <si>
    <t>水生生物の保全に関する</t>
  </si>
  <si>
    <t>水素イオン</t>
  </si>
  <si>
    <t>化学的酸素</t>
  </si>
  <si>
    <t>浮遊物質量</t>
  </si>
  <si>
    <t>溶存酸素</t>
  </si>
  <si>
    <t>大腸菌</t>
  </si>
  <si>
    <t>類型指定</t>
  </si>
  <si>
    <t>濃度(pH)</t>
  </si>
  <si>
    <t>要求量(COD)</t>
  </si>
  <si>
    <t>(SS)</t>
  </si>
  <si>
    <t>量(DO)</t>
  </si>
  <si>
    <t>群 数</t>
  </si>
  <si>
    <t>達成</t>
  </si>
  <si>
    <t>指定</t>
  </si>
  <si>
    <t>水道1級, 水産1級</t>
  </si>
  <si>
    <t>6.5以上</t>
  </si>
  <si>
    <t>1mg/L</t>
  </si>
  <si>
    <t>7.5mg/L</t>
  </si>
  <si>
    <t>50MPN</t>
  </si>
  <si>
    <t>期間</t>
  </si>
  <si>
    <t>年月日</t>
  </si>
  <si>
    <t>機関</t>
  </si>
  <si>
    <t>生環項目</t>
    <rPh sb="0" eb="1">
      <t>セイ</t>
    </rPh>
    <rPh sb="1" eb="2">
      <t>カン</t>
    </rPh>
    <rPh sb="2" eb="4">
      <t>コウモク</t>
    </rPh>
    <phoneticPr fontId="10"/>
  </si>
  <si>
    <t>NP項目</t>
    <rPh sb="2" eb="4">
      <t>コウモク</t>
    </rPh>
    <phoneticPr fontId="10"/>
  </si>
  <si>
    <t>水生生物保全項目</t>
    <rPh sb="0" eb="2">
      <t>スイセイ</t>
    </rPh>
    <rPh sb="2" eb="4">
      <t>セイブツ</t>
    </rPh>
    <rPh sb="4" eb="6">
      <t>ホゼン</t>
    </rPh>
    <rPh sb="6" eb="8">
      <t>コウモク</t>
    </rPh>
    <phoneticPr fontId="10"/>
  </si>
  <si>
    <t>自然環境保全</t>
  </si>
  <si>
    <t>　 8.5以下</t>
  </si>
  <si>
    <t>以下</t>
  </si>
  <si>
    <t>以上</t>
  </si>
  <si>
    <t>/100mL以下</t>
  </si>
  <si>
    <t>栗駒ダム全域</t>
  </si>
  <si>
    <t>イ</t>
  </si>
  <si>
    <t>県</t>
  </si>
  <si>
    <t>-</t>
  </si>
  <si>
    <t>生物A</t>
  </si>
  <si>
    <t>水産1級：ヒメマス等貧栄養湖型の水域の水産生物用並びに水産2級及び水産3級の水産生物用</t>
  </si>
  <si>
    <t>生物A：イワナ､サケマス 等比較的低温域を好む水生生物及びこれらの餌生物が生息する水域</t>
  </si>
  <si>
    <t>及びA以下の欄</t>
  </si>
  <si>
    <t>花山ダム全域</t>
  </si>
  <si>
    <t>に掲げるもの</t>
  </si>
  <si>
    <t>鳴子ダム全域</t>
  </si>
  <si>
    <t>水道2,3級,水産2級,</t>
  </si>
  <si>
    <t>3mg/L</t>
  </si>
  <si>
    <t>5mg/L</t>
  </si>
  <si>
    <t>1,000MPN</t>
  </si>
  <si>
    <t>漆沢ダム全域</t>
  </si>
  <si>
    <t>水浴及びB以下の欄</t>
  </si>
  <si>
    <t>釜房ダム全域</t>
  </si>
  <si>
    <t>II</t>
  </si>
  <si>
    <t>ニ</t>
  </si>
  <si>
    <t>水産1種：サケ科魚類及びアユ等の水産生物用並びに水産2種及び水産3種の水産生物用</t>
  </si>
  <si>
    <t>樽水ダム全域</t>
  </si>
  <si>
    <t>水産2級：サケ科魚類及びアユ等貧栄養湖型の水域の水産生物用並びに水産3級の水産生物用</t>
  </si>
  <si>
    <t>水道3級,</t>
  </si>
  <si>
    <t>15mg/L</t>
  </si>
  <si>
    <t>─</t>
  </si>
  <si>
    <t>伊豆沼全域</t>
  </si>
  <si>
    <t>水産3級：コイ､フナ等富栄養湖型の水域の水産生物用</t>
  </si>
  <si>
    <t>工業用水1級</t>
  </si>
  <si>
    <t>(内沼を含む)</t>
  </si>
  <si>
    <t>及びC以下の欄</t>
  </si>
  <si>
    <t>長沼全域</t>
  </si>
  <si>
    <t>大倉ダム</t>
  </si>
  <si>
    <t>大倉ダム全域</t>
  </si>
  <si>
    <t>ロ</t>
  </si>
  <si>
    <t>C</t>
  </si>
  <si>
    <t>工業用水2級</t>
  </si>
  <si>
    <t>6.0以上</t>
  </si>
  <si>
    <t>8mg/L</t>
  </si>
  <si>
    <t>ごみ等の浮遊</t>
  </si>
  <si>
    <t>2mg/L</t>
  </si>
  <si>
    <t>七北田ダム全域</t>
  </si>
  <si>
    <t>ハ</t>
  </si>
  <si>
    <t>環境保全</t>
  </si>
  <si>
    <t>が認められな</t>
  </si>
  <si>
    <t>南川ダム全域</t>
  </si>
  <si>
    <t>いこと</t>
  </si>
  <si>
    <t>七ヶ宿ダム</t>
  </si>
  <si>
    <t>七ヶ宿ダム全域</t>
  </si>
  <si>
    <t>1. 水産1級､水産2級及び水産3級については､当分の間､浮遊物質量の項目の基準値は適用しない。</t>
  </si>
  <si>
    <t>2. 利用目的の適応性 　　</t>
  </si>
  <si>
    <t>自然環境保全：自然探勝等の環境保全</t>
  </si>
  <si>
    <t>※達成期間の欄の各記号の意義は次のとおり。</t>
  </si>
  <si>
    <t>水産1級：ヒメマス等貧栄養湖型の水域の水産生物用並びに水産2級及び水産3級の水産生物用，</t>
  </si>
  <si>
    <t>水道1級：ろ過等による簡易な浄水操作を行なうもの</t>
  </si>
  <si>
    <t>(1)｢イ｣：直ちに達成</t>
  </si>
  <si>
    <t>水産2級：サケ科魚類及びアユ等貧栄養湖型の水域の水産生物用並びに水産3級の水産生物用，</t>
  </si>
  <si>
    <t>水道2級：沈澱ろ過等による通常の浄水操作を行なうもの</t>
  </si>
  <si>
    <t>(2)｢ロ｣：5年以内で可及的速やかに達成</t>
  </si>
  <si>
    <t>水道3級：前処理等を伴う高度の浄水操作を行なうもの</t>
  </si>
  <si>
    <t>(3)｢ハ｣：5年をこえる期間で可及的速やかに達成</t>
  </si>
  <si>
    <t>工業用水1級：沈澱等による通常の浄水操作を行なうもの</t>
  </si>
  <si>
    <t>(4)｢ニ｣：段階的に暫定目標を達成しつつ､環境基準の可及的速やかな達成を図る。</t>
  </si>
  <si>
    <t>工業用水2級：薬品注入等による高度の浄水操作､又は､特殊の浄水操作を行なうもの</t>
  </si>
  <si>
    <t>自然環境保全</t>
    <rPh sb="0" eb="2">
      <t>シゼン</t>
    </rPh>
    <rPh sb="2" eb="4">
      <t>カンキョウ</t>
    </rPh>
    <rPh sb="4" eb="6">
      <t>ホゼン</t>
    </rPh>
    <phoneticPr fontId="10"/>
  </si>
  <si>
    <t>水道1級</t>
    <rPh sb="0" eb="2">
      <t>スイドウ</t>
    </rPh>
    <rPh sb="3" eb="4">
      <t>キュウ</t>
    </rPh>
    <phoneticPr fontId="10"/>
  </si>
  <si>
    <t>水道2級</t>
    <rPh sb="0" eb="2">
      <t>スイドウ</t>
    </rPh>
    <rPh sb="3" eb="4">
      <t>キュウ</t>
    </rPh>
    <phoneticPr fontId="10"/>
  </si>
  <si>
    <t>水道3級</t>
    <rPh sb="0" eb="2">
      <t>スイドウ</t>
    </rPh>
    <rPh sb="3" eb="4">
      <t>キュウ</t>
    </rPh>
    <phoneticPr fontId="10"/>
  </si>
  <si>
    <t>水浴</t>
    <rPh sb="0" eb="2">
      <t>スイヨク</t>
    </rPh>
    <phoneticPr fontId="10"/>
  </si>
  <si>
    <t>水産1級</t>
    <rPh sb="0" eb="2">
      <t>スイサン</t>
    </rPh>
    <rPh sb="3" eb="4">
      <t>キュウ</t>
    </rPh>
    <phoneticPr fontId="10"/>
  </si>
  <si>
    <t>水産2級</t>
    <rPh sb="0" eb="2">
      <t>スイサン</t>
    </rPh>
    <rPh sb="3" eb="4">
      <t>キュウ</t>
    </rPh>
    <phoneticPr fontId="10"/>
  </si>
  <si>
    <t>水産3級</t>
    <rPh sb="0" eb="2">
      <t>スイサン</t>
    </rPh>
    <rPh sb="3" eb="4">
      <t>キュウ</t>
    </rPh>
    <phoneticPr fontId="10"/>
  </si>
  <si>
    <t>工水1級</t>
    <rPh sb="0" eb="2">
      <t>コウスイ</t>
    </rPh>
    <rPh sb="3" eb="4">
      <t>キュウ</t>
    </rPh>
    <phoneticPr fontId="10"/>
  </si>
  <si>
    <t>工水2級</t>
    <rPh sb="0" eb="2">
      <t>コウスイ</t>
    </rPh>
    <rPh sb="3" eb="4">
      <t>キュウ</t>
    </rPh>
    <phoneticPr fontId="10"/>
  </si>
  <si>
    <t>農業用水</t>
    <rPh sb="0" eb="2">
      <t>ノウギョウ</t>
    </rPh>
    <rPh sb="2" eb="4">
      <t>ヨウスイ</t>
    </rPh>
    <phoneticPr fontId="10"/>
  </si>
  <si>
    <t>環境保全</t>
    <rPh sb="0" eb="2">
      <t>カンキョウ</t>
    </rPh>
    <rPh sb="2" eb="4">
      <t>ホゼン</t>
    </rPh>
    <phoneticPr fontId="10"/>
  </si>
  <si>
    <t>利用目的の適応性</t>
  </si>
  <si>
    <t>〇</t>
  </si>
  <si>
    <t>全窒素</t>
  </si>
  <si>
    <t>全りん</t>
  </si>
  <si>
    <t>I</t>
  </si>
  <si>
    <t>自然環境保全及び</t>
  </si>
  <si>
    <t>0.1mg/L</t>
  </si>
  <si>
    <t>0.005mg/L</t>
  </si>
  <si>
    <t>II以下の欄に掲げるもの</t>
  </si>
  <si>
    <t>水道1､2､3級(特殊なものを除く)</t>
  </si>
  <si>
    <t>0.2mg/L</t>
  </si>
  <si>
    <t>0.01mg/L</t>
  </si>
  <si>
    <t>水産1種</t>
    <rPh sb="0" eb="2">
      <t>スイサン</t>
    </rPh>
    <rPh sb="3" eb="4">
      <t>シュ</t>
    </rPh>
    <phoneticPr fontId="10"/>
  </si>
  <si>
    <t>水産2種</t>
    <rPh sb="0" eb="2">
      <t>スイサン</t>
    </rPh>
    <rPh sb="3" eb="4">
      <t>シュ</t>
    </rPh>
    <phoneticPr fontId="10"/>
  </si>
  <si>
    <t>水産3種</t>
    <rPh sb="0" eb="2">
      <t>スイサン</t>
    </rPh>
    <rPh sb="3" eb="4">
      <t>シュ</t>
    </rPh>
    <phoneticPr fontId="10"/>
  </si>
  <si>
    <t>工業用水</t>
    <rPh sb="0" eb="2">
      <t>コウギョウ</t>
    </rPh>
    <rPh sb="2" eb="4">
      <t>ヨウスイ</t>
    </rPh>
    <phoneticPr fontId="10"/>
  </si>
  <si>
    <t>水産1種,水浴及びIII以下の欄に掲げるもの</t>
  </si>
  <si>
    <t>III</t>
  </si>
  <si>
    <t>水道3級(特殊なもの)及びIV以下の欄に掲げるもの</t>
  </si>
  <si>
    <t>0.4mg/L</t>
  </si>
  <si>
    <t>0.03mg/L</t>
  </si>
  <si>
    <t>△</t>
  </si>
  <si>
    <t>▽</t>
  </si>
  <si>
    <t>IV</t>
  </si>
  <si>
    <t>水産2種及びVの欄に掲げるもの</t>
  </si>
  <si>
    <t>0.6mg/L</t>
  </si>
  <si>
    <t>0.05mg/L</t>
  </si>
  <si>
    <t>V</t>
  </si>
  <si>
    <t>水産3種,工業用水,農業用水,環境保全</t>
  </si>
  <si>
    <t>1. 基準値は年間平均値とする。</t>
  </si>
  <si>
    <t>2. 水域類型の指定は､湖沼植物フﾟランクトンの著しい増殖を生ずるおそれがある湖沼について行うものとし､全窒素の項目の基準値は､全窒素が湖沼植物フﾟランクトンの増殖の要因となる湖沼に適用する。</t>
  </si>
  <si>
    <t>3. 農業用水については､全りんの項目の基準値は適用しない。</t>
  </si>
  <si>
    <t>4. 利用目的の適応性</t>
  </si>
  <si>
    <t>自然環境保全､水道､環境保全については河川と同じ(ただし､水道3級の｢特殊なもの｣とは､臭気物質の除去が可能な特殊な浄水操作を行うものをいう)。</t>
  </si>
  <si>
    <t>1 自然環境保全：自然探勝等の環境の保全</t>
  </si>
  <si>
    <t>水産2種：ワカサキﾞ等の水産生物用及び水産3種の水産生物用</t>
  </si>
  <si>
    <t>2 水道1級：ろ過等による簡易な浄水操作を行うもの</t>
  </si>
  <si>
    <t>水産3種：コイ､フナ等の水産生物用 　　　　　　　　　　　　　　　　</t>
  </si>
  <si>
    <t>　水道2,3級：沈殿ろ過等による通常の浄水操作､又は､前処理等を伴う高度の浄水操作を行うもの</t>
    <rPh sb="1" eb="3">
      <t>スイドウ</t>
    </rPh>
    <phoneticPr fontId="10"/>
  </si>
  <si>
    <t>ウ</t>
  </si>
  <si>
    <t>水生生物の生息状況の適応性</t>
  </si>
  <si>
    <t>全亜 鉛</t>
  </si>
  <si>
    <t>ノニルフェノール</t>
  </si>
  <si>
    <t>直鎖アルキルベンゼンスルホン酸及びその塩</t>
  </si>
  <si>
    <t>イワナ､サケマス 等比較的低温域を好む水生生物及びこれらの餌生物が生息する水域</t>
  </si>
  <si>
    <t>0.03mg/L以下</t>
  </si>
  <si>
    <t>0.001mg/L以下</t>
  </si>
  <si>
    <t>生物特A</t>
  </si>
  <si>
    <t>生物Aの水域のうち､生物Aの欄に掲げる水生生物の産卵場(繁殖場)又は幼稚仔の生育場として特に保全が必要な水域</t>
  </si>
  <si>
    <t>0.0006mg/L以下</t>
  </si>
  <si>
    <t>0.02mg/L以下</t>
  </si>
  <si>
    <t>生物B</t>
  </si>
  <si>
    <t>コイ､フナ等比較的高温域を好む水生生物及びこれらの餌生物が生息する水域</t>
  </si>
  <si>
    <t>0.002mg/L以下</t>
  </si>
  <si>
    <t>0.05mg/L以下</t>
  </si>
  <si>
    <t>生物特B</t>
  </si>
  <si>
    <t>生物Bの水域のうち､生物Bの欄に掲げる水生生物の産卵場(繁殖場)又は幼稚仔の生育場として特に保全が必要な水域</t>
  </si>
  <si>
    <t>0.04mg/L以下</t>
  </si>
  <si>
    <t>環境保全：国民の日常生活(沿岸の遊歩等を含む)において不快感を生じない限度</t>
  </si>
  <si>
    <t>ヒメマス</t>
    <phoneticPr fontId="1"/>
  </si>
  <si>
    <t>クニマス</t>
    <phoneticPr fontId="1"/>
  </si>
  <si>
    <t>異臭味カビ臭アオコウログレナ</t>
    <rPh sb="0" eb="2">
      <t>イシュウ</t>
    </rPh>
    <rPh sb="2" eb="3">
      <t>アジ</t>
    </rPh>
    <rPh sb="5" eb="6">
      <t>シュウ</t>
    </rPh>
    <phoneticPr fontId="1"/>
  </si>
  <si>
    <t>河川</t>
    <rPh sb="0" eb="2">
      <t>カセン</t>
    </rPh>
    <phoneticPr fontId="1"/>
  </si>
  <si>
    <t>湖沼</t>
    <rPh sb="0" eb="2">
      <t>コショウ</t>
    </rPh>
    <phoneticPr fontId="1"/>
  </si>
  <si>
    <t>道告示</t>
    <rPh sb="0" eb="1">
      <t>ドウ</t>
    </rPh>
    <rPh sb="1" eb="3">
      <t>コクジ</t>
    </rPh>
    <phoneticPr fontId="1"/>
  </si>
  <si>
    <t>NP類型指定</t>
    <rPh sb="2" eb="4">
      <t>ルイケイ</t>
    </rPh>
    <rPh sb="4" eb="6">
      <t>シテイ</t>
    </rPh>
    <phoneticPr fontId="1"/>
  </si>
  <si>
    <t>イワナ･ヤマメ､サケ科等</t>
    <rPh sb="10" eb="11">
      <t>カ</t>
    </rPh>
    <rPh sb="11" eb="12">
      <t>トウ</t>
    </rPh>
    <phoneticPr fontId="1"/>
  </si>
  <si>
    <t>湖沼法指定</t>
    <rPh sb="0" eb="2">
      <t>コショウ</t>
    </rPh>
    <rPh sb="2" eb="3">
      <t>ホウ</t>
    </rPh>
    <rPh sb="3" eb="5">
      <t>シテイ</t>
    </rPh>
    <phoneticPr fontId="1"/>
  </si>
  <si>
    <t>S62</t>
    <phoneticPr fontId="1"/>
  </si>
  <si>
    <t>s60</t>
    <phoneticPr fontId="1"/>
  </si>
  <si>
    <t>s61</t>
    <phoneticPr fontId="1"/>
  </si>
  <si>
    <t>h06</t>
    <phoneticPr fontId="1"/>
  </si>
  <si>
    <t>h01</t>
    <phoneticPr fontId="1"/>
  </si>
  <si>
    <t>秋田</t>
    <rPh sb="0" eb="2">
      <t>アキタ</t>
    </rPh>
    <phoneticPr fontId="1"/>
  </si>
  <si>
    <t>汽水海跡湖</t>
    <rPh sb="0" eb="2">
      <t>キスイ</t>
    </rPh>
    <rPh sb="2" eb="3">
      <t>カイ</t>
    </rPh>
    <rPh sb="3" eb="4">
      <t>セキ</t>
    </rPh>
    <rPh sb="4" eb="5">
      <t>コ</t>
    </rPh>
    <phoneticPr fontId="1"/>
  </si>
  <si>
    <t>八郎湖</t>
    <phoneticPr fontId="1"/>
  </si>
  <si>
    <t>ハ郎湖(ハ郎潟調整池･東部承水路･西部承水路)</t>
    <phoneticPr fontId="1"/>
  </si>
  <si>
    <t>県告示152</t>
    <rPh sb="0" eb="1">
      <t>ケン</t>
    </rPh>
    <rPh sb="1" eb="3">
      <t>コクジ</t>
    </rPh>
    <phoneticPr fontId="1"/>
  </si>
  <si>
    <t>環省告示</t>
    <rPh sb="0" eb="2">
      <t>カンショウ</t>
    </rPh>
    <rPh sb="2" eb="4">
      <t>コクジ</t>
    </rPh>
    <phoneticPr fontId="1"/>
  </si>
  <si>
    <t xml:space="preserve">神奈川県足柄上郡山北町神尾田 </t>
  </si>
  <si>
    <t>酒匂川河内川</t>
  </si>
  <si>
    <t>FWP</t>
  </si>
  <si>
    <t>95m／587.7m／5816千m3</t>
  </si>
  <si>
    <t>158.5km2(全て直接流域)／218ha</t>
  </si>
  <si>
    <t xml:space="preserve">神奈川県相模原市緑区与瀬 </t>
  </si>
  <si>
    <t>相模川相模川</t>
  </si>
  <si>
    <t>WIP</t>
  </si>
  <si>
    <t>相模湖(さがみこ)</t>
  </si>
  <si>
    <t>58.4m／196m／174千m3</t>
  </si>
  <si>
    <t>1128.5km2(直接：1016km2 間接：112.5km2)／326ha</t>
  </si>
  <si>
    <t>丹沢湖(たんざわこ)</t>
    <phoneticPr fontId="1"/>
  </si>
  <si>
    <t xml:space="preserve">神奈川県相模原市緑区青山 </t>
  </si>
  <si>
    <t>相模川中津川</t>
  </si>
  <si>
    <t>鹿島建設・大林組・戸田建設</t>
  </si>
  <si>
    <t>156m／375m／2000千m3</t>
  </si>
  <si>
    <t>213.9km2(直接：101.4km2 間接：112.5km2)／460ha</t>
  </si>
  <si>
    <t>宮ヶ瀬湖(みやがせこ)</t>
    <phoneticPr fontId="1"/>
  </si>
  <si>
    <t>丹沢湖</t>
    <phoneticPr fontId="1"/>
  </si>
  <si>
    <t>千万t以上</t>
    <rPh sb="0" eb="1">
      <t>セン</t>
    </rPh>
    <rPh sb="1" eb="2">
      <t>マン</t>
    </rPh>
    <rPh sb="3" eb="5">
      <t>イジョウ</t>
    </rPh>
    <phoneticPr fontId="1"/>
  </si>
  <si>
    <t>― リンク先 ―</t>
    <rPh sb="5" eb="6">
      <t>サキ</t>
    </rPh>
    <phoneticPr fontId="1"/>
  </si>
  <si>
    <t>県環境対策課</t>
    <rPh sb="1" eb="3">
      <t>カンキョウ</t>
    </rPh>
    <rPh sb="3" eb="5">
      <t>タイサク</t>
    </rPh>
    <rPh sb="5" eb="6">
      <t>カ</t>
    </rPh>
    <phoneticPr fontId="1"/>
  </si>
  <si>
    <t>仙台市環境対策課</t>
    <rPh sb="3" eb="5">
      <t>カンキョウ</t>
    </rPh>
    <rPh sb="5" eb="7">
      <t>タイサク</t>
    </rPh>
    <rPh sb="7" eb="8">
      <t>カ</t>
    </rPh>
    <phoneticPr fontId="1"/>
  </si>
  <si>
    <t>kmdみやぎ</t>
  </si>
  <si>
    <t>千万m3ダム湖数</t>
    <rPh sb="0" eb="1">
      <t>セン</t>
    </rPh>
    <rPh sb="1" eb="2">
      <t>マン</t>
    </rPh>
    <rPh sb="6" eb="7">
      <t>コ</t>
    </rPh>
    <rPh sb="7" eb="8">
      <t>スウ</t>
    </rPh>
    <phoneticPr fontId="1"/>
  </si>
  <si>
    <t>徳島</t>
  </si>
  <si>
    <t>水環境総合情報サイト</t>
    <rPh sb="0" eb="1">
      <t>ミズ</t>
    </rPh>
    <rPh sb="1" eb="3">
      <t>カンキョウ</t>
    </rPh>
    <rPh sb="3" eb="5">
      <t>ソウゴウ</t>
    </rPh>
    <rPh sb="5" eb="7">
      <t>ジョウホウ</t>
    </rPh>
    <phoneticPr fontId="30"/>
  </si>
  <si>
    <t>D</t>
  </si>
  <si>
    <t>D</t>
    <phoneticPr fontId="1"/>
  </si>
  <si>
    <t>L</t>
  </si>
  <si>
    <t>L</t>
    <phoneticPr fontId="1"/>
  </si>
  <si>
    <t>L</t>
    <phoneticPr fontId="1"/>
  </si>
  <si>
    <t>A</t>
    <phoneticPr fontId="1"/>
  </si>
  <si>
    <t>AA</t>
    <phoneticPr fontId="1"/>
  </si>
  <si>
    <t>B</t>
    <phoneticPr fontId="1"/>
  </si>
  <si>
    <t>北海道</t>
    <phoneticPr fontId="1"/>
  </si>
  <si>
    <t>青森</t>
    <phoneticPr fontId="1"/>
  </si>
  <si>
    <t>沖縄</t>
    <phoneticPr fontId="1"/>
  </si>
  <si>
    <t>岐阜</t>
    <phoneticPr fontId="1"/>
  </si>
  <si>
    <t>富山</t>
    <phoneticPr fontId="1"/>
  </si>
  <si>
    <t>広島</t>
    <phoneticPr fontId="1"/>
  </si>
  <si>
    <t>山口</t>
    <phoneticPr fontId="1"/>
  </si>
  <si>
    <t>群馬</t>
    <phoneticPr fontId="1"/>
  </si>
  <si>
    <t>埼玉</t>
    <phoneticPr fontId="1"/>
  </si>
  <si>
    <t>鳥取</t>
    <phoneticPr fontId="1"/>
  </si>
  <si>
    <t>島根</t>
    <phoneticPr fontId="1"/>
  </si>
  <si>
    <t>福島</t>
    <phoneticPr fontId="1"/>
  </si>
  <si>
    <t>秋田</t>
    <phoneticPr fontId="1"/>
  </si>
  <si>
    <t>D</t>
    <phoneticPr fontId="1"/>
  </si>
  <si>
    <t>L</t>
    <phoneticPr fontId="1"/>
  </si>
  <si>
    <t>全体率％</t>
    <rPh sb="0" eb="2">
      <t>ゼンタイ</t>
    </rPh>
    <phoneticPr fontId="1"/>
  </si>
  <si>
    <t>類型別達成率％</t>
    <rPh sb="0" eb="2">
      <t>ルイケイ</t>
    </rPh>
    <rPh sb="2" eb="3">
      <t>ベツ</t>
    </rPh>
    <rPh sb="3" eb="6">
      <t>タッセイリツ</t>
    </rPh>
    <phoneticPr fontId="1"/>
  </si>
  <si>
    <t>類型別LD別指定数</t>
    <rPh sb="0" eb="2">
      <t>ルイケイ</t>
    </rPh>
    <rPh sb="2" eb="3">
      <t>ベツ</t>
    </rPh>
    <rPh sb="5" eb="6">
      <t>ベツ</t>
    </rPh>
    <rPh sb="6" eb="8">
      <t>シテイ</t>
    </rPh>
    <rPh sb="8" eb="9">
      <t>スウ</t>
    </rPh>
    <phoneticPr fontId="1"/>
  </si>
  <si>
    <t>≧千万m3ダム数</t>
    <rPh sb="1" eb="3">
      <t>センマン</t>
    </rPh>
    <phoneticPr fontId="1"/>
  </si>
  <si>
    <t>≧千万m3割合</t>
    <rPh sb="1" eb="3">
      <t>センマン</t>
    </rPh>
    <phoneticPr fontId="1"/>
  </si>
  <si>
    <t>指定年度別件数</t>
    <rPh sb="0" eb="2">
      <t>シテイ</t>
    </rPh>
    <rPh sb="2" eb="4">
      <t>ネンド</t>
    </rPh>
    <rPh sb="4" eb="5">
      <t>ベツ</t>
    </rPh>
    <rPh sb="5" eb="7">
      <t>ケンスウ</t>
    </rPh>
    <phoneticPr fontId="1"/>
  </si>
  <si>
    <t>竣工後指定まで年数</t>
    <rPh sb="0" eb="2">
      <t>シュンコウ</t>
    </rPh>
    <rPh sb="2" eb="3">
      <t>ゴ</t>
    </rPh>
    <rPh sb="3" eb="5">
      <t>シテイ</t>
    </rPh>
    <rPh sb="7" eb="9">
      <t>ネンスウ</t>
    </rPh>
    <phoneticPr fontId="1"/>
  </si>
  <si>
    <t>指定割合％</t>
    <rPh sb="0" eb="2">
      <t>シテイ</t>
    </rPh>
    <rPh sb="2" eb="4">
      <t>ワリアイ</t>
    </rPh>
    <phoneticPr fontId="1"/>
  </si>
  <si>
    <t>※</t>
    <phoneticPr fontId="1"/>
  </si>
  <si>
    <t>※ 総貯水量1千万トン以上のダム湖数：ファイル「ダム便覧抽出.xism」でカウントした</t>
  </si>
  <si>
    <t>国環研環境
数値デタベス</t>
    <phoneticPr fontId="1"/>
  </si>
  <si>
    <t>横計 D</t>
    <rPh sb="0" eb="1">
      <t>ヨコ</t>
    </rPh>
    <rPh sb="1" eb="2">
      <t>ケイ</t>
    </rPh>
    <phoneticPr fontId="1"/>
  </si>
  <si>
    <t xml:space="preserve"> 0~-10年</t>
    <rPh sb="6" eb="7">
      <t>ネン</t>
    </rPh>
    <phoneticPr fontId="1"/>
  </si>
  <si>
    <t xml:space="preserve"> 5~0年</t>
    <rPh sb="4" eb="5">
      <t>ネン</t>
    </rPh>
    <phoneticPr fontId="1"/>
  </si>
  <si>
    <t xml:space="preserve"> 10~5年</t>
    <rPh sb="5" eb="6">
      <t>ネン</t>
    </rPh>
    <phoneticPr fontId="1"/>
  </si>
  <si>
    <t xml:space="preserve"> 20~10年</t>
    <rPh sb="6" eb="7">
      <t>ネン</t>
    </rPh>
    <phoneticPr fontId="1"/>
  </si>
  <si>
    <t xml:space="preserve"> 50~20年</t>
    <rPh sb="6" eb="7">
      <t>ネン</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</si>
</sst>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
    <numFmt numFmtId="177" formatCode="[$-411]ge"/>
  </numFmts>
  <fonts count="36">
    <font>
      <sz val="9"/>
      <color theme="1"/>
      <name val="Meiryo UI"/>
      <family val="2"/>
      <charset val="128"/>
    </font>
    <font>
      <sz val="6"/>
      <name val="Meiryo UI"/>
      <family val="2"/>
      <charset val="128"/>
    </font>
    <font>
      <sz val="9"/>
      <name val="Meiryo UI"/>
      <family val="3"/>
      <charset val="128"/>
    </font>
    <font>
      <sz val="10"/>
      <color indexed="8"/>
      <name val="ＭＳ ゴシック"/>
      <family val="3"/>
      <charset val="128"/>
    </font>
    <font>
      <sz val="8"/>
      <color theme="1"/>
      <name val="Meiryo UI"/>
      <family val="2"/>
      <charset val="128"/>
    </font>
    <font>
      <sz val="7"/>
      <color theme="1"/>
      <name val="Meiryo UI"/>
      <family val="2"/>
      <charset val="128"/>
    </font>
    <font>
      <sz val="7"/>
      <color theme="1"/>
      <name val="Meiryo UI"/>
      <family val="3"/>
      <charset val="128"/>
    </font>
    <font>
      <sz val="7.5"/>
      <color theme="1"/>
      <name val="Meiryo UI"/>
      <family val="2"/>
      <charset val="128"/>
    </font>
    <font>
      <sz val="7.5"/>
      <color theme="1"/>
      <name val="Meiryo UI"/>
      <family val="3"/>
      <charset val="128"/>
    </font>
    <font>
      <b/>
      <sz val="9"/>
      <color theme="1"/>
      <name val="Meiryo UI"/>
      <family val="3"/>
      <charset val="128"/>
    </font>
    <font>
      <sz val="11"/>
      <name val="Meiryo UI"/>
      <family val="3"/>
      <charset val="128"/>
    </font>
    <font>
      <b/>
      <sz val="8"/>
      <color theme="1"/>
      <name val="Meiryo UI"/>
      <family val="3"/>
      <charset val="128"/>
    </font>
    <font>
      <u/>
      <sz val="9"/>
      <color theme="10"/>
      <name val="Meiryo UI"/>
      <family val="2"/>
      <charset val="128"/>
    </font>
    <font>
      <sz val="9"/>
      <name val="Meiryo UI"/>
      <family val="2"/>
      <charset val="128"/>
    </font>
    <font>
      <sz val="8"/>
      <color theme="1"/>
      <name val="Meiryo UI"/>
      <family val="3"/>
      <charset val="128"/>
    </font>
    <font>
      <sz val="6"/>
      <color theme="1"/>
      <name val="Meiryo UI"/>
      <family val="2"/>
      <charset val="128"/>
    </font>
    <font>
      <sz val="8"/>
      <name val="Meiryo UI"/>
      <family val="2"/>
      <charset val="128"/>
    </font>
    <font>
      <sz val="7.5"/>
      <name val="Meiryo UI"/>
      <family val="3"/>
      <charset val="128"/>
    </font>
    <font>
      <sz val="6"/>
      <name val="Meiryo UI"/>
      <family val="3"/>
      <charset val="128"/>
    </font>
    <font>
      <sz val="7"/>
      <name val="Meiryo UI"/>
      <family val="3"/>
      <charset val="128"/>
    </font>
    <font>
      <sz val="6.5"/>
      <color theme="1"/>
      <name val="Meiryo UI"/>
      <family val="3"/>
      <charset val="128"/>
    </font>
    <font>
      <sz val="7.5"/>
      <color rgb="FFFF0000"/>
      <name val="Meiryo UI"/>
      <family val="3"/>
      <charset val="128"/>
    </font>
    <font>
      <sz val="6"/>
      <color theme="1"/>
      <name val="Meiryo UI"/>
      <family val="3"/>
      <charset val="128"/>
    </font>
    <font>
      <sz val="9"/>
      <color theme="1"/>
      <name val="Meiryo UI"/>
      <family val="3"/>
      <charset val="128"/>
    </font>
    <font>
      <sz val="7.5"/>
      <name val="Meiryo UI"/>
      <family val="2"/>
      <charset val="128"/>
    </font>
    <font>
      <sz val="8"/>
      <name val="Meiryo UI"/>
      <family val="3"/>
      <charset val="128"/>
    </font>
    <font>
      <sz val="6.5"/>
      <name val="Meiryo UI"/>
      <family val="3"/>
      <charset val="128"/>
    </font>
    <font>
      <sz val="10"/>
      <name val="Meiryo UI"/>
      <family val="3"/>
      <charset val="128"/>
    </font>
    <font>
      <u/>
      <sz val="7.5"/>
      <color theme="10"/>
      <name val="Meiryo UI"/>
      <family val="2"/>
      <charset val="128"/>
    </font>
    <font>
      <u/>
      <sz val="7.5"/>
      <color theme="10"/>
      <name val="Meiryo UI"/>
      <family val="3"/>
      <charset val="128"/>
    </font>
    <font>
      <sz val="6"/>
      <name val="ＭＳ Ｐゴシック"/>
      <family val="3"/>
      <charset val="128"/>
    </font>
    <font>
      <u/>
      <sz val="7"/>
      <color theme="10"/>
      <name val="Meiryo UI"/>
      <family val="3"/>
      <charset val="128"/>
    </font>
    <font>
      <sz val="9"/>
      <color theme="1"/>
      <name val="Bahnschrift SemiCondensed"/>
      <family val="2"/>
    </font>
    <font>
      <sz val="9"/>
      <color theme="1"/>
      <name val="Bahnschrift Light"/>
      <family val="2"/>
    </font>
    <font>
      <sz val="9"/>
      <color theme="0"/>
      <name val="Meiryo UI"/>
      <family val="2"/>
      <charset val="128"/>
    </font>
    <font>
      <sz val="9"/>
      <color theme="0"/>
      <name val="Meiryo UI"/>
      <family val="3"/>
      <charset val="128"/>
    </font>
  </fonts>
  <fills count="10">
    <fill>
      <patternFill patternType="none"/>
    </fill>
    <fill>
      <patternFill patternType="gray125"/>
    </fill>
    <fill>
      <patternFill patternType="solid">
        <fgColor theme="6" tint="0.59999389629810485"/>
        <bgColor indexed="64"/>
      </patternFill>
    </fill>
    <fill>
      <patternFill patternType="solid">
        <fgColor rgb="FFFFFFCC"/>
        <bgColor indexed="64"/>
      </patternFill>
    </fill>
    <fill>
      <patternFill patternType="solid">
        <fgColor rgb="FFFFFF00"/>
        <bgColor indexed="64"/>
      </patternFill>
    </fill>
    <fill>
      <patternFill patternType="solid">
        <fgColor theme="9" tint="0.79998168889431442"/>
        <bgColor indexed="64"/>
      </patternFill>
    </fill>
    <fill>
      <patternFill patternType="solid">
        <fgColor rgb="FFFFFF66"/>
        <bgColor indexed="64"/>
      </patternFill>
    </fill>
    <fill>
      <patternFill patternType="solid">
        <fgColor theme="4" tint="0.59999389629810485"/>
        <bgColor indexed="64"/>
      </patternFill>
    </fill>
    <fill>
      <patternFill patternType="solid">
        <fgColor theme="0" tint="-4.9989318521683403E-2"/>
        <bgColor indexed="64"/>
      </patternFill>
    </fill>
    <fill>
      <patternFill patternType="solid">
        <fgColor rgb="FFCCFFFF"/>
        <bgColor indexed="64"/>
      </patternFill>
    </fill>
  </fills>
  <borders count="1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auto="1"/>
      </left>
      <right style="hair">
        <color auto="1"/>
      </right>
      <top style="hair">
        <color auto="1"/>
      </top>
      <bottom/>
      <diagonal/>
    </border>
    <border>
      <left/>
      <right/>
      <top/>
      <bottom style="hair">
        <color auto="1"/>
      </bottom>
      <diagonal/>
    </border>
    <border>
      <left style="hair">
        <color auto="1"/>
      </left>
      <right style="hair">
        <color auto="1"/>
      </right>
      <top/>
      <bottom/>
      <diagonal/>
    </border>
    <border>
      <left style="hair">
        <color auto="1"/>
      </left>
      <right style="thin">
        <color auto="1"/>
      </right>
      <top style="hair">
        <color auto="1"/>
      </top>
      <bottom style="hair">
        <color auto="1"/>
      </bottom>
      <diagonal/>
    </border>
    <border>
      <left/>
      <right style="hair">
        <color auto="1"/>
      </right>
      <top style="hair">
        <color auto="1"/>
      </top>
      <bottom style="hair">
        <color auto="1"/>
      </bottom>
      <diagonal/>
    </border>
    <border>
      <left/>
      <right style="hair">
        <color auto="1"/>
      </right>
      <top style="hair">
        <color auto="1"/>
      </top>
      <bottom/>
      <diagonal/>
    </border>
    <border>
      <left/>
      <right style="hair">
        <color auto="1"/>
      </right>
      <top/>
      <bottom style="hair">
        <color auto="1"/>
      </bottom>
      <diagonal/>
    </border>
    <border>
      <left/>
      <right style="thin">
        <color auto="1"/>
      </right>
      <top/>
      <bottom/>
      <diagonal/>
    </border>
    <border>
      <left style="hair">
        <color auto="1"/>
      </left>
      <right style="thin">
        <color auto="1"/>
      </right>
      <top style="hair">
        <color auto="1"/>
      </top>
      <bottom/>
      <diagonal/>
    </border>
    <border>
      <left style="hair">
        <color auto="1"/>
      </left>
      <right style="thin">
        <color auto="1"/>
      </right>
      <top/>
      <bottom style="hair">
        <color auto="1"/>
      </bottom>
      <diagonal/>
    </border>
    <border>
      <left/>
      <right style="thin">
        <color auto="1"/>
      </right>
      <top style="hair">
        <color auto="1"/>
      </top>
      <bottom style="hair">
        <color auto="1"/>
      </bottom>
      <diagonal/>
    </border>
    <border>
      <left style="hair">
        <color auto="1"/>
      </left>
      <right style="thin">
        <color auto="1"/>
      </right>
      <top/>
      <bottom/>
      <diagonal/>
    </border>
    <border>
      <left/>
      <right style="hair">
        <color auto="1"/>
      </right>
      <top/>
      <bottom/>
      <diagonal/>
    </border>
    <border>
      <left/>
      <right style="thin">
        <color auto="1"/>
      </right>
      <top style="hair">
        <color auto="1"/>
      </top>
      <bottom/>
      <diagonal/>
    </border>
  </borders>
  <cellStyleXfs count="2">
    <xf numFmtId="0" fontId="0" fillId="0" borderId="0">
      <alignment vertical="center"/>
    </xf>
    <xf numFmtId="0" fontId="12" fillId="0" borderId="0" applyNumberFormat="0" applyFill="0" applyBorder="0" applyAlignment="0" applyProtection="0">
      <alignment vertical="center"/>
    </xf>
  </cellStyleXfs>
  <cellXfs count="233">
    <xf numFmtId="0" fontId="0" fillId="0" borderId="0" xfId="0">
      <alignment vertical="center"/>
    </xf>
    <xf numFmtId="0" fontId="2" fillId="0" borderId="0" xfId="0" applyFont="1">
      <alignment vertical="center"/>
    </xf>
    <xf numFmtId="0" fontId="2" fillId="0" borderId="0" xfId="0" applyFont="1" applyAlignment="1">
      <alignment horizontal="left" vertical="center" readingOrder="1"/>
    </xf>
    <xf numFmtId="0" fontId="5" fillId="0" borderId="0" xfId="0" applyFont="1">
      <alignment vertical="center"/>
    </xf>
    <xf numFmtId="0" fontId="0" fillId="0" borderId="0" xfId="0" applyFill="1" applyBorder="1">
      <alignment vertical="center"/>
    </xf>
    <xf numFmtId="0" fontId="8" fillId="0" borderId="0" xfId="0" applyFont="1">
      <alignment vertical="center"/>
    </xf>
    <xf numFmtId="0" fontId="9" fillId="0" borderId="0" xfId="0" applyFont="1">
      <alignment vertical="center"/>
    </xf>
    <xf numFmtId="0" fontId="10" fillId="0" borderId="0" xfId="0" applyFont="1">
      <alignment vertical="center"/>
    </xf>
    <xf numFmtId="0" fontId="11" fillId="0" borderId="0" xfId="0" applyFont="1">
      <alignment vertical="center"/>
    </xf>
    <xf numFmtId="0" fontId="11" fillId="0" borderId="0" xfId="0" applyFont="1" applyAlignment="1"/>
    <xf numFmtId="0" fontId="7" fillId="0" borderId="0" xfId="0" applyFont="1" applyAlignment="1">
      <alignment horizontal="left" vertical="center" indent="1"/>
    </xf>
    <xf numFmtId="0" fontId="8" fillId="0" borderId="0" xfId="0" applyFont="1" applyAlignment="1">
      <alignment horizontal="left" vertical="center" indent="1"/>
    </xf>
    <xf numFmtId="0" fontId="5" fillId="0" borderId="0" xfId="0" quotePrefix="1" applyFont="1" applyFill="1" applyBorder="1" applyAlignment="1">
      <alignment vertical="center"/>
    </xf>
    <xf numFmtId="0" fontId="6" fillId="0" borderId="0" xfId="0" quotePrefix="1" applyFont="1" applyFill="1" applyBorder="1" applyAlignment="1">
      <alignment vertical="center"/>
    </xf>
    <xf numFmtId="0" fontId="6" fillId="0" borderId="4" xfId="0" quotePrefix="1" applyFont="1" applyFill="1" applyBorder="1" applyAlignment="1">
      <alignment vertical="center"/>
    </xf>
    <xf numFmtId="0" fontId="7" fillId="0" borderId="0" xfId="0" applyFont="1" applyAlignment="1">
      <alignment horizontal="left" vertical="center"/>
    </xf>
    <xf numFmtId="0" fontId="0" fillId="0" borderId="1" xfId="0" applyFill="1" applyBorder="1" applyAlignment="1">
      <alignment vertical="center"/>
    </xf>
    <xf numFmtId="0" fontId="0" fillId="0" borderId="1" xfId="0" applyFill="1" applyBorder="1" applyAlignment="1">
      <alignment vertical="center" shrinkToFit="1"/>
    </xf>
    <xf numFmtId="0" fontId="0" fillId="0" borderId="1" xfId="0" applyFill="1" applyBorder="1" applyAlignment="1">
      <alignment horizontal="center" vertical="center"/>
    </xf>
    <xf numFmtId="1" fontId="0" fillId="0" borderId="1" xfId="0" applyNumberFormat="1" applyFill="1" applyBorder="1" applyAlignment="1">
      <alignment vertical="center" shrinkToFit="1"/>
    </xf>
    <xf numFmtId="0" fontId="7" fillId="0" borderId="1" xfId="0" applyFont="1" applyFill="1" applyBorder="1">
      <alignment vertical="center"/>
    </xf>
    <xf numFmtId="0" fontId="0" fillId="0" borderId="1" xfId="0" applyFill="1" applyBorder="1">
      <alignment vertical="center"/>
    </xf>
    <xf numFmtId="0" fontId="0" fillId="3" borderId="1" xfId="0" applyFill="1" applyBorder="1" applyAlignment="1">
      <alignment horizontal="center" vertical="top" wrapText="1"/>
    </xf>
    <xf numFmtId="0" fontId="5" fillId="3" borderId="1" xfId="0" applyFont="1" applyFill="1" applyBorder="1" applyAlignment="1">
      <alignment horizontal="center" vertical="top" wrapText="1"/>
    </xf>
    <xf numFmtId="0" fontId="7" fillId="3" borderId="1" xfId="0" applyFont="1" applyFill="1" applyBorder="1" applyAlignment="1">
      <alignment horizontal="center" vertical="top" wrapText="1"/>
    </xf>
    <xf numFmtId="0" fontId="0" fillId="3" borderId="1" xfId="0" applyFill="1" applyBorder="1" applyAlignment="1">
      <alignment horizontal="center" vertical="center" shrinkToFit="1"/>
    </xf>
    <xf numFmtId="0" fontId="0" fillId="3" borderId="1" xfId="0" applyFont="1" applyFill="1" applyBorder="1" applyAlignment="1">
      <alignment horizontal="center" vertical="center"/>
    </xf>
    <xf numFmtId="0" fontId="0" fillId="3" borderId="1" xfId="0" applyFill="1" applyBorder="1">
      <alignment vertical="center"/>
    </xf>
    <xf numFmtId="0" fontId="7" fillId="3" borderId="1" xfId="0" applyFont="1" applyFill="1" applyBorder="1">
      <alignment vertical="center"/>
    </xf>
    <xf numFmtId="0" fontId="0" fillId="0" borderId="0" xfId="0" applyFill="1" applyAlignment="1">
      <alignment horizontal="center" vertical="top" wrapText="1"/>
    </xf>
    <xf numFmtId="0" fontId="0" fillId="0" borderId="0" xfId="0" applyFill="1">
      <alignment vertical="center"/>
    </xf>
    <xf numFmtId="0" fontId="16" fillId="4" borderId="1" xfId="0" applyFont="1" applyFill="1" applyBorder="1" applyAlignment="1">
      <alignment horizontal="center" vertical="top" wrapText="1"/>
    </xf>
    <xf numFmtId="0" fontId="2" fillId="4" borderId="1" xfId="0" applyFont="1" applyFill="1" applyBorder="1" applyAlignment="1">
      <alignment horizontal="center" vertical="top" wrapText="1"/>
    </xf>
    <xf numFmtId="0" fontId="18" fillId="4" borderId="1" xfId="0" applyFont="1" applyFill="1" applyBorder="1" applyAlignment="1">
      <alignment horizontal="center" vertical="top" wrapText="1"/>
    </xf>
    <xf numFmtId="0" fontId="19" fillId="4" borderId="1" xfId="0" applyFont="1" applyFill="1" applyBorder="1" applyAlignment="1">
      <alignment horizontal="center" vertical="top" wrapText="1"/>
    </xf>
    <xf numFmtId="0" fontId="13" fillId="0" borderId="1" xfId="0" applyFont="1" applyFill="1" applyBorder="1" applyAlignment="1">
      <alignment vertical="center"/>
    </xf>
    <xf numFmtId="0" fontId="0" fillId="5" borderId="1" xfId="0" applyFill="1" applyBorder="1" applyAlignment="1">
      <alignment vertical="center"/>
    </xf>
    <xf numFmtId="0" fontId="5" fillId="5" borderId="1" xfId="0" applyFont="1" applyFill="1" applyBorder="1" applyAlignment="1">
      <alignment vertical="center"/>
    </xf>
    <xf numFmtId="0" fontId="17" fillId="0" borderId="0" xfId="0" applyFont="1">
      <alignment vertical="center"/>
    </xf>
    <xf numFmtId="0" fontId="2" fillId="0" borderId="0" xfId="0" applyFont="1" applyFill="1" applyAlignment="1">
      <alignment vertical="center"/>
    </xf>
    <xf numFmtId="0" fontId="21" fillId="0" borderId="0" xfId="0" applyFont="1" applyFill="1" applyAlignment="1">
      <alignment horizontal="left" vertical="center" indent="1"/>
    </xf>
    <xf numFmtId="0" fontId="22" fillId="3" borderId="1" xfId="0" applyFont="1" applyFill="1" applyBorder="1" applyAlignment="1">
      <alignment horizontal="center" vertical="top" wrapText="1"/>
    </xf>
    <xf numFmtId="0" fontId="23" fillId="3" borderId="1" xfId="0" applyFont="1" applyFill="1" applyBorder="1" applyAlignment="1">
      <alignment horizontal="center" vertical="center"/>
    </xf>
    <xf numFmtId="0" fontId="0" fillId="0" borderId="1" xfId="0" applyFill="1" applyBorder="1" applyAlignment="1">
      <alignment horizontal="center" vertical="center" shrinkToFit="1"/>
    </xf>
    <xf numFmtId="0" fontId="0" fillId="0" borderId="1" xfId="0" applyFont="1" applyFill="1" applyBorder="1" applyAlignment="1">
      <alignment horizontal="center" vertical="center"/>
    </xf>
    <xf numFmtId="0" fontId="23" fillId="0" borderId="1" xfId="0" applyFont="1" applyFill="1" applyBorder="1" applyAlignment="1">
      <alignment horizontal="center" vertical="center"/>
    </xf>
    <xf numFmtId="0" fontId="0" fillId="0" borderId="0" xfId="0" quotePrefix="1" applyFill="1">
      <alignment vertical="center"/>
    </xf>
    <xf numFmtId="0" fontId="23" fillId="0" borderId="1" xfId="0" quotePrefix="1" applyFont="1" applyFill="1" applyBorder="1" applyAlignment="1">
      <alignment horizontal="center" vertical="center"/>
    </xf>
    <xf numFmtId="0" fontId="8" fillId="3" borderId="1" xfId="0" applyFont="1" applyFill="1" applyBorder="1">
      <alignment vertical="center"/>
    </xf>
    <xf numFmtId="0" fontId="17" fillId="0" borderId="0" xfId="0" applyFont="1" applyFill="1" applyAlignment="1">
      <alignment vertical="center"/>
    </xf>
    <xf numFmtId="0" fontId="24" fillId="0" borderId="0" xfId="0" applyFont="1" applyFill="1" applyAlignment="1">
      <alignment vertical="center"/>
    </xf>
    <xf numFmtId="0" fontId="17" fillId="0" borderId="0" xfId="0" applyFont="1" applyAlignment="1">
      <alignment vertical="center"/>
    </xf>
    <xf numFmtId="0" fontId="2" fillId="0" borderId="0" xfId="0" applyFont="1" applyFill="1" applyAlignment="1"/>
    <xf numFmtId="0" fontId="24" fillId="0" borderId="0" xfId="0" applyFont="1" applyFill="1" applyAlignment="1"/>
    <xf numFmtId="0" fontId="17" fillId="0" borderId="0" xfId="0" applyFont="1" applyFill="1" applyAlignment="1"/>
    <xf numFmtId="0" fontId="17" fillId="0" borderId="0" xfId="0" applyFont="1" applyAlignment="1"/>
    <xf numFmtId="0" fontId="8" fillId="2" borderId="1" xfId="0" applyFont="1" applyFill="1" applyBorder="1" applyAlignment="1">
      <alignment vertical="center" shrinkToFit="1"/>
    </xf>
    <xf numFmtId="14" fontId="0" fillId="0" borderId="0" xfId="0" applyNumberFormat="1" applyFill="1">
      <alignment vertical="center"/>
    </xf>
    <xf numFmtId="14" fontId="2" fillId="0" borderId="0" xfId="0" applyNumberFormat="1" applyFont="1" applyFill="1">
      <alignment vertical="center"/>
    </xf>
    <xf numFmtId="14" fontId="5" fillId="0" borderId="1" xfId="0" applyNumberFormat="1" applyFont="1" applyFill="1" applyBorder="1" applyAlignment="1">
      <alignment vertical="center"/>
    </xf>
    <xf numFmtId="14" fontId="23" fillId="0" borderId="1" xfId="0" applyNumberFormat="1" applyFont="1" applyFill="1" applyBorder="1" applyAlignment="1">
      <alignment horizontal="center" vertical="center"/>
    </xf>
    <xf numFmtId="14" fontId="6" fillId="0" borderId="1" xfId="0" applyNumberFormat="1" applyFont="1" applyFill="1" applyBorder="1" applyAlignment="1">
      <alignment vertical="center"/>
    </xf>
    <xf numFmtId="14" fontId="0" fillId="0" borderId="1" xfId="0" applyNumberFormat="1" applyFill="1" applyBorder="1">
      <alignment vertical="center"/>
    </xf>
    <xf numFmtId="14" fontId="0" fillId="3" borderId="1" xfId="0" applyNumberFormat="1" applyFill="1" applyBorder="1" applyAlignment="1">
      <alignment horizontal="center" vertical="top" wrapText="1"/>
    </xf>
    <xf numFmtId="0" fontId="19" fillId="6" borderId="1" xfId="0" applyFont="1" applyFill="1" applyBorder="1" applyAlignment="1">
      <alignment horizontal="center" vertical="top" wrapText="1"/>
    </xf>
    <xf numFmtId="14" fontId="19" fillId="6" borderId="1" xfId="0" applyNumberFormat="1" applyFont="1" applyFill="1" applyBorder="1" applyAlignment="1">
      <alignment horizontal="center" vertical="top" wrapText="1"/>
    </xf>
    <xf numFmtId="0" fontId="17" fillId="0" borderId="0" xfId="0" applyFont="1" applyAlignment="1">
      <alignment horizontal="left" vertical="center" readingOrder="1"/>
    </xf>
    <xf numFmtId="1" fontId="0" fillId="4" borderId="1" xfId="0" applyNumberFormat="1" applyFill="1" applyBorder="1" applyAlignment="1">
      <alignment vertical="center" shrinkToFit="1"/>
    </xf>
    <xf numFmtId="14" fontId="0" fillId="0" borderId="1" xfId="0" applyNumberFormat="1" applyFill="1" applyBorder="1" applyAlignment="1">
      <alignment horizontal="center" vertical="center"/>
    </xf>
    <xf numFmtId="1" fontId="5" fillId="4" borderId="1" xfId="0" applyNumberFormat="1" applyFont="1" applyFill="1" applyBorder="1" applyAlignment="1">
      <alignment vertical="center"/>
    </xf>
    <xf numFmtId="0" fontId="4" fillId="0" borderId="0" xfId="0" applyFont="1" applyFill="1">
      <alignment vertical="center"/>
    </xf>
    <xf numFmtId="0" fontId="14" fillId="0" borderId="0" xfId="0" applyFont="1" applyFill="1">
      <alignment vertical="center"/>
    </xf>
    <xf numFmtId="0" fontId="0" fillId="7" borderId="0" xfId="0" applyFill="1">
      <alignment vertical="center"/>
    </xf>
    <xf numFmtId="14" fontId="17" fillId="5" borderId="1" xfId="0" applyNumberFormat="1" applyFont="1" applyFill="1" applyBorder="1" applyAlignment="1">
      <alignment horizontal="center" vertical="top" wrapText="1"/>
    </xf>
    <xf numFmtId="14" fontId="0" fillId="5" borderId="1" xfId="0" applyNumberFormat="1" applyFill="1" applyBorder="1" applyAlignment="1">
      <alignment horizontal="center" vertical="top" wrapText="1"/>
    </xf>
    <xf numFmtId="0" fontId="0" fillId="5" borderId="1" xfId="0" applyFill="1" applyBorder="1" applyAlignment="1">
      <alignment horizontal="center" vertical="top" wrapText="1"/>
    </xf>
    <xf numFmtId="0" fontId="8" fillId="5" borderId="1" xfId="0" applyFont="1" applyFill="1" applyBorder="1" applyAlignment="1">
      <alignment horizontal="center" vertical="top" wrapText="1"/>
    </xf>
    <xf numFmtId="0" fontId="22" fillId="5" borderId="1" xfId="0" applyFont="1" applyFill="1" applyBorder="1" applyAlignment="1">
      <alignment horizontal="center" vertical="top" wrapText="1"/>
    </xf>
    <xf numFmtId="0" fontId="7" fillId="5" borderId="1" xfId="0" applyFont="1" applyFill="1" applyBorder="1" applyAlignment="1">
      <alignment horizontal="center" vertical="top" wrapText="1"/>
    </xf>
    <xf numFmtId="0" fontId="4" fillId="5" borderId="1" xfId="0" applyFont="1" applyFill="1" applyBorder="1" applyAlignment="1">
      <alignment horizontal="center" vertical="top" wrapText="1"/>
    </xf>
    <xf numFmtId="0" fontId="14" fillId="5" borderId="1" xfId="0" applyFont="1" applyFill="1" applyBorder="1" applyAlignment="1">
      <alignment horizontal="center" vertical="top" wrapText="1"/>
    </xf>
    <xf numFmtId="14" fontId="17" fillId="5" borderId="1" xfId="0" applyNumberFormat="1" applyFont="1" applyFill="1" applyBorder="1" applyAlignment="1">
      <alignment horizontal="center" vertical="top" textRotation="180"/>
    </xf>
    <xf numFmtId="14" fontId="25" fillId="5" borderId="1" xfId="0" applyNumberFormat="1" applyFont="1" applyFill="1" applyBorder="1" applyAlignment="1">
      <alignment horizontal="center" vertical="top" textRotation="180"/>
    </xf>
    <xf numFmtId="14" fontId="18" fillId="5" borderId="1" xfId="0" applyNumberFormat="1" applyFont="1" applyFill="1" applyBorder="1" applyAlignment="1">
      <alignment horizontal="center" vertical="center" textRotation="180" wrapText="1"/>
    </xf>
    <xf numFmtId="14" fontId="26" fillId="5" borderId="1" xfId="0" applyNumberFormat="1" applyFont="1" applyFill="1" applyBorder="1" applyAlignment="1">
      <alignment horizontal="center" vertical="top" textRotation="180"/>
    </xf>
    <xf numFmtId="0" fontId="2" fillId="5" borderId="1" xfId="0" applyFont="1" applyFill="1" applyBorder="1" applyAlignment="1">
      <alignment horizontal="center" vertical="top" wrapText="1"/>
    </xf>
    <xf numFmtId="0" fontId="17" fillId="5" borderId="1" xfId="0" applyFont="1" applyFill="1" applyBorder="1" applyAlignment="1">
      <alignment horizontal="center" vertical="top" wrapText="1"/>
    </xf>
    <xf numFmtId="0" fontId="19" fillId="5" borderId="1" xfId="0" applyFont="1" applyFill="1" applyBorder="1" applyAlignment="1">
      <alignment horizontal="center" vertical="top" wrapText="1"/>
    </xf>
    <xf numFmtId="14" fontId="0" fillId="5" borderId="0" xfId="0" applyNumberFormat="1" applyFill="1" applyAlignment="1">
      <alignment horizontal="center" vertical="center"/>
    </xf>
    <xf numFmtId="14" fontId="0" fillId="5" borderId="0" xfId="0" applyNumberFormat="1" applyFill="1">
      <alignment vertical="center"/>
    </xf>
    <xf numFmtId="0" fontId="0" fillId="5" borderId="0" xfId="0" applyFill="1">
      <alignment vertical="center"/>
    </xf>
    <xf numFmtId="0" fontId="2" fillId="5" borderId="0" xfId="0" applyFont="1" applyFill="1" applyAlignment="1"/>
    <xf numFmtId="0" fontId="11" fillId="5" borderId="0" xfId="0" applyFont="1" applyFill="1" applyAlignment="1"/>
    <xf numFmtId="0" fontId="24" fillId="5" borderId="0" xfId="0" applyFont="1" applyFill="1" applyAlignment="1"/>
    <xf numFmtId="0" fontId="17" fillId="5" borderId="0" xfId="0" applyFont="1" applyFill="1" applyAlignment="1"/>
    <xf numFmtId="0" fontId="0" fillId="5" borderId="0" xfId="0" applyFill="1" applyAlignment="1"/>
    <xf numFmtId="0" fontId="7" fillId="5" borderId="0" xfId="0" applyFont="1" applyFill="1" applyAlignment="1">
      <alignment horizontal="left" vertical="center" indent="1"/>
    </xf>
    <xf numFmtId="0" fontId="24" fillId="5" borderId="0" xfId="0" applyFont="1" applyFill="1" applyAlignment="1">
      <alignment vertical="center"/>
    </xf>
    <xf numFmtId="0" fontId="17" fillId="5" borderId="0" xfId="0" applyFont="1" applyFill="1" applyAlignment="1">
      <alignment vertical="center"/>
    </xf>
    <xf numFmtId="0" fontId="2" fillId="5" borderId="0" xfId="0" applyFont="1" applyFill="1" applyAlignment="1">
      <alignment vertical="center"/>
    </xf>
    <xf numFmtId="0" fontId="0" fillId="5" borderId="0" xfId="0" applyFill="1" applyAlignment="1">
      <alignment vertical="center"/>
    </xf>
    <xf numFmtId="0" fontId="21" fillId="5" borderId="0" xfId="0" applyFont="1" applyFill="1" applyAlignment="1">
      <alignment horizontal="left" vertical="center" indent="1"/>
    </xf>
    <xf numFmtId="0" fontId="13" fillId="5" borderId="0" xfId="0" applyFont="1" applyFill="1" applyAlignment="1">
      <alignment horizontal="center" vertical="center"/>
    </xf>
    <xf numFmtId="0" fontId="13" fillId="5" borderId="0" xfId="0" applyFont="1" applyFill="1" applyAlignment="1">
      <alignment vertical="center" shrinkToFit="1"/>
    </xf>
    <xf numFmtId="0" fontId="5" fillId="5" borderId="1" xfId="0" quotePrefix="1" applyFont="1" applyFill="1" applyBorder="1">
      <alignment vertical="center"/>
    </xf>
    <xf numFmtId="0" fontId="6" fillId="5" borderId="1" xfId="0" quotePrefix="1" applyFont="1" applyFill="1" applyBorder="1">
      <alignment vertical="center"/>
    </xf>
    <xf numFmtId="0" fontId="15" fillId="5" borderId="0" xfId="0" quotePrefix="1" applyFont="1" applyFill="1" applyBorder="1" applyAlignment="1">
      <alignment vertical="center"/>
    </xf>
    <xf numFmtId="0" fontId="6" fillId="5" borderId="0" xfId="0" quotePrefix="1" applyFont="1" applyFill="1" applyBorder="1">
      <alignment vertical="center"/>
    </xf>
    <xf numFmtId="14" fontId="2" fillId="5" borderId="0" xfId="0" applyNumberFormat="1" applyFont="1" applyFill="1" applyAlignment="1">
      <alignment horizontal="center" vertical="center"/>
    </xf>
    <xf numFmtId="14" fontId="2" fillId="5" borderId="0" xfId="0" applyNumberFormat="1" applyFont="1" applyFill="1">
      <alignment vertical="center"/>
    </xf>
    <xf numFmtId="0" fontId="2" fillId="5" borderId="0" xfId="0" applyFont="1" applyFill="1">
      <alignment vertical="center"/>
    </xf>
    <xf numFmtId="0" fontId="0" fillId="5" borderId="0" xfId="0" applyFill="1" applyAlignment="1">
      <alignment horizontal="right" vertical="center"/>
    </xf>
    <xf numFmtId="14" fontId="0" fillId="5" borderId="1" xfId="0" applyNumberFormat="1" applyFont="1" applyFill="1" applyBorder="1" applyAlignment="1">
      <alignment horizontal="center" vertical="center"/>
    </xf>
    <xf numFmtId="1" fontId="0" fillId="5" borderId="1" xfId="0" applyNumberFormat="1" applyFill="1" applyBorder="1" applyAlignment="1">
      <alignment vertical="center" shrinkToFit="1"/>
    </xf>
    <xf numFmtId="14" fontId="0" fillId="5" borderId="1" xfId="0" applyNumberFormat="1" applyFill="1" applyBorder="1" applyAlignment="1">
      <alignment horizontal="center" vertical="center"/>
    </xf>
    <xf numFmtId="0" fontId="5" fillId="5" borderId="1" xfId="0" applyFont="1" applyFill="1" applyBorder="1">
      <alignment vertical="center"/>
    </xf>
    <xf numFmtId="0" fontId="7" fillId="5" borderId="1" xfId="0" applyFont="1" applyFill="1" applyBorder="1">
      <alignment vertical="center"/>
    </xf>
    <xf numFmtId="0" fontId="4" fillId="5" borderId="1" xfId="0" applyFont="1" applyFill="1" applyBorder="1" applyAlignment="1">
      <alignment vertical="center" shrinkToFit="1"/>
    </xf>
    <xf numFmtId="0" fontId="0" fillId="5" borderId="1" xfId="0" applyFill="1" applyBorder="1" applyAlignment="1">
      <alignment vertical="center" shrinkToFit="1"/>
    </xf>
    <xf numFmtId="0" fontId="22" fillId="5" borderId="1" xfId="0" applyFont="1" applyFill="1" applyBorder="1">
      <alignment vertical="center"/>
    </xf>
    <xf numFmtId="0" fontId="22" fillId="5" borderId="1" xfId="0" applyFont="1" applyFill="1" applyBorder="1" applyAlignment="1">
      <alignment vertical="center"/>
    </xf>
    <xf numFmtId="0" fontId="20" fillId="5" borderId="1" xfId="0" applyFont="1" applyFill="1" applyBorder="1">
      <alignment vertical="center"/>
    </xf>
    <xf numFmtId="14" fontId="23" fillId="5" borderId="1" xfId="0" applyNumberFormat="1" applyFont="1" applyFill="1" applyBorder="1" applyAlignment="1">
      <alignment horizontal="center" vertical="center"/>
    </xf>
    <xf numFmtId="0" fontId="6" fillId="5" borderId="1" xfId="0" applyFont="1" applyFill="1" applyBorder="1" applyAlignment="1">
      <alignment vertical="center"/>
    </xf>
    <xf numFmtId="1" fontId="7" fillId="5" borderId="1" xfId="0" applyNumberFormat="1" applyFont="1" applyFill="1" applyBorder="1" applyAlignment="1">
      <alignment vertical="center" shrinkToFit="1"/>
    </xf>
    <xf numFmtId="1" fontId="14" fillId="5" borderId="1" xfId="0" applyNumberFormat="1" applyFont="1" applyFill="1" applyBorder="1" applyAlignment="1">
      <alignment vertical="center" shrinkToFit="1"/>
    </xf>
    <xf numFmtId="0" fontId="6" fillId="5" borderId="1" xfId="0" applyFont="1" applyFill="1" applyBorder="1">
      <alignment vertical="center"/>
    </xf>
    <xf numFmtId="0" fontId="0" fillId="5" borderId="1" xfId="0" applyFill="1" applyBorder="1">
      <alignment vertical="center"/>
    </xf>
    <xf numFmtId="1" fontId="0" fillId="5" borderId="1" xfId="0" applyNumberFormat="1" applyFill="1" applyBorder="1" applyAlignment="1">
      <alignment horizontal="center" vertical="center" shrinkToFit="1"/>
    </xf>
    <xf numFmtId="0" fontId="14" fillId="5" borderId="1" xfId="0" applyFont="1" applyFill="1" applyBorder="1" applyAlignment="1">
      <alignment vertical="center" shrinkToFit="1"/>
    </xf>
    <xf numFmtId="0" fontId="15" fillId="5" borderId="1" xfId="0" applyFont="1" applyFill="1" applyBorder="1" applyAlignment="1">
      <alignment vertical="center"/>
    </xf>
    <xf numFmtId="14" fontId="0" fillId="5" borderId="1" xfId="0" applyNumberFormat="1" applyFill="1" applyBorder="1">
      <alignment vertical="center"/>
    </xf>
    <xf numFmtId="0" fontId="8" fillId="5" borderId="1" xfId="0" applyFont="1" applyFill="1" applyBorder="1">
      <alignment vertical="center"/>
    </xf>
    <xf numFmtId="0" fontId="8" fillId="5" borderId="1" xfId="0" applyFont="1" applyFill="1" applyBorder="1" applyAlignment="1">
      <alignment vertical="center"/>
    </xf>
    <xf numFmtId="14" fontId="19" fillId="5" borderId="1" xfId="0" applyNumberFormat="1" applyFont="1" applyFill="1" applyBorder="1" applyAlignment="1">
      <alignment horizontal="center" vertical="top" wrapText="1"/>
    </xf>
    <xf numFmtId="0" fontId="18" fillId="5" borderId="1" xfId="0" applyFont="1" applyFill="1" applyBorder="1" applyAlignment="1">
      <alignment horizontal="center" vertical="top" wrapText="1"/>
    </xf>
    <xf numFmtId="0" fontId="4" fillId="3" borderId="1" xfId="0" applyFont="1" applyFill="1" applyBorder="1" applyAlignment="1">
      <alignment horizontal="center" vertical="top" wrapText="1"/>
    </xf>
    <xf numFmtId="0" fontId="15" fillId="5" borderId="1" xfId="0" applyFont="1" applyFill="1" applyBorder="1" applyAlignment="1">
      <alignment horizontal="center" vertical="top" wrapText="1"/>
    </xf>
    <xf numFmtId="0" fontId="12" fillId="0" borderId="1" xfId="1" applyFill="1" applyBorder="1">
      <alignment vertical="center"/>
    </xf>
    <xf numFmtId="0" fontId="5" fillId="0" borderId="0" xfId="0" applyFont="1" applyFill="1">
      <alignment vertical="center"/>
    </xf>
    <xf numFmtId="0" fontId="6" fillId="0" borderId="0" xfId="0" applyFont="1" applyFill="1">
      <alignment vertical="center"/>
    </xf>
    <xf numFmtId="14" fontId="6" fillId="5" borderId="0" xfId="0" applyNumberFormat="1" applyFont="1" applyFill="1">
      <alignment vertical="center"/>
    </xf>
    <xf numFmtId="0" fontId="32" fillId="5" borderId="1" xfId="0" applyFont="1" applyFill="1" applyBorder="1" applyAlignment="1">
      <alignment vertical="center" shrinkToFit="1"/>
    </xf>
    <xf numFmtId="0" fontId="5" fillId="5" borderId="1" xfId="0" applyFont="1" applyFill="1" applyBorder="1" applyAlignment="1">
      <alignment vertical="center" shrinkToFit="1"/>
    </xf>
    <xf numFmtId="1" fontId="8" fillId="5" borderId="1" xfId="0" applyNumberFormat="1" applyFont="1" applyFill="1" applyBorder="1" applyAlignment="1">
      <alignment vertical="center" shrinkToFit="1"/>
    </xf>
    <xf numFmtId="0" fontId="6" fillId="5" borderId="1" xfId="0" applyFont="1" applyFill="1" applyBorder="1" applyAlignment="1">
      <alignment vertical="center" shrinkToFit="1"/>
    </xf>
    <xf numFmtId="0" fontId="8" fillId="5" borderId="1" xfId="0" applyFont="1" applyFill="1" applyBorder="1" applyAlignment="1">
      <alignment vertical="center" shrinkToFit="1"/>
    </xf>
    <xf numFmtId="57" fontId="33" fillId="0" borderId="1" xfId="0" applyNumberFormat="1" applyFont="1" applyFill="1" applyBorder="1" applyAlignment="1">
      <alignment horizontal="center" vertical="center" shrinkToFit="1"/>
    </xf>
    <xf numFmtId="0" fontId="23" fillId="0" borderId="0" xfId="0" applyFont="1">
      <alignment vertical="center"/>
    </xf>
    <xf numFmtId="0" fontId="23" fillId="0" borderId="10" xfId="0" applyFont="1" applyBorder="1">
      <alignment vertical="center"/>
    </xf>
    <xf numFmtId="0" fontId="0" fillId="8" borderId="1" xfId="0" applyFill="1" applyBorder="1" applyAlignment="1">
      <alignment horizontal="center" vertical="center"/>
    </xf>
    <xf numFmtId="0" fontId="0" fillId="8" borderId="7" xfId="0" applyFill="1" applyBorder="1" applyAlignment="1">
      <alignment horizontal="center" vertical="center"/>
    </xf>
    <xf numFmtId="0" fontId="4" fillId="8" borderId="5" xfId="0" applyFont="1" applyFill="1" applyBorder="1" applyAlignment="1">
      <alignment horizontal="center" wrapText="1"/>
    </xf>
    <xf numFmtId="177" fontId="0" fillId="8" borderId="7" xfId="0" applyNumberFormat="1" applyFont="1" applyFill="1" applyBorder="1" applyAlignment="1">
      <alignment horizontal="center" vertical="center" textRotation="180" shrinkToFit="1"/>
    </xf>
    <xf numFmtId="177" fontId="0" fillId="8" borderId="1" xfId="0" applyNumberFormat="1" applyFont="1" applyFill="1" applyBorder="1" applyAlignment="1">
      <alignment horizontal="center" vertical="center" textRotation="180" shrinkToFit="1"/>
    </xf>
    <xf numFmtId="0" fontId="4" fillId="8" borderId="11" xfId="0" applyFont="1" applyFill="1" applyBorder="1" applyAlignment="1">
      <alignment horizontal="center" wrapText="1"/>
    </xf>
    <xf numFmtId="0" fontId="0" fillId="8" borderId="7" xfId="0" applyFont="1" applyFill="1" applyBorder="1" applyAlignment="1">
      <alignment horizontal="center" vertical="center" shrinkToFit="1"/>
    </xf>
    <xf numFmtId="0" fontId="23" fillId="8" borderId="1" xfId="0" applyFont="1" applyFill="1" applyBorder="1" applyAlignment="1">
      <alignment horizontal="center" vertical="center"/>
    </xf>
    <xf numFmtId="0" fontId="4" fillId="8" borderId="14" xfId="0" applyFont="1" applyFill="1" applyBorder="1" applyAlignment="1">
      <alignment horizontal="center" wrapText="1"/>
    </xf>
    <xf numFmtId="0" fontId="0" fillId="8" borderId="7" xfId="0" applyFont="1" applyFill="1" applyBorder="1" applyAlignment="1">
      <alignment horizontal="center" vertical="center"/>
    </xf>
    <xf numFmtId="0" fontId="4" fillId="8" borderId="1" xfId="0" applyFont="1" applyFill="1" applyBorder="1" applyAlignment="1">
      <alignment horizontal="center" vertical="center" shrinkToFit="1"/>
    </xf>
    <xf numFmtId="0" fontId="4" fillId="8" borderId="6" xfId="0" applyFont="1" applyFill="1" applyBorder="1" applyAlignment="1">
      <alignment horizontal="center" vertical="center" shrinkToFit="1"/>
    </xf>
    <xf numFmtId="0" fontId="4" fillId="8" borderId="7" xfId="0" applyFont="1" applyFill="1" applyBorder="1" applyAlignment="1">
      <alignment horizontal="center" vertical="center" shrinkToFit="1"/>
    </xf>
    <xf numFmtId="0" fontId="0" fillId="8" borderId="2" xfId="0" applyFill="1" applyBorder="1">
      <alignment vertical="center"/>
    </xf>
    <xf numFmtId="0" fontId="0" fillId="8" borderId="12" xfId="0" applyFill="1" applyBorder="1">
      <alignment vertical="center"/>
    </xf>
    <xf numFmtId="0" fontId="0" fillId="8" borderId="1" xfId="0" applyFill="1" applyBorder="1">
      <alignment vertical="center"/>
    </xf>
    <xf numFmtId="0" fontId="0" fillId="8" borderId="1" xfId="0" quotePrefix="1" applyFill="1" applyBorder="1" applyAlignment="1">
      <alignment horizontal="center" vertical="center"/>
    </xf>
    <xf numFmtId="1" fontId="2" fillId="0" borderId="6" xfId="0" applyNumberFormat="1" applyFont="1" applyFill="1" applyBorder="1" applyAlignment="1">
      <alignment vertical="center" shrinkToFit="1"/>
    </xf>
    <xf numFmtId="0" fontId="0" fillId="0" borderId="7" xfId="0" applyFill="1" applyBorder="1" applyAlignment="1">
      <alignment vertical="center" shrinkToFit="1"/>
    </xf>
    <xf numFmtId="0" fontId="2" fillId="0" borderId="7" xfId="0" applyFont="1" applyFill="1" applyBorder="1" applyAlignment="1">
      <alignment vertical="center" shrinkToFit="1"/>
    </xf>
    <xf numFmtId="0" fontId="2" fillId="0" borderId="1" xfId="0" applyFont="1" applyFill="1" applyBorder="1" applyAlignment="1">
      <alignment vertical="center" shrinkToFit="1"/>
    </xf>
    <xf numFmtId="0" fontId="2" fillId="0" borderId="6" xfId="0" applyFont="1" applyFill="1" applyBorder="1" applyAlignment="1">
      <alignment vertical="center" shrinkToFit="1"/>
    </xf>
    <xf numFmtId="1" fontId="2" fillId="0" borderId="13" xfId="0" applyNumberFormat="1" applyFont="1" applyFill="1" applyBorder="1" applyAlignment="1">
      <alignment vertical="center" shrinkToFit="1"/>
    </xf>
    <xf numFmtId="176" fontId="2" fillId="0" borderId="13" xfId="0" applyNumberFormat="1" applyFont="1" applyFill="1" applyBorder="1" applyAlignment="1">
      <alignment vertical="center" shrinkToFit="1"/>
    </xf>
    <xf numFmtId="176" fontId="2" fillId="0" borderId="6" xfId="0" applyNumberFormat="1" applyFont="1" applyFill="1" applyBorder="1" applyAlignment="1">
      <alignment vertical="center" shrinkToFit="1"/>
    </xf>
    <xf numFmtId="176" fontId="0" fillId="0" borderId="1" xfId="0" applyNumberFormat="1" applyFill="1" applyBorder="1" applyAlignment="1">
      <alignment vertical="center" shrinkToFit="1"/>
    </xf>
    <xf numFmtId="1" fontId="2" fillId="0" borderId="1" xfId="0" applyNumberFormat="1" applyFont="1" applyFill="1" applyBorder="1" applyAlignment="1">
      <alignment vertical="center" shrinkToFit="1"/>
    </xf>
    <xf numFmtId="0" fontId="0" fillId="0" borderId="7" xfId="0" applyBorder="1" applyAlignment="1">
      <alignment vertical="center" shrinkToFit="1"/>
    </xf>
    <xf numFmtId="0" fontId="4" fillId="8" borderId="16" xfId="0" applyFont="1" applyFill="1" applyBorder="1" applyAlignment="1">
      <alignment horizontal="center" vertical="center" shrinkToFit="1"/>
    </xf>
    <xf numFmtId="0" fontId="4" fillId="0" borderId="0" xfId="0" applyFont="1">
      <alignment vertical="center"/>
    </xf>
    <xf numFmtId="0" fontId="0" fillId="0" borderId="0" xfId="0" applyFill="1" applyBorder="1" applyAlignment="1">
      <alignment vertical="center"/>
    </xf>
    <xf numFmtId="0" fontId="23" fillId="0" borderId="0" xfId="0" applyFont="1" applyFill="1" applyBorder="1" applyAlignment="1">
      <alignment vertical="top"/>
    </xf>
    <xf numFmtId="0" fontId="19" fillId="0" borderId="0" xfId="0" applyFont="1" applyFill="1" applyBorder="1" applyAlignment="1">
      <alignment vertical="top"/>
    </xf>
    <xf numFmtId="0" fontId="0" fillId="0" borderId="0" xfId="0" applyFill="1" applyBorder="1" applyAlignment="1">
      <alignment vertical="top"/>
    </xf>
    <xf numFmtId="176" fontId="0" fillId="0" borderId="0" xfId="0" applyNumberFormat="1" applyFill="1" applyBorder="1" applyAlignment="1">
      <alignment vertical="center"/>
    </xf>
    <xf numFmtId="0" fontId="17" fillId="5" borderId="0" xfId="0" applyFont="1" applyFill="1">
      <alignment vertical="center"/>
    </xf>
    <xf numFmtId="0" fontId="4" fillId="5" borderId="0" xfId="0" applyFont="1" applyFill="1" applyAlignment="1">
      <alignment horizontal="left" vertical="center"/>
    </xf>
    <xf numFmtId="0" fontId="4" fillId="5" borderId="0" xfId="0" applyFont="1" applyFill="1" applyAlignment="1">
      <alignment vertical="center"/>
    </xf>
    <xf numFmtId="0" fontId="27" fillId="5" borderId="0" xfId="0" applyFont="1" applyFill="1">
      <alignment vertical="center"/>
    </xf>
    <xf numFmtId="0" fontId="28" fillId="5" borderId="0" xfId="1" applyFont="1" applyFill="1" applyBorder="1" applyAlignment="1">
      <alignment vertical="center"/>
    </xf>
    <xf numFmtId="0" fontId="29" fillId="5" borderId="0" xfId="1" applyFont="1" applyFill="1" applyBorder="1" applyAlignment="1">
      <alignment vertical="center"/>
    </xf>
    <xf numFmtId="0" fontId="0" fillId="5" borderId="0" xfId="0" applyFill="1" applyBorder="1" applyAlignment="1">
      <alignment vertical="center"/>
    </xf>
    <xf numFmtId="0" fontId="31" fillId="5" borderId="0" xfId="1" applyFont="1" applyFill="1" applyAlignment="1" applyProtection="1">
      <alignment vertical="center"/>
    </xf>
    <xf numFmtId="0" fontId="19" fillId="5" borderId="0" xfId="0" applyFont="1" applyFill="1" applyAlignment="1">
      <alignment vertical="center"/>
    </xf>
    <xf numFmtId="0" fontId="31" fillId="5" borderId="0" xfId="1" applyFont="1" applyFill="1" applyBorder="1" applyAlignment="1" applyProtection="1">
      <alignment vertical="center"/>
    </xf>
    <xf numFmtId="0" fontId="0" fillId="9" borderId="1" xfId="0" quotePrefix="1" applyFill="1" applyBorder="1" applyAlignment="1">
      <alignment horizontal="center" vertical="center"/>
    </xf>
    <xf numFmtId="0" fontId="0" fillId="9" borderId="1" xfId="0" applyFill="1" applyBorder="1">
      <alignment vertical="center"/>
    </xf>
    <xf numFmtId="1" fontId="0" fillId="9" borderId="1" xfId="0" applyNumberFormat="1" applyFill="1" applyBorder="1" applyAlignment="1">
      <alignment vertical="center" shrinkToFit="1"/>
    </xf>
    <xf numFmtId="1" fontId="2" fillId="9" borderId="6" xfId="0" applyNumberFormat="1" applyFont="1" applyFill="1" applyBorder="1" applyAlignment="1">
      <alignment vertical="center" shrinkToFit="1"/>
    </xf>
    <xf numFmtId="0" fontId="0" fillId="9" borderId="7" xfId="0" applyFill="1" applyBorder="1" applyAlignment="1">
      <alignment vertical="center" shrinkToFit="1"/>
    </xf>
    <xf numFmtId="0" fontId="2" fillId="9" borderId="7" xfId="0" applyFont="1" applyFill="1" applyBorder="1" applyAlignment="1">
      <alignment vertical="center" shrinkToFit="1"/>
    </xf>
    <xf numFmtId="0" fontId="2" fillId="9" borderId="1" xfId="0" applyFont="1" applyFill="1" applyBorder="1" applyAlignment="1">
      <alignment vertical="center" shrinkToFit="1"/>
    </xf>
    <xf numFmtId="0" fontId="2" fillId="9" borderId="6" xfId="0" applyFont="1" applyFill="1" applyBorder="1" applyAlignment="1">
      <alignment vertical="center" shrinkToFit="1"/>
    </xf>
    <xf numFmtId="0" fontId="0" fillId="9" borderId="1" xfId="0" applyFill="1" applyBorder="1" applyAlignment="1">
      <alignment vertical="center" shrinkToFit="1"/>
    </xf>
    <xf numFmtId="1" fontId="2" fillId="9" borderId="1" xfId="0" applyNumberFormat="1" applyFont="1" applyFill="1" applyBorder="1" applyAlignment="1">
      <alignment vertical="center" shrinkToFit="1"/>
    </xf>
    <xf numFmtId="0" fontId="4" fillId="8" borderId="8" xfId="0" applyFont="1" applyFill="1" applyBorder="1" applyAlignment="1">
      <alignment vertical="top" textRotation="180" shrinkToFit="1"/>
    </xf>
    <xf numFmtId="0" fontId="14" fillId="8" borderId="15" xfId="0" applyFont="1" applyFill="1" applyBorder="1" applyAlignment="1">
      <alignment vertical="top" shrinkToFit="1"/>
    </xf>
    <xf numFmtId="0" fontId="14" fillId="0" borderId="15" xfId="0" applyFont="1" applyBorder="1" applyAlignment="1">
      <alignment vertical="top" shrinkToFit="1"/>
    </xf>
    <xf numFmtId="0" fontId="4" fillId="8" borderId="3" xfId="0" applyFont="1" applyFill="1" applyBorder="1" applyAlignment="1">
      <alignment vertical="top" textRotation="180" shrinkToFit="1"/>
    </xf>
    <xf numFmtId="0" fontId="14" fillId="8" borderId="5" xfId="0" applyFont="1" applyFill="1" applyBorder="1" applyAlignment="1">
      <alignment vertical="top" shrinkToFit="1"/>
    </xf>
    <xf numFmtId="0" fontId="14" fillId="0" borderId="5" xfId="0" applyFont="1" applyBorder="1" applyAlignment="1">
      <alignment vertical="top" shrinkToFit="1"/>
    </xf>
    <xf numFmtId="0" fontId="4" fillId="8" borderId="3" xfId="0" applyFont="1" applyFill="1" applyBorder="1" applyAlignment="1">
      <alignment vertical="top" textRotation="180" wrapText="1"/>
    </xf>
    <xf numFmtId="0" fontId="0" fillId="8" borderId="2" xfId="0" applyFill="1" applyBorder="1" applyAlignment="1">
      <alignment vertical="top" wrapText="1"/>
    </xf>
    <xf numFmtId="0" fontId="14" fillId="8" borderId="3" xfId="0" applyFont="1" applyFill="1" applyBorder="1" applyAlignment="1">
      <alignment vertical="top" textRotation="180" wrapText="1"/>
    </xf>
    <xf numFmtId="0" fontId="4" fillId="8" borderId="3" xfId="0" applyFont="1" applyFill="1" applyBorder="1" applyAlignment="1">
      <alignment horizontal="center" vertical="top" wrapText="1"/>
    </xf>
    <xf numFmtId="0" fontId="4" fillId="8" borderId="5" xfId="0" applyFont="1" applyFill="1" applyBorder="1" applyAlignment="1">
      <alignment horizontal="center" vertical="top" wrapText="1"/>
    </xf>
    <xf numFmtId="0" fontId="0" fillId="8" borderId="2" xfId="0" applyFill="1" applyBorder="1" applyAlignment="1">
      <alignment horizontal="center" vertical="top" wrapText="1"/>
    </xf>
    <xf numFmtId="0" fontId="5" fillId="8" borderId="3" xfId="0" applyFont="1" applyFill="1" applyBorder="1" applyAlignment="1">
      <alignment horizontal="center" vertical="top" wrapText="1"/>
    </xf>
    <xf numFmtId="0" fontId="5" fillId="8" borderId="5" xfId="0" applyFont="1" applyFill="1" applyBorder="1" applyAlignment="1">
      <alignment horizontal="center" vertical="top" wrapText="1"/>
    </xf>
    <xf numFmtId="0" fontId="6" fillId="8" borderId="2" xfId="0" applyFont="1" applyFill="1" applyBorder="1" applyAlignment="1">
      <alignment horizontal="center" vertical="top" wrapText="1"/>
    </xf>
    <xf numFmtId="0" fontId="4" fillId="8" borderId="11" xfId="0" applyFont="1" applyFill="1" applyBorder="1" applyAlignment="1">
      <alignment vertical="top" textRotation="180" wrapText="1"/>
    </xf>
    <xf numFmtId="0" fontId="0" fillId="8" borderId="12" xfId="0" applyFill="1" applyBorder="1" applyAlignment="1">
      <alignment vertical="top" wrapText="1"/>
    </xf>
    <xf numFmtId="0" fontId="15" fillId="8" borderId="11" xfId="0" applyFont="1" applyFill="1" applyBorder="1" applyAlignment="1">
      <alignment horizontal="center" vertical="top" wrapText="1"/>
    </xf>
    <xf numFmtId="0" fontId="22" fillId="8" borderId="12" xfId="0" applyFont="1" applyFill="1" applyBorder="1" applyAlignment="1">
      <alignment horizontal="center" vertical="top" wrapText="1"/>
    </xf>
    <xf numFmtId="0" fontId="14" fillId="8" borderId="8" xfId="0" applyFont="1" applyFill="1" applyBorder="1" applyAlignment="1">
      <alignment vertical="top" textRotation="180" wrapText="1"/>
    </xf>
    <xf numFmtId="0" fontId="0" fillId="8" borderId="9" xfId="0" applyFill="1" applyBorder="1" applyAlignment="1">
      <alignment vertical="top" wrapText="1"/>
    </xf>
    <xf numFmtId="0" fontId="15" fillId="8" borderId="5" xfId="0" applyFont="1" applyFill="1" applyBorder="1" applyAlignment="1">
      <alignment horizontal="center" vertical="top" wrapText="1"/>
    </xf>
    <xf numFmtId="0" fontId="0" fillId="8" borderId="5" xfId="0" applyFill="1" applyBorder="1" applyAlignment="1">
      <alignment vertical="top" wrapText="1"/>
    </xf>
    <xf numFmtId="0" fontId="15" fillId="8" borderId="14" xfId="0" applyFont="1" applyFill="1" applyBorder="1" applyAlignment="1">
      <alignment horizontal="center" vertical="top" wrapText="1"/>
    </xf>
    <xf numFmtId="0" fontId="0" fillId="8" borderId="14" xfId="0" applyFill="1" applyBorder="1" applyAlignment="1">
      <alignment vertical="top" wrapText="1"/>
    </xf>
    <xf numFmtId="0" fontId="34" fillId="8" borderId="7" xfId="0" applyFont="1" applyFill="1" applyBorder="1">
      <alignment vertical="center"/>
    </xf>
    <xf numFmtId="0" fontId="35" fillId="8" borderId="3" xfId="0" applyFont="1" applyFill="1" applyBorder="1">
      <alignment vertical="center"/>
    </xf>
    <xf numFmtId="0" fontId="35" fillId="8" borderId="3" xfId="0" applyFont="1" applyFill="1" applyBorder="1" applyAlignment="1">
      <alignment horizontal="right" vertical="center"/>
    </xf>
  </cellXfs>
  <cellStyles count="2">
    <cellStyle name="ハイパーリンク" xfId="1" builtinId="8"/>
    <cellStyle name="標準" xfId="0" builtinId="0"/>
  </cellStyles>
  <dxfs count="0"/>
  <tableStyles count="0" defaultTableStyle="TableStyleMedium2" defaultPivotStyle="PivotStyleLight16"/>
  <colors>
    <mruColors>
      <color rgb="FFCCFFFF"/>
      <color rgb="FF99CCFF"/>
      <color rgb="FFFFFF66"/>
      <color rgb="FFFFFFCC"/>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city.sendai.jp/taisaku-suishin/kurashi/machi/kankyohozen/kogai/kankyo/index.html" TargetMode="External"/><Relationship Id="rId3" Type="http://schemas.openxmlformats.org/officeDocument/2006/relationships/hyperlink" Target="http://www.kmdmyg.info/" TargetMode="External"/><Relationship Id="rId7" Type="http://schemas.openxmlformats.org/officeDocument/2006/relationships/hyperlink" Target="http://sendaitm.ec-net.jp/taiki/hourreport/" TargetMode="External"/><Relationship Id="rId2" Type="http://schemas.openxmlformats.org/officeDocument/2006/relationships/hyperlink" Target="http://damnet.or.jp/cgi-bin/binranA/All.cgi?db4=0047" TargetMode="External"/><Relationship Id="rId1" Type="http://schemas.openxmlformats.org/officeDocument/2006/relationships/hyperlink" Target="http://damnet.or.jp/cgi-bin/binranA/All.cgi?db4=0111" TargetMode="External"/><Relationship Id="rId6" Type="http://schemas.openxmlformats.org/officeDocument/2006/relationships/hyperlink" Target="https://www.pref.miyagi.jp/soshiki/kankyo-t/" TargetMode="External"/><Relationship Id="rId11" Type="http://schemas.openxmlformats.org/officeDocument/2006/relationships/printerSettings" Target="../printerSettings/printerSettings1.bin"/><Relationship Id="rId5" Type="http://schemas.openxmlformats.org/officeDocument/2006/relationships/hyperlink" Target="http://www.ihe.pref.miyagi.jp/telem/" TargetMode="External"/><Relationship Id="rId10" Type="http://schemas.openxmlformats.org/officeDocument/2006/relationships/hyperlink" Target="https://water-pub.env.go.jp/water-pub/mizu-site/index.asp" TargetMode="External"/><Relationship Id="rId4" Type="http://schemas.openxmlformats.org/officeDocument/2006/relationships/hyperlink" Target="http://www.nies.go.jp/igreen/index.html" TargetMode="External"/><Relationship Id="rId9" Type="http://schemas.openxmlformats.org/officeDocument/2006/relationships/hyperlink" Target="http://www.nies.go.jp/igreen/index.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W213"/>
  <sheetViews>
    <sheetView tabSelected="1" workbookViewId="0">
      <selection activeCell="T10" sqref="T10"/>
    </sheetView>
  </sheetViews>
  <sheetFormatPr defaultColWidth="5.7109375" defaultRowHeight="11.1" customHeight="1"/>
  <cols>
    <col min="1" max="1" width="1.5703125" customWidth="1"/>
    <col min="2" max="2" width="3" customWidth="1"/>
    <col min="3" max="3" width="2.42578125" customWidth="1"/>
    <col min="4" max="4" width="3" customWidth="1"/>
    <col min="5" max="5" width="4.5703125" customWidth="1"/>
    <col min="6" max="6" width="10.5703125" customWidth="1"/>
    <col min="7" max="8" width="3" customWidth="1"/>
    <col min="9" max="12" width="2.42578125" customWidth="1"/>
    <col min="13" max="13" width="5.5703125" style="57" customWidth="1"/>
    <col min="14" max="15" width="3" style="57" customWidth="1"/>
    <col min="16" max="18" width="3" style="88" customWidth="1"/>
    <col min="19" max="26" width="3" style="89" customWidth="1"/>
    <col min="27" max="29" width="3" style="90" customWidth="1"/>
    <col min="30" max="30" width="2.42578125" style="90" customWidth="1"/>
    <col min="31" max="35" width="3" style="90" customWidth="1"/>
    <col min="36" max="36" width="3.5703125" style="90" customWidth="1"/>
    <col min="37" max="50" width="3" style="90" customWidth="1"/>
    <col min="51" max="60" width="2.140625" customWidth="1"/>
    <col min="61" max="86" width="3.5703125" customWidth="1"/>
    <col min="87" max="87" width="6.140625" customWidth="1"/>
    <col min="88" max="122" width="3.5703125" customWidth="1"/>
  </cols>
  <sheetData>
    <row r="1" spans="1:50" ht="7.5" customHeight="1"/>
    <row r="2" spans="1:50" ht="14.25" customHeight="1">
      <c r="A2" s="1"/>
      <c r="B2" s="7" t="s">
        <v>932</v>
      </c>
      <c r="E2" s="1"/>
      <c r="F2" s="1"/>
      <c r="G2" s="1"/>
      <c r="H2" s="1"/>
      <c r="M2" s="38" t="s">
        <v>144</v>
      </c>
      <c r="N2" s="5"/>
      <c r="O2" s="38"/>
      <c r="P2" s="185" t="s">
        <v>145</v>
      </c>
      <c r="Q2" s="89"/>
      <c r="R2" s="89"/>
      <c r="AA2" s="91" t="s">
        <v>1094</v>
      </c>
      <c r="AB2" s="92"/>
      <c r="AC2" s="92"/>
      <c r="AD2" s="93" t="s">
        <v>933</v>
      </c>
      <c r="AE2" s="93"/>
      <c r="AF2" s="93"/>
      <c r="AG2" s="94"/>
      <c r="AH2" s="94"/>
      <c r="AI2" s="94"/>
      <c r="AJ2" s="94" t="s">
        <v>934</v>
      </c>
      <c r="AK2" s="95"/>
      <c r="AL2" s="95"/>
    </row>
    <row r="3" spans="1:50" ht="11.1" customHeight="1">
      <c r="A3" s="1"/>
      <c r="B3" s="2"/>
      <c r="E3" s="1"/>
      <c r="F3" s="1"/>
      <c r="G3" s="1"/>
      <c r="I3" s="1"/>
      <c r="J3" s="1"/>
      <c r="L3" s="1"/>
      <c r="R3" s="186" t="s">
        <v>1373</v>
      </c>
      <c r="S3" s="187"/>
      <c r="T3" s="188"/>
      <c r="AB3" s="96"/>
      <c r="AC3" s="96"/>
      <c r="AD3" s="97" t="s">
        <v>1095</v>
      </c>
      <c r="AE3" s="97"/>
      <c r="AF3" s="97"/>
      <c r="AG3" s="98"/>
      <c r="AH3" s="98"/>
      <c r="AI3" s="98"/>
      <c r="AJ3" s="97" t="s">
        <v>935</v>
      </c>
    </row>
    <row r="4" spans="1:50" ht="11.1" customHeight="1">
      <c r="A4" s="1"/>
      <c r="B4" s="66" t="s">
        <v>754</v>
      </c>
      <c r="C4" s="5"/>
      <c r="D4" s="5"/>
      <c r="E4" s="38"/>
      <c r="F4" s="38"/>
      <c r="G4" s="1"/>
      <c r="H4" s="1"/>
      <c r="I4" s="1"/>
      <c r="J4" s="1"/>
      <c r="K4" s="1"/>
      <c r="L4" s="1"/>
      <c r="R4" s="189" t="s">
        <v>1374</v>
      </c>
      <c r="S4" s="190"/>
      <c r="T4" s="191"/>
      <c r="AD4" s="98" t="s">
        <v>936</v>
      </c>
      <c r="AE4" s="97"/>
      <c r="AF4" s="97"/>
      <c r="AG4" s="98"/>
      <c r="AH4" s="98"/>
      <c r="AI4" s="98"/>
      <c r="AJ4" s="97" t="s">
        <v>937</v>
      </c>
      <c r="AM4" s="99"/>
      <c r="AN4" s="100"/>
    </row>
    <row r="5" spans="1:50" ht="11.1" customHeight="1">
      <c r="A5" s="1"/>
      <c r="B5" s="66" t="s">
        <v>755</v>
      </c>
      <c r="C5" s="5"/>
      <c r="D5" s="5"/>
      <c r="E5" s="38"/>
      <c r="F5" s="38"/>
      <c r="G5" s="1"/>
      <c r="H5" s="1"/>
      <c r="I5" s="1"/>
      <c r="J5" s="1"/>
      <c r="K5" s="1"/>
      <c r="L5" s="1"/>
      <c r="R5" s="189" t="s">
        <v>1375</v>
      </c>
      <c r="S5" s="190"/>
      <c r="T5" s="191"/>
      <c r="AB5" s="101"/>
      <c r="AC5" s="99"/>
      <c r="AD5" s="98" t="s">
        <v>938</v>
      </c>
      <c r="AE5" s="97"/>
      <c r="AF5" s="97"/>
      <c r="AG5" s="98"/>
      <c r="AH5" s="98"/>
      <c r="AI5" s="98"/>
      <c r="AJ5" s="98" t="s">
        <v>939</v>
      </c>
      <c r="AM5" s="99"/>
      <c r="AN5" s="100"/>
    </row>
    <row r="6" spans="1:50" ht="11.1" customHeight="1">
      <c r="A6" s="1"/>
      <c r="B6" s="66" t="s">
        <v>756</v>
      </c>
      <c r="C6" s="5"/>
      <c r="D6" s="5"/>
      <c r="E6" s="38"/>
      <c r="F6" s="38"/>
      <c r="G6" s="1"/>
      <c r="H6" s="1"/>
      <c r="I6" s="1"/>
      <c r="J6" s="1"/>
      <c r="K6" s="1"/>
      <c r="L6" s="1"/>
      <c r="R6" s="189" t="s">
        <v>1413</v>
      </c>
      <c r="S6" s="190"/>
      <c r="T6" s="191"/>
      <c r="AE6" s="102"/>
      <c r="AM6" s="99"/>
      <c r="AN6" s="100"/>
    </row>
    <row r="7" spans="1:50" ht="11.1" customHeight="1">
      <c r="A7" s="1"/>
      <c r="B7" s="66" t="s">
        <v>757</v>
      </c>
      <c r="C7" s="5"/>
      <c r="D7" s="5"/>
      <c r="E7" s="38"/>
      <c r="F7" s="38"/>
      <c r="G7" s="1"/>
      <c r="H7" s="1"/>
      <c r="I7" s="1"/>
      <c r="J7" s="1"/>
      <c r="K7" s="1"/>
      <c r="L7" s="1"/>
      <c r="R7" s="192" t="s">
        <v>1379</v>
      </c>
      <c r="S7" s="192"/>
      <c r="T7" s="192"/>
      <c r="U7" s="193"/>
      <c r="V7" s="194"/>
      <c r="AA7" s="92" t="s">
        <v>427</v>
      </c>
      <c r="AD7" s="99"/>
      <c r="AE7" s="102"/>
      <c r="AM7" s="99"/>
      <c r="AN7" s="100"/>
    </row>
    <row r="8" spans="1:50" ht="11.1" customHeight="1">
      <c r="A8" s="1"/>
      <c r="B8" s="66" t="s">
        <v>758</v>
      </c>
      <c r="C8" s="5"/>
      <c r="D8" s="5"/>
      <c r="E8" s="38"/>
      <c r="F8" s="38"/>
      <c r="G8" s="1"/>
      <c r="H8" s="1"/>
      <c r="I8" s="1"/>
      <c r="J8" s="1"/>
      <c r="K8" s="1"/>
      <c r="L8" s="1"/>
      <c r="R8" s="189" t="s">
        <v>1376</v>
      </c>
      <c r="S8" s="190"/>
      <c r="T8" s="191"/>
      <c r="U8" s="107"/>
      <c r="AA8" s="96" t="s">
        <v>419</v>
      </c>
      <c r="AC8" s="101"/>
      <c r="AD8" s="103"/>
      <c r="AE8" s="102"/>
      <c r="AM8" s="99"/>
    </row>
    <row r="9" spans="1:50" ht="11.1" customHeight="1">
      <c r="A9" s="1"/>
      <c r="B9" s="66" t="s">
        <v>759</v>
      </c>
      <c r="C9" s="5"/>
      <c r="D9" s="5"/>
      <c r="E9" s="38"/>
      <c r="F9" s="38"/>
      <c r="G9" s="1"/>
      <c r="H9" s="1"/>
      <c r="I9" s="1"/>
      <c r="J9" s="1"/>
      <c r="K9" s="1"/>
      <c r="L9" s="1"/>
      <c r="W9" s="141"/>
      <c r="AB9" s="104" t="s">
        <v>990</v>
      </c>
      <c r="AD9" s="103"/>
    </row>
    <row r="10" spans="1:50" ht="11.1" customHeight="1">
      <c r="A10" s="1"/>
      <c r="B10" s="66" t="s">
        <v>760</v>
      </c>
      <c r="C10" s="5"/>
      <c r="D10" s="5"/>
      <c r="E10" s="38"/>
      <c r="F10" s="38"/>
      <c r="G10" s="1"/>
      <c r="H10" s="1"/>
      <c r="I10" s="1"/>
      <c r="J10" s="1"/>
      <c r="K10" s="1"/>
      <c r="L10" s="1"/>
      <c r="AC10" s="105" t="s">
        <v>991</v>
      </c>
      <c r="AJ10" s="106" t="s">
        <v>951</v>
      </c>
    </row>
    <row r="11" spans="1:50" ht="11.1" customHeight="1">
      <c r="A11" s="1"/>
      <c r="B11" s="66" t="s">
        <v>761</v>
      </c>
      <c r="C11" s="5"/>
      <c r="D11" s="5"/>
      <c r="E11" s="38"/>
      <c r="F11" s="38"/>
      <c r="G11" s="1"/>
      <c r="H11" s="1"/>
      <c r="I11" s="1"/>
      <c r="J11" s="1"/>
      <c r="K11" s="1"/>
      <c r="L11" s="1"/>
      <c r="W11" s="107" t="s">
        <v>1144</v>
      </c>
      <c r="X11" s="107"/>
      <c r="Y11" s="107"/>
      <c r="Z11" s="107"/>
      <c r="AH11" s="106" t="s">
        <v>950</v>
      </c>
    </row>
    <row r="12" spans="1:50" s="1" customFormat="1" ht="9" customHeight="1">
      <c r="M12" s="58"/>
      <c r="N12" s="58"/>
      <c r="O12" s="58"/>
      <c r="P12" s="108"/>
      <c r="Q12" s="108"/>
      <c r="R12" s="108"/>
      <c r="S12" s="109"/>
      <c r="T12" s="109"/>
      <c r="U12" s="109"/>
      <c r="V12" s="109"/>
      <c r="W12" s="109"/>
      <c r="X12" s="109"/>
      <c r="Y12" s="109"/>
      <c r="Z12" s="109"/>
      <c r="AA12" s="110"/>
      <c r="AB12" s="110"/>
      <c r="AC12" s="110"/>
      <c r="AD12" s="110"/>
      <c r="AE12" s="110"/>
      <c r="AF12" s="106" t="s">
        <v>947</v>
      </c>
      <c r="AG12" s="110"/>
      <c r="AH12" s="110"/>
      <c r="AI12" s="110"/>
      <c r="AJ12" s="110"/>
      <c r="AK12" s="110"/>
      <c r="AL12" s="110"/>
      <c r="AM12" s="106" t="s">
        <v>944</v>
      </c>
      <c r="AN12" s="110"/>
      <c r="AO12" s="110"/>
      <c r="AP12" s="110"/>
      <c r="AQ12" s="110"/>
      <c r="AR12" s="110"/>
      <c r="AS12" s="110"/>
      <c r="AT12" s="110"/>
      <c r="AU12" s="110"/>
      <c r="AV12" s="110"/>
      <c r="AW12" s="110"/>
      <c r="AX12" s="110"/>
    </row>
    <row r="13" spans="1:50" ht="13.5" customHeight="1">
      <c r="B13" s="6" t="s">
        <v>430</v>
      </c>
      <c r="L13" s="3" t="s">
        <v>414</v>
      </c>
      <c r="AA13" s="90" t="s">
        <v>945</v>
      </c>
      <c r="AX13" s="111" t="s">
        <v>946</v>
      </c>
    </row>
    <row r="14" spans="1:50" ht="18.75" customHeight="1">
      <c r="B14" s="22" t="s">
        <v>415</v>
      </c>
      <c r="C14" s="22" t="s">
        <v>1123</v>
      </c>
      <c r="D14" s="41" t="s">
        <v>466</v>
      </c>
      <c r="E14" s="22" t="s">
        <v>131</v>
      </c>
      <c r="F14" s="22" t="s">
        <v>402</v>
      </c>
      <c r="G14" s="22" t="s">
        <v>403</v>
      </c>
      <c r="H14" s="22" t="s">
        <v>132</v>
      </c>
      <c r="I14" s="22" t="s">
        <v>407</v>
      </c>
      <c r="J14" s="23" t="s">
        <v>408</v>
      </c>
      <c r="K14" s="23" t="s">
        <v>404</v>
      </c>
      <c r="L14" s="24" t="s">
        <v>943</v>
      </c>
      <c r="M14" s="63"/>
      <c r="N14" s="63"/>
      <c r="O14" s="63"/>
      <c r="P14" s="73"/>
      <c r="Q14" s="73"/>
      <c r="R14" s="73"/>
      <c r="S14" s="74"/>
      <c r="T14" s="74"/>
      <c r="U14" s="74"/>
      <c r="V14" s="74"/>
      <c r="W14" s="74"/>
      <c r="X14" s="74"/>
      <c r="Y14" s="74"/>
      <c r="Z14" s="74"/>
      <c r="AA14" s="137" t="s">
        <v>442</v>
      </c>
      <c r="AB14" s="137" t="s">
        <v>989</v>
      </c>
      <c r="AC14" s="137" t="s">
        <v>988</v>
      </c>
      <c r="AD14" s="137" t="s">
        <v>1093</v>
      </c>
      <c r="AE14" s="137" t="s">
        <v>443</v>
      </c>
      <c r="AF14" s="77" t="s">
        <v>444</v>
      </c>
      <c r="AG14" s="77" t="s">
        <v>445</v>
      </c>
      <c r="AH14" s="77" t="s">
        <v>949</v>
      </c>
      <c r="AI14" s="77" t="s">
        <v>940</v>
      </c>
      <c r="AJ14" s="77" t="s">
        <v>941</v>
      </c>
      <c r="AK14" s="77" t="s">
        <v>450</v>
      </c>
      <c r="AL14" s="77" t="s">
        <v>447</v>
      </c>
      <c r="AM14" s="77" t="s">
        <v>942</v>
      </c>
      <c r="AN14" s="77" t="s">
        <v>451</v>
      </c>
      <c r="AO14" s="77" t="s">
        <v>452</v>
      </c>
      <c r="AP14" s="137" t="s">
        <v>453</v>
      </c>
      <c r="AQ14" s="137" t="s">
        <v>454</v>
      </c>
      <c r="AR14" s="137" t="s">
        <v>455</v>
      </c>
      <c r="AS14" s="75"/>
      <c r="AT14" s="75"/>
      <c r="AU14" s="75"/>
      <c r="AV14" s="75"/>
      <c r="AW14" s="75"/>
      <c r="AX14" s="75"/>
    </row>
    <row r="15" spans="1:50" s="29" customFormat="1" ht="52.5" customHeight="1">
      <c r="B15" s="31" t="s">
        <v>465</v>
      </c>
      <c r="C15" s="32" t="s">
        <v>1123</v>
      </c>
      <c r="D15" s="33" t="s">
        <v>466</v>
      </c>
      <c r="E15" s="22" t="s">
        <v>131</v>
      </c>
      <c r="F15" s="22" t="s">
        <v>402</v>
      </c>
      <c r="G15" s="136" t="s">
        <v>403</v>
      </c>
      <c r="H15" s="22" t="s">
        <v>132</v>
      </c>
      <c r="I15" s="23" t="s">
        <v>407</v>
      </c>
      <c r="J15" s="23" t="s">
        <v>408</v>
      </c>
      <c r="K15" s="23" t="s">
        <v>404</v>
      </c>
      <c r="L15" s="24" t="s">
        <v>943</v>
      </c>
      <c r="M15" s="65" t="s">
        <v>952</v>
      </c>
      <c r="N15" s="65" t="s">
        <v>961</v>
      </c>
      <c r="O15" s="65" t="s">
        <v>987</v>
      </c>
      <c r="P15" s="81" t="s">
        <v>1372</v>
      </c>
      <c r="Q15" s="81" t="s">
        <v>1339</v>
      </c>
      <c r="R15" s="81" t="s">
        <v>1341</v>
      </c>
      <c r="S15" s="82" t="s">
        <v>1333</v>
      </c>
      <c r="T15" s="82" t="s">
        <v>1334</v>
      </c>
      <c r="U15" s="83" t="s">
        <v>1340</v>
      </c>
      <c r="V15" s="83" t="s">
        <v>1335</v>
      </c>
      <c r="W15" s="81" t="s">
        <v>1149</v>
      </c>
      <c r="X15" s="82" t="s">
        <v>1154</v>
      </c>
      <c r="Y15" s="82" t="s">
        <v>1156</v>
      </c>
      <c r="Z15" s="84" t="s">
        <v>1157</v>
      </c>
      <c r="AA15" s="135" t="s">
        <v>442</v>
      </c>
      <c r="AB15" s="135" t="s">
        <v>989</v>
      </c>
      <c r="AC15" s="135" t="s">
        <v>988</v>
      </c>
      <c r="AD15" s="135" t="s">
        <v>1093</v>
      </c>
      <c r="AE15" s="135" t="s">
        <v>443</v>
      </c>
      <c r="AF15" s="135" t="s">
        <v>444</v>
      </c>
      <c r="AG15" s="135" t="s">
        <v>445</v>
      </c>
      <c r="AH15" s="135" t="s">
        <v>948</v>
      </c>
      <c r="AI15" s="135" t="s">
        <v>446</v>
      </c>
      <c r="AJ15" s="135" t="s">
        <v>449</v>
      </c>
      <c r="AK15" s="135" t="s">
        <v>450</v>
      </c>
      <c r="AL15" s="135" t="s">
        <v>447</v>
      </c>
      <c r="AM15" s="135" t="s">
        <v>448</v>
      </c>
      <c r="AN15" s="135" t="s">
        <v>467</v>
      </c>
      <c r="AO15" s="135" t="s">
        <v>468</v>
      </c>
      <c r="AP15" s="135" t="s">
        <v>453</v>
      </c>
      <c r="AQ15" s="135" t="s">
        <v>454</v>
      </c>
      <c r="AR15" s="135" t="s">
        <v>455</v>
      </c>
      <c r="AS15" s="85"/>
      <c r="AT15" s="85"/>
      <c r="AU15" s="87"/>
      <c r="AV15" s="85"/>
      <c r="AW15" s="85"/>
      <c r="AX15" s="85"/>
    </row>
    <row r="16" spans="1:50" s="30" customFormat="1" ht="11.1" customHeight="1">
      <c r="A16"/>
      <c r="B16" s="25">
        <v>2</v>
      </c>
      <c r="C16" s="26" t="s">
        <v>1382</v>
      </c>
      <c r="D16" s="42" t="s">
        <v>491</v>
      </c>
      <c r="E16" s="27" t="s">
        <v>0</v>
      </c>
      <c r="F16" s="27" t="s">
        <v>4</v>
      </c>
      <c r="G16" s="28" t="s">
        <v>5</v>
      </c>
      <c r="H16" s="25" t="s">
        <v>406</v>
      </c>
      <c r="I16" s="25">
        <v>3</v>
      </c>
      <c r="J16" s="25">
        <v>5.8</v>
      </c>
      <c r="K16" s="25" t="s">
        <v>6</v>
      </c>
      <c r="L16" s="25">
        <v>5.7</v>
      </c>
      <c r="M16" s="147">
        <v>26078</v>
      </c>
      <c r="N16" s="61" t="s">
        <v>1338</v>
      </c>
      <c r="O16" s="60" t="s">
        <v>1152</v>
      </c>
      <c r="P16" s="122" t="s">
        <v>1152</v>
      </c>
      <c r="Q16" s="122"/>
      <c r="R16" s="122"/>
      <c r="S16" s="131"/>
      <c r="T16" s="131"/>
      <c r="U16" s="114" t="s">
        <v>1150</v>
      </c>
      <c r="V16" s="131"/>
      <c r="W16" s="131"/>
      <c r="X16" s="131"/>
      <c r="Y16" s="131"/>
      <c r="Z16" s="131"/>
      <c r="AA16" s="115"/>
      <c r="AB16" s="115"/>
      <c r="AC16" s="115"/>
      <c r="AD16" s="132"/>
      <c r="AE16" s="115"/>
      <c r="AF16" s="146"/>
      <c r="AG16" s="118"/>
      <c r="AH16" s="118"/>
      <c r="AI16" s="118"/>
      <c r="AJ16" s="118"/>
      <c r="AK16" s="118"/>
      <c r="AL16" s="117"/>
      <c r="AM16" s="118"/>
      <c r="AN16" s="143"/>
      <c r="AO16" s="143"/>
      <c r="AP16" s="142"/>
      <c r="AQ16" s="142"/>
      <c r="AR16" s="115"/>
      <c r="AS16" s="121"/>
      <c r="AT16" s="115"/>
      <c r="AU16" s="115"/>
      <c r="AV16" s="127"/>
      <c r="AW16" s="115"/>
      <c r="AX16" s="121"/>
    </row>
    <row r="17" spans="1:127" s="30" customFormat="1" ht="11.1" customHeight="1">
      <c r="A17"/>
      <c r="B17" s="25">
        <v>1</v>
      </c>
      <c r="C17" s="26" t="s">
        <v>1382</v>
      </c>
      <c r="D17" s="42" t="s">
        <v>491</v>
      </c>
      <c r="E17" s="27" t="s">
        <v>0</v>
      </c>
      <c r="F17" s="27" t="s">
        <v>1</v>
      </c>
      <c r="G17" s="28" t="s">
        <v>2</v>
      </c>
      <c r="H17" s="25" t="s">
        <v>272</v>
      </c>
      <c r="I17" s="25">
        <v>1</v>
      </c>
      <c r="J17" s="25">
        <v>2.5</v>
      </c>
      <c r="K17" s="25" t="s">
        <v>6</v>
      </c>
      <c r="L17" s="25">
        <v>2.2000000000000002</v>
      </c>
      <c r="M17" s="147">
        <v>26299</v>
      </c>
      <c r="N17" s="61" t="s">
        <v>1338</v>
      </c>
      <c r="O17" s="68" t="s">
        <v>1152</v>
      </c>
      <c r="P17" s="122" t="s">
        <v>1153</v>
      </c>
      <c r="Q17" s="122"/>
      <c r="R17" s="122"/>
      <c r="S17" s="114" t="s">
        <v>1150</v>
      </c>
      <c r="T17" s="114"/>
      <c r="U17" s="114" t="s">
        <v>1150</v>
      </c>
      <c r="V17" s="131"/>
      <c r="W17" s="114" t="s">
        <v>1150</v>
      </c>
      <c r="X17" s="131"/>
      <c r="Y17" s="131"/>
      <c r="Z17" s="131"/>
      <c r="AA17" s="115"/>
      <c r="AB17" s="115"/>
      <c r="AC17" s="115"/>
      <c r="AD17" s="132"/>
      <c r="AE17" s="115"/>
      <c r="AF17" s="146"/>
      <c r="AG17" s="118"/>
      <c r="AH17" s="118"/>
      <c r="AI17" s="118"/>
      <c r="AJ17" s="118"/>
      <c r="AK17" s="118"/>
      <c r="AL17" s="117"/>
      <c r="AM17" s="118"/>
      <c r="AN17" s="143"/>
      <c r="AO17" s="143"/>
      <c r="AP17" s="142"/>
      <c r="AQ17" s="142"/>
      <c r="AR17" s="115"/>
      <c r="AS17" s="121"/>
      <c r="AT17" s="115"/>
      <c r="AU17" s="115"/>
      <c r="AV17" s="127"/>
      <c r="AW17" s="115"/>
      <c r="AX17" s="121"/>
    </row>
    <row r="18" spans="1:127" s="30" customFormat="1" ht="11.1" customHeight="1">
      <c r="A18"/>
      <c r="B18" s="25">
        <v>3</v>
      </c>
      <c r="C18" s="26" t="s">
        <v>1382</v>
      </c>
      <c r="D18" s="42" t="s">
        <v>491</v>
      </c>
      <c r="E18" s="27" t="s">
        <v>0</v>
      </c>
      <c r="F18" s="27" t="s">
        <v>146</v>
      </c>
      <c r="G18" s="28" t="s">
        <v>147</v>
      </c>
      <c r="H18" s="25" t="s">
        <v>406</v>
      </c>
      <c r="I18" s="25">
        <v>3</v>
      </c>
      <c r="J18" s="25">
        <v>3.6</v>
      </c>
      <c r="K18" s="25" t="s">
        <v>6</v>
      </c>
      <c r="L18" s="25">
        <v>3.3</v>
      </c>
      <c r="M18" s="147">
        <v>26390</v>
      </c>
      <c r="N18" s="61" t="s">
        <v>1338</v>
      </c>
      <c r="O18" s="60" t="s">
        <v>1152</v>
      </c>
      <c r="P18" s="122" t="s">
        <v>1152</v>
      </c>
      <c r="Q18" s="122"/>
      <c r="R18" s="122"/>
      <c r="S18" s="131"/>
      <c r="T18" s="131"/>
      <c r="U18" s="114" t="s">
        <v>1150</v>
      </c>
      <c r="V18" s="131"/>
      <c r="W18" s="131"/>
      <c r="X18" s="131"/>
      <c r="Y18" s="131"/>
      <c r="Z18" s="131"/>
      <c r="AA18" s="115"/>
      <c r="AB18" s="115"/>
      <c r="AC18" s="115"/>
      <c r="AD18" s="132"/>
      <c r="AE18" s="115"/>
      <c r="AF18" s="146"/>
      <c r="AG18" s="118"/>
      <c r="AH18" s="118"/>
      <c r="AI18" s="118"/>
      <c r="AJ18" s="118"/>
      <c r="AK18" s="118"/>
      <c r="AL18" s="117"/>
      <c r="AM18" s="118"/>
      <c r="AN18" s="143"/>
      <c r="AO18" s="143"/>
      <c r="AP18" s="142"/>
      <c r="AQ18" s="142"/>
      <c r="AR18" s="115"/>
      <c r="AS18" s="121"/>
      <c r="AT18" s="115"/>
      <c r="AU18" s="115"/>
      <c r="AV18" s="127"/>
      <c r="AW18" s="115"/>
      <c r="AX18" s="121"/>
    </row>
    <row r="19" spans="1:127" s="30" customFormat="1" ht="11.1" customHeight="1">
      <c r="A19"/>
      <c r="B19" s="25">
        <v>9</v>
      </c>
      <c r="C19" s="26" t="s">
        <v>1382</v>
      </c>
      <c r="D19" s="42" t="s">
        <v>491</v>
      </c>
      <c r="E19" s="27" t="s">
        <v>0</v>
      </c>
      <c r="F19" s="27" t="s">
        <v>410</v>
      </c>
      <c r="G19" s="28" t="s">
        <v>150</v>
      </c>
      <c r="H19" s="25" t="s">
        <v>272</v>
      </c>
      <c r="I19" s="25">
        <v>1</v>
      </c>
      <c r="J19" s="25">
        <v>1</v>
      </c>
      <c r="K19" s="25" t="s">
        <v>3</v>
      </c>
      <c r="L19" s="25">
        <v>1</v>
      </c>
      <c r="M19" s="147">
        <v>26390</v>
      </c>
      <c r="N19" s="61" t="s">
        <v>1338</v>
      </c>
      <c r="O19" s="68" t="s">
        <v>1152</v>
      </c>
      <c r="P19" s="122" t="s">
        <v>1152</v>
      </c>
      <c r="Q19" s="122"/>
      <c r="R19" s="122"/>
      <c r="S19" s="114" t="s">
        <v>1150</v>
      </c>
      <c r="T19" s="131"/>
      <c r="U19" s="114" t="s">
        <v>1150</v>
      </c>
      <c r="V19" s="131"/>
      <c r="W19" s="114" t="s">
        <v>1150</v>
      </c>
      <c r="X19" s="131"/>
      <c r="Y19" s="131"/>
      <c r="Z19" s="131"/>
      <c r="AA19" s="115"/>
      <c r="AB19" s="115"/>
      <c r="AC19" s="115"/>
      <c r="AD19" s="132"/>
      <c r="AE19" s="115"/>
      <c r="AF19" s="146"/>
      <c r="AG19" s="118"/>
      <c r="AH19" s="118"/>
      <c r="AI19" s="118"/>
      <c r="AJ19" s="118"/>
      <c r="AK19" s="118"/>
      <c r="AL19" s="117"/>
      <c r="AM19" s="118"/>
      <c r="AN19" s="143"/>
      <c r="AO19" s="143"/>
      <c r="AP19" s="142"/>
      <c r="AQ19" s="142"/>
      <c r="AR19" s="115"/>
      <c r="AS19" s="121"/>
      <c r="AT19" s="115"/>
      <c r="AU19" s="115"/>
      <c r="AV19" s="127"/>
      <c r="AW19" s="115"/>
      <c r="AX19" s="121"/>
    </row>
    <row r="20" spans="1:127" s="30" customFormat="1" ht="11.1" customHeight="1">
      <c r="A20"/>
      <c r="B20" s="25">
        <v>8</v>
      </c>
      <c r="C20" s="26" t="s">
        <v>1382</v>
      </c>
      <c r="D20" s="42" t="s">
        <v>491</v>
      </c>
      <c r="E20" s="27" t="s">
        <v>0</v>
      </c>
      <c r="F20" s="27" t="s">
        <v>13</v>
      </c>
      <c r="G20" s="28" t="s">
        <v>14</v>
      </c>
      <c r="H20" s="25" t="s">
        <v>272</v>
      </c>
      <c r="I20" s="25">
        <v>1</v>
      </c>
      <c r="J20" s="25">
        <v>0.7</v>
      </c>
      <c r="K20" s="25" t="s">
        <v>3</v>
      </c>
      <c r="L20" s="25">
        <v>0.6</v>
      </c>
      <c r="M20" s="147">
        <v>26391</v>
      </c>
      <c r="N20" s="61" t="s">
        <v>1338</v>
      </c>
      <c r="O20" s="68" t="s">
        <v>1152</v>
      </c>
      <c r="P20" s="122" t="s">
        <v>1152</v>
      </c>
      <c r="Q20" s="122"/>
      <c r="R20" s="122"/>
      <c r="S20" s="114" t="s">
        <v>1150</v>
      </c>
      <c r="T20" s="114"/>
      <c r="U20" s="114" t="s">
        <v>1150</v>
      </c>
      <c r="V20" s="131"/>
      <c r="W20" s="114" t="s">
        <v>1150</v>
      </c>
      <c r="X20" s="131"/>
      <c r="Y20" s="131"/>
      <c r="Z20" s="131"/>
      <c r="AA20" s="115"/>
      <c r="AB20" s="115"/>
      <c r="AC20" s="115"/>
      <c r="AD20" s="132"/>
      <c r="AE20" s="115"/>
      <c r="AF20" s="146"/>
      <c r="AG20" s="118"/>
      <c r="AH20" s="118"/>
      <c r="AI20" s="118"/>
      <c r="AJ20" s="118"/>
      <c r="AK20" s="118"/>
      <c r="AL20" s="117"/>
      <c r="AM20" s="118"/>
      <c r="AN20" s="143"/>
      <c r="AO20" s="143"/>
      <c r="AP20" s="142"/>
      <c r="AQ20" s="142"/>
      <c r="AR20" s="115"/>
      <c r="AS20" s="121"/>
      <c r="AT20" s="115"/>
      <c r="AU20" s="115"/>
      <c r="AV20" s="127"/>
      <c r="AW20" s="115"/>
      <c r="AX20" s="121"/>
    </row>
    <row r="21" spans="1:127" s="30" customFormat="1" ht="11.1" customHeight="1">
      <c r="A21"/>
      <c r="B21" s="25">
        <v>4</v>
      </c>
      <c r="C21" s="26" t="s">
        <v>1382</v>
      </c>
      <c r="D21" s="42" t="s">
        <v>491</v>
      </c>
      <c r="E21" s="27" t="s">
        <v>0</v>
      </c>
      <c r="F21" s="27" t="s">
        <v>148</v>
      </c>
      <c r="G21" s="28" t="s">
        <v>149</v>
      </c>
      <c r="H21" s="25" t="s">
        <v>272</v>
      </c>
      <c r="I21" s="25">
        <v>1</v>
      </c>
      <c r="J21" s="25">
        <v>1.7</v>
      </c>
      <c r="K21" s="25" t="s">
        <v>6</v>
      </c>
      <c r="L21" s="25">
        <v>1.7</v>
      </c>
      <c r="M21" s="147">
        <v>26738</v>
      </c>
      <c r="N21" s="61" t="s">
        <v>1338</v>
      </c>
      <c r="O21" s="68" t="s">
        <v>1152</v>
      </c>
      <c r="P21" s="122" t="s">
        <v>1152</v>
      </c>
      <c r="Q21" s="122"/>
      <c r="R21" s="122"/>
      <c r="S21" s="131"/>
      <c r="T21" s="131"/>
      <c r="U21" s="114" t="s">
        <v>1150</v>
      </c>
      <c r="V21" s="131"/>
      <c r="W21" s="114" t="s">
        <v>1150</v>
      </c>
      <c r="X21" s="131"/>
      <c r="Y21" s="131"/>
      <c r="Z21" s="131"/>
      <c r="AA21" s="115"/>
      <c r="AB21" s="115"/>
      <c r="AC21" s="115"/>
      <c r="AD21" s="132"/>
      <c r="AE21" s="115"/>
      <c r="AF21" s="146"/>
      <c r="AG21" s="118"/>
      <c r="AH21" s="118"/>
      <c r="AI21" s="118"/>
      <c r="AJ21" s="118"/>
      <c r="AK21" s="118"/>
      <c r="AL21" s="117"/>
      <c r="AM21" s="118"/>
      <c r="AN21" s="143"/>
      <c r="AO21" s="143"/>
      <c r="AP21" s="142"/>
      <c r="AQ21" s="142"/>
      <c r="AR21" s="115"/>
      <c r="AS21" s="121"/>
      <c r="AT21" s="115"/>
      <c r="AU21" s="115"/>
      <c r="AV21" s="127"/>
      <c r="AW21" s="115"/>
      <c r="AX21" s="121"/>
    </row>
    <row r="22" spans="1:127" s="30" customFormat="1" ht="11.1" customHeight="1">
      <c r="B22" s="43">
        <v>10</v>
      </c>
      <c r="C22" s="44" t="s">
        <v>1380</v>
      </c>
      <c r="D22" s="45" t="s">
        <v>491</v>
      </c>
      <c r="E22" s="21" t="s">
        <v>0</v>
      </c>
      <c r="F22" s="138" t="s">
        <v>151</v>
      </c>
      <c r="G22" s="138" t="s">
        <v>152</v>
      </c>
      <c r="H22" s="43" t="s">
        <v>1385</v>
      </c>
      <c r="I22" s="43">
        <v>3</v>
      </c>
      <c r="J22" s="43">
        <v>3</v>
      </c>
      <c r="K22" s="43" t="s">
        <v>3</v>
      </c>
      <c r="L22" s="43">
        <v>2.7</v>
      </c>
      <c r="M22" s="147">
        <v>31015</v>
      </c>
      <c r="N22" s="59" t="s">
        <v>974</v>
      </c>
      <c r="O22" s="19">
        <v>28</v>
      </c>
      <c r="P22" s="122" t="s">
        <v>985</v>
      </c>
      <c r="Q22" s="114" t="s">
        <v>985</v>
      </c>
      <c r="R22" s="114"/>
      <c r="S22" s="113"/>
      <c r="T22" s="113"/>
      <c r="U22" s="114" t="s">
        <v>1150</v>
      </c>
      <c r="V22" s="113"/>
      <c r="W22" s="113"/>
      <c r="X22" s="113"/>
      <c r="Y22" s="113"/>
      <c r="Z22" s="113"/>
      <c r="AA22" s="115" t="s">
        <v>463</v>
      </c>
      <c r="AB22" s="115" t="s">
        <v>992</v>
      </c>
      <c r="AC22" s="105" t="s">
        <v>994</v>
      </c>
      <c r="AD22" s="116" t="s">
        <v>464</v>
      </c>
      <c r="AE22" s="115" t="s">
        <v>458</v>
      </c>
      <c r="AF22" s="124">
        <v>76</v>
      </c>
      <c r="AG22" s="113">
        <v>293</v>
      </c>
      <c r="AH22" s="113">
        <v>460</v>
      </c>
      <c r="AI22" s="113">
        <v>193900</v>
      </c>
      <c r="AJ22" s="113">
        <v>19390</v>
      </c>
      <c r="AK22" s="113">
        <v>16050</v>
      </c>
      <c r="AL22" s="117">
        <v>387.8</v>
      </c>
      <c r="AM22" s="118">
        <v>822</v>
      </c>
      <c r="AN22" s="143" t="s">
        <v>632</v>
      </c>
      <c r="AO22" s="143" t="s">
        <v>515</v>
      </c>
      <c r="AP22" s="142">
        <v>1953</v>
      </c>
      <c r="AQ22" s="142">
        <v>1956</v>
      </c>
      <c r="AR22" s="115" t="s">
        <v>804</v>
      </c>
      <c r="AS22" s="119" t="s">
        <v>514</v>
      </c>
      <c r="AT22" s="115"/>
      <c r="AU22" s="115"/>
      <c r="AV22" s="120" t="s">
        <v>803</v>
      </c>
      <c r="AW22" s="115"/>
      <c r="AX22" s="121"/>
    </row>
    <row r="23" spans="1:127" s="30" customFormat="1" ht="11.1" customHeight="1">
      <c r="A23"/>
      <c r="B23" s="25">
        <v>7</v>
      </c>
      <c r="C23" s="26" t="s">
        <v>1382</v>
      </c>
      <c r="D23" s="42" t="s">
        <v>491</v>
      </c>
      <c r="E23" s="27" t="s">
        <v>0</v>
      </c>
      <c r="F23" s="27" t="s">
        <v>11</v>
      </c>
      <c r="G23" s="28" t="s">
        <v>12</v>
      </c>
      <c r="H23" s="25" t="s">
        <v>406</v>
      </c>
      <c r="I23" s="25">
        <v>3</v>
      </c>
      <c r="J23" s="25">
        <v>2.2000000000000002</v>
      </c>
      <c r="K23" s="25" t="s">
        <v>3</v>
      </c>
      <c r="L23" s="25">
        <v>2</v>
      </c>
      <c r="M23" s="147">
        <v>31015</v>
      </c>
      <c r="N23" s="61" t="s">
        <v>1338</v>
      </c>
      <c r="O23" s="60" t="s">
        <v>1152</v>
      </c>
      <c r="P23" s="122" t="s">
        <v>1152</v>
      </c>
      <c r="Q23" s="122"/>
      <c r="R23" s="122"/>
      <c r="S23" s="131"/>
      <c r="T23" s="131"/>
      <c r="U23" s="114" t="s">
        <v>1150</v>
      </c>
      <c r="V23" s="131"/>
      <c r="W23" s="131"/>
      <c r="X23" s="131"/>
      <c r="Y23" s="131"/>
      <c r="Z23" s="131"/>
      <c r="AA23" s="115"/>
      <c r="AB23" s="115"/>
      <c r="AC23" s="115"/>
      <c r="AD23" s="132"/>
      <c r="AE23" s="115"/>
      <c r="AF23" s="146"/>
      <c r="AG23" s="118"/>
      <c r="AH23" s="118"/>
      <c r="AI23" s="118"/>
      <c r="AJ23" s="118"/>
      <c r="AK23" s="118"/>
      <c r="AL23" s="117"/>
      <c r="AM23" s="118"/>
      <c r="AN23" s="143"/>
      <c r="AO23" s="143"/>
      <c r="AP23" s="142"/>
      <c r="AQ23" s="142"/>
      <c r="AR23" s="115"/>
      <c r="AS23" s="121"/>
      <c r="AT23" s="115"/>
      <c r="AU23" s="115"/>
      <c r="AV23" s="127"/>
      <c r="AW23" s="115"/>
      <c r="AX23" s="121"/>
    </row>
    <row r="24" spans="1:127" s="30" customFormat="1" ht="11.1" customHeight="1">
      <c r="A24"/>
      <c r="B24" s="25">
        <v>11</v>
      </c>
      <c r="C24" s="26" t="s">
        <v>1382</v>
      </c>
      <c r="D24" s="42" t="s">
        <v>491</v>
      </c>
      <c r="E24" s="27" t="s">
        <v>0</v>
      </c>
      <c r="F24" s="27" t="s">
        <v>15</v>
      </c>
      <c r="G24" s="28" t="s">
        <v>16</v>
      </c>
      <c r="H24" s="25" t="s">
        <v>405</v>
      </c>
      <c r="I24" s="25">
        <v>5</v>
      </c>
      <c r="J24" s="25">
        <v>9.5</v>
      </c>
      <c r="K24" s="25" t="s">
        <v>6</v>
      </c>
      <c r="L24" s="25">
        <v>8.1</v>
      </c>
      <c r="M24" s="147">
        <v>31015</v>
      </c>
      <c r="N24" s="61" t="s">
        <v>1338</v>
      </c>
      <c r="O24" s="60" t="s">
        <v>1152</v>
      </c>
      <c r="P24" s="122" t="s">
        <v>1152</v>
      </c>
      <c r="Q24" s="122"/>
      <c r="R24" s="122"/>
      <c r="S24" s="131"/>
      <c r="T24" s="131"/>
      <c r="U24" s="114" t="s">
        <v>1150</v>
      </c>
      <c r="V24" s="131"/>
      <c r="W24" s="131"/>
      <c r="X24" s="131"/>
      <c r="Y24" s="131"/>
      <c r="Z24" s="131"/>
      <c r="AA24" s="115"/>
      <c r="AB24" s="115"/>
      <c r="AC24" s="115"/>
      <c r="AD24" s="132"/>
      <c r="AE24" s="115"/>
      <c r="AF24" s="146"/>
      <c r="AG24" s="118"/>
      <c r="AH24" s="118"/>
      <c r="AI24" s="118"/>
      <c r="AJ24" s="118"/>
      <c r="AK24" s="118"/>
      <c r="AL24" s="117"/>
      <c r="AM24" s="118"/>
      <c r="AN24" s="143"/>
      <c r="AO24" s="143"/>
      <c r="AP24" s="142"/>
      <c r="AQ24" s="142"/>
      <c r="AR24" s="115"/>
      <c r="AS24" s="121"/>
      <c r="AT24" s="115"/>
      <c r="AU24" s="115"/>
      <c r="AV24" s="127"/>
      <c r="AW24" s="115"/>
      <c r="AX24" s="121"/>
    </row>
    <row r="25" spans="1:127" s="30" customFormat="1" ht="11.1" customHeight="1">
      <c r="A25"/>
      <c r="B25" s="25">
        <v>5</v>
      </c>
      <c r="C25" s="26" t="s">
        <v>1382</v>
      </c>
      <c r="D25" s="42" t="s">
        <v>491</v>
      </c>
      <c r="E25" s="27" t="s">
        <v>0</v>
      </c>
      <c r="F25" s="27" t="s">
        <v>7</v>
      </c>
      <c r="G25" s="28" t="s">
        <v>8</v>
      </c>
      <c r="H25" s="25" t="s">
        <v>272</v>
      </c>
      <c r="I25" s="25">
        <v>1</v>
      </c>
      <c r="J25" s="25">
        <v>1</v>
      </c>
      <c r="K25" s="25" t="s">
        <v>3</v>
      </c>
      <c r="L25" s="25">
        <v>0.9</v>
      </c>
      <c r="M25" s="147">
        <v>32961</v>
      </c>
      <c r="N25" s="61" t="s">
        <v>1338</v>
      </c>
      <c r="O25" s="68" t="s">
        <v>1152</v>
      </c>
      <c r="P25" s="122" t="s">
        <v>1152</v>
      </c>
      <c r="Q25" s="122"/>
      <c r="R25" s="122"/>
      <c r="S25" s="114" t="s">
        <v>1150</v>
      </c>
      <c r="T25" s="131"/>
      <c r="U25" s="114" t="s">
        <v>1150</v>
      </c>
      <c r="V25" s="131"/>
      <c r="W25" s="114" t="s">
        <v>1150</v>
      </c>
      <c r="X25" s="131"/>
      <c r="Y25" s="131"/>
      <c r="Z25" s="131"/>
      <c r="AA25" s="115"/>
      <c r="AB25" s="115"/>
      <c r="AC25" s="115"/>
      <c r="AD25" s="132"/>
      <c r="AE25" s="115"/>
      <c r="AF25" s="146"/>
      <c r="AG25" s="118"/>
      <c r="AH25" s="118"/>
      <c r="AI25" s="118"/>
      <c r="AJ25" s="118"/>
      <c r="AK25" s="118"/>
      <c r="AL25" s="117"/>
      <c r="AM25" s="118"/>
      <c r="AN25" s="143"/>
      <c r="AO25" s="143"/>
      <c r="AP25" s="142"/>
      <c r="AQ25" s="142"/>
      <c r="AR25" s="115"/>
      <c r="AS25" s="121"/>
      <c r="AT25" s="115"/>
      <c r="AU25" s="115"/>
      <c r="AV25" s="127"/>
      <c r="AW25" s="115"/>
      <c r="AX25" s="121"/>
    </row>
    <row r="26" spans="1:127" s="30" customFormat="1" ht="11.1" customHeight="1">
      <c r="B26" s="43">
        <v>6</v>
      </c>
      <c r="C26" s="44" t="s">
        <v>1380</v>
      </c>
      <c r="D26" s="45" t="s">
        <v>491</v>
      </c>
      <c r="E26" s="21" t="s">
        <v>0</v>
      </c>
      <c r="F26" s="138" t="s">
        <v>9</v>
      </c>
      <c r="G26" s="138" t="s">
        <v>10</v>
      </c>
      <c r="H26" s="43" t="s">
        <v>1385</v>
      </c>
      <c r="I26" s="43">
        <v>3</v>
      </c>
      <c r="J26" s="43">
        <v>2.2000000000000002</v>
      </c>
      <c r="K26" s="43" t="s">
        <v>3</v>
      </c>
      <c r="L26" s="43">
        <v>2.1</v>
      </c>
      <c r="M26" s="147">
        <v>36210</v>
      </c>
      <c r="N26" s="59" t="s">
        <v>974</v>
      </c>
      <c r="O26" s="19">
        <v>15</v>
      </c>
      <c r="P26" s="112" t="s">
        <v>1150</v>
      </c>
      <c r="Q26" s="114" t="s">
        <v>985</v>
      </c>
      <c r="R26" s="114"/>
      <c r="S26" s="113"/>
      <c r="T26" s="113"/>
      <c r="U26" s="114" t="s">
        <v>1150</v>
      </c>
      <c r="V26" s="113"/>
      <c r="W26" s="113"/>
      <c r="X26" s="113"/>
      <c r="Y26" s="113"/>
      <c r="Z26" s="113"/>
      <c r="AA26" s="115" t="s">
        <v>461</v>
      </c>
      <c r="AB26" s="115" t="s">
        <v>992</v>
      </c>
      <c r="AC26" s="105" t="s">
        <v>993</v>
      </c>
      <c r="AD26" s="116" t="s">
        <v>462</v>
      </c>
      <c r="AE26" s="115" t="s">
        <v>458</v>
      </c>
      <c r="AF26" s="124">
        <v>46.6</v>
      </c>
      <c r="AG26" s="113">
        <v>255</v>
      </c>
      <c r="AH26" s="113">
        <v>199</v>
      </c>
      <c r="AI26" s="113">
        <v>10400</v>
      </c>
      <c r="AJ26" s="113">
        <v>1040</v>
      </c>
      <c r="AK26" s="113">
        <v>800</v>
      </c>
      <c r="AL26" s="117">
        <v>78</v>
      </c>
      <c r="AM26" s="118">
        <v>64</v>
      </c>
      <c r="AN26" s="143" t="s">
        <v>0</v>
      </c>
      <c r="AO26" s="143" t="s">
        <v>684</v>
      </c>
      <c r="AP26" s="142">
        <v>1970</v>
      </c>
      <c r="AQ26" s="142">
        <v>1984</v>
      </c>
      <c r="AR26" s="115" t="s">
        <v>797</v>
      </c>
      <c r="AS26" s="119" t="s">
        <v>718</v>
      </c>
      <c r="AT26" s="115"/>
      <c r="AU26" s="115"/>
      <c r="AV26" s="120" t="s">
        <v>796</v>
      </c>
      <c r="AW26" s="115"/>
      <c r="AX26" s="121"/>
      <c r="AY26" s="4"/>
      <c r="AZ26" s="4"/>
    </row>
    <row r="27" spans="1:127" s="30" customFormat="1" ht="11.1" customHeight="1">
      <c r="A27"/>
      <c r="B27" s="25">
        <v>14</v>
      </c>
      <c r="C27" s="26" t="s">
        <v>1382</v>
      </c>
      <c r="D27" s="42" t="s">
        <v>530</v>
      </c>
      <c r="E27" s="27" t="s">
        <v>1389</v>
      </c>
      <c r="F27" s="27" t="s">
        <v>157</v>
      </c>
      <c r="G27" s="28" t="s">
        <v>158</v>
      </c>
      <c r="H27" s="25" t="s">
        <v>272</v>
      </c>
      <c r="I27" s="25">
        <v>1</v>
      </c>
      <c r="J27" s="25">
        <v>1.5</v>
      </c>
      <c r="K27" s="25" t="s">
        <v>6</v>
      </c>
      <c r="L27" s="25">
        <v>1.3</v>
      </c>
      <c r="M27" s="147">
        <v>26078</v>
      </c>
      <c r="N27" s="61" t="s">
        <v>970</v>
      </c>
      <c r="O27" s="68" t="s">
        <v>1152</v>
      </c>
      <c r="P27" s="122" t="s">
        <v>1152</v>
      </c>
      <c r="Q27" s="122"/>
      <c r="R27" s="122"/>
      <c r="S27" s="114" t="s">
        <v>1150</v>
      </c>
      <c r="T27" s="114"/>
      <c r="U27" s="114" t="s">
        <v>1150</v>
      </c>
      <c r="V27" s="131"/>
      <c r="W27" s="114" t="s">
        <v>1150</v>
      </c>
      <c r="X27" s="131"/>
      <c r="Y27" s="131"/>
      <c r="Z27" s="131"/>
      <c r="AA27" s="115"/>
      <c r="AB27" s="115"/>
      <c r="AC27" s="115"/>
      <c r="AD27" s="132"/>
      <c r="AE27" s="115"/>
      <c r="AF27" s="146"/>
      <c r="AG27" s="118"/>
      <c r="AH27" s="118"/>
      <c r="AI27" s="118"/>
      <c r="AJ27" s="118"/>
      <c r="AK27" s="118"/>
      <c r="AL27" s="117"/>
      <c r="AM27" s="118"/>
      <c r="AN27" s="143"/>
      <c r="AO27" s="143"/>
      <c r="AP27" s="142"/>
      <c r="AQ27" s="142"/>
      <c r="AR27" s="115"/>
      <c r="AS27" s="121"/>
      <c r="AT27" s="115"/>
      <c r="AU27" s="115"/>
      <c r="AV27" s="127"/>
      <c r="AW27" s="115"/>
      <c r="AX27" s="121"/>
    </row>
    <row r="28" spans="1:127" s="30" customFormat="1" ht="11.1" customHeight="1">
      <c r="A28"/>
      <c r="B28" s="25">
        <v>13</v>
      </c>
      <c r="C28" s="26" t="s">
        <v>1382</v>
      </c>
      <c r="D28" s="42" t="s">
        <v>530</v>
      </c>
      <c r="E28" s="27" t="s">
        <v>119</v>
      </c>
      <c r="F28" s="27" t="s">
        <v>155</v>
      </c>
      <c r="G28" s="28" t="s">
        <v>156</v>
      </c>
      <c r="H28" s="25" t="s">
        <v>406</v>
      </c>
      <c r="I28" s="25">
        <v>3</v>
      </c>
      <c r="J28" s="25">
        <v>16</v>
      </c>
      <c r="K28" s="25" t="s">
        <v>6</v>
      </c>
      <c r="L28" s="25">
        <v>6.1</v>
      </c>
      <c r="M28" s="147">
        <v>29305</v>
      </c>
      <c r="N28" s="61" t="s">
        <v>970</v>
      </c>
      <c r="O28" s="60" t="s">
        <v>1152</v>
      </c>
      <c r="P28" s="122" t="s">
        <v>1152</v>
      </c>
      <c r="Q28" s="122"/>
      <c r="R28" s="122"/>
      <c r="S28" s="131"/>
      <c r="T28" s="131"/>
      <c r="U28" s="114" t="s">
        <v>1150</v>
      </c>
      <c r="V28" s="131"/>
      <c r="W28" s="131"/>
      <c r="X28" s="131"/>
      <c r="Y28" s="131"/>
      <c r="Z28" s="131"/>
      <c r="AA28" s="115"/>
      <c r="AB28" s="115"/>
      <c r="AC28" s="115"/>
      <c r="AD28" s="132"/>
      <c r="AE28" s="115"/>
      <c r="AF28" s="146"/>
      <c r="AG28" s="118"/>
      <c r="AH28" s="118"/>
      <c r="AI28" s="118"/>
      <c r="AJ28" s="118"/>
      <c r="AK28" s="118"/>
      <c r="AL28" s="117"/>
      <c r="AM28" s="118"/>
      <c r="AN28" s="143"/>
      <c r="AO28" s="143"/>
      <c r="AP28" s="142"/>
      <c r="AQ28" s="142"/>
      <c r="AR28" s="115"/>
      <c r="AS28" s="121"/>
      <c r="AT28" s="115"/>
      <c r="AU28" s="115"/>
      <c r="AV28" s="127"/>
      <c r="AW28" s="115"/>
      <c r="AX28" s="121"/>
    </row>
    <row r="29" spans="1:127" s="30" customFormat="1" ht="11.1" customHeight="1">
      <c r="B29" s="43">
        <v>12</v>
      </c>
      <c r="C29" s="44" t="s">
        <v>1380</v>
      </c>
      <c r="D29" s="45" t="s">
        <v>530</v>
      </c>
      <c r="E29" s="21" t="s">
        <v>119</v>
      </c>
      <c r="F29" s="21" t="s">
        <v>153</v>
      </c>
      <c r="G29" s="20" t="s">
        <v>154</v>
      </c>
      <c r="H29" s="43" t="s">
        <v>1385</v>
      </c>
      <c r="I29" s="43">
        <v>3</v>
      </c>
      <c r="J29" s="43">
        <v>2.8</v>
      </c>
      <c r="K29" s="43" t="s">
        <v>3</v>
      </c>
      <c r="L29" s="43">
        <v>2.6</v>
      </c>
      <c r="M29" s="147">
        <v>35116</v>
      </c>
      <c r="N29" s="59" t="s">
        <v>970</v>
      </c>
      <c r="O29" s="19">
        <v>8</v>
      </c>
      <c r="P29" s="122" t="s">
        <v>985</v>
      </c>
      <c r="Q29" s="122"/>
      <c r="R29" s="122"/>
      <c r="S29" s="113"/>
      <c r="T29" s="113"/>
      <c r="U29" s="114" t="s">
        <v>1150</v>
      </c>
      <c r="V29" s="113"/>
      <c r="W29" s="113"/>
      <c r="X29" s="113" t="s">
        <v>1155</v>
      </c>
      <c r="Y29" s="113"/>
      <c r="Z29" s="113"/>
      <c r="AA29" s="123" t="s">
        <v>456</v>
      </c>
      <c r="AB29" s="115" t="s">
        <v>995</v>
      </c>
      <c r="AC29" s="105" t="s">
        <v>996</v>
      </c>
      <c r="AD29" s="116" t="s">
        <v>457</v>
      </c>
      <c r="AE29" s="123" t="s">
        <v>458</v>
      </c>
      <c r="AF29" s="124">
        <v>91</v>
      </c>
      <c r="AG29" s="113">
        <v>330</v>
      </c>
      <c r="AH29" s="113"/>
      <c r="AI29" s="113">
        <v>53100</v>
      </c>
      <c r="AJ29" s="113">
        <v>5310</v>
      </c>
      <c r="AK29" s="124">
        <v>4310</v>
      </c>
      <c r="AL29" s="125">
        <v>225.1</v>
      </c>
      <c r="AM29" s="113">
        <v>220</v>
      </c>
      <c r="AN29" s="145" t="s">
        <v>459</v>
      </c>
      <c r="AO29" s="145" t="s">
        <v>460</v>
      </c>
      <c r="AP29" s="142">
        <v>1971</v>
      </c>
      <c r="AQ29" s="142">
        <v>1988</v>
      </c>
      <c r="AR29" s="126" t="s">
        <v>824</v>
      </c>
      <c r="AS29" s="121"/>
      <c r="AT29" s="126"/>
      <c r="AU29" s="126"/>
      <c r="AV29" s="120" t="s">
        <v>823</v>
      </c>
      <c r="AW29" s="126"/>
      <c r="AX29" s="121"/>
      <c r="CL29" s="30" t="s">
        <v>1174</v>
      </c>
      <c r="CP29" s="30" t="s">
        <v>1174</v>
      </c>
      <c r="CT29" s="30" t="s">
        <v>1174</v>
      </c>
    </row>
    <row r="30" spans="1:127" s="30" customFormat="1" ht="11.1" customHeight="1">
      <c r="B30" s="43">
        <v>22</v>
      </c>
      <c r="C30" s="44" t="s">
        <v>1380</v>
      </c>
      <c r="D30" s="45" t="s">
        <v>526</v>
      </c>
      <c r="E30" s="21" t="s">
        <v>17</v>
      </c>
      <c r="F30" s="21" t="s">
        <v>169</v>
      </c>
      <c r="G30" s="20" t="s">
        <v>973</v>
      </c>
      <c r="H30" s="43" t="s">
        <v>1385</v>
      </c>
      <c r="I30" s="43">
        <v>3</v>
      </c>
      <c r="J30" s="43">
        <v>2.4</v>
      </c>
      <c r="K30" s="43" t="s">
        <v>3</v>
      </c>
      <c r="L30" s="43">
        <v>1.9</v>
      </c>
      <c r="M30" s="147">
        <v>26848</v>
      </c>
      <c r="N30" s="59" t="s">
        <v>970</v>
      </c>
      <c r="O30" s="19">
        <v>9</v>
      </c>
      <c r="P30" s="122" t="s">
        <v>985</v>
      </c>
      <c r="Q30" s="122"/>
      <c r="R30" s="122"/>
      <c r="S30" s="113"/>
      <c r="T30" s="113"/>
      <c r="U30" s="114" t="s">
        <v>1150</v>
      </c>
      <c r="V30" s="113"/>
      <c r="W30" s="113"/>
      <c r="X30" s="113"/>
      <c r="Y30" s="113"/>
      <c r="Z30" s="113"/>
      <c r="AA30" s="115" t="s">
        <v>546</v>
      </c>
      <c r="AB30" s="115" t="s">
        <v>997</v>
      </c>
      <c r="AC30" s="105" t="s">
        <v>1004</v>
      </c>
      <c r="AD30" s="116" t="s">
        <v>528</v>
      </c>
      <c r="AE30" s="115" t="s">
        <v>524</v>
      </c>
      <c r="AF30" s="124">
        <v>89.5</v>
      </c>
      <c r="AG30" s="113">
        <v>265</v>
      </c>
      <c r="AH30" s="113"/>
      <c r="AI30" s="113">
        <v>114160</v>
      </c>
      <c r="AJ30" s="113">
        <v>11416</v>
      </c>
      <c r="AK30" s="113">
        <v>9371</v>
      </c>
      <c r="AL30" s="117">
        <v>583</v>
      </c>
      <c r="AM30" s="118">
        <v>630</v>
      </c>
      <c r="AN30" s="143" t="s">
        <v>459</v>
      </c>
      <c r="AO30" s="143" t="s">
        <v>487</v>
      </c>
      <c r="AP30" s="142">
        <v>1953</v>
      </c>
      <c r="AQ30" s="142">
        <v>1964</v>
      </c>
      <c r="AR30" s="115" t="s">
        <v>836</v>
      </c>
      <c r="AS30" s="121"/>
      <c r="AT30" s="115"/>
      <c r="AU30" s="115"/>
      <c r="AV30" s="120" t="s">
        <v>835</v>
      </c>
      <c r="AW30" s="115"/>
      <c r="AX30" s="121"/>
      <c r="BB30" s="46"/>
      <c r="BC30" s="46"/>
      <c r="BD30" s="46"/>
      <c r="BE30" s="46"/>
      <c r="BF30" s="46"/>
      <c r="BG30" s="46"/>
      <c r="BH30" s="46"/>
      <c r="BJ30" s="30" t="s">
        <v>1214</v>
      </c>
      <c r="BM30" s="30" t="s">
        <v>1194</v>
      </c>
      <c r="BO30" s="30" t="s">
        <v>1195</v>
      </c>
      <c r="BQ30" s="30" t="s">
        <v>1195</v>
      </c>
      <c r="BS30" s="30" t="s">
        <v>1196</v>
      </c>
      <c r="BU30" s="30" t="s">
        <v>1197</v>
      </c>
      <c r="CL30" s="30" t="s">
        <v>23</v>
      </c>
      <c r="CN30" s="30" t="s">
        <v>1215</v>
      </c>
      <c r="CP30" s="30" t="s">
        <v>272</v>
      </c>
      <c r="CQ30" s="30" t="s">
        <v>1199</v>
      </c>
      <c r="CR30" s="30">
        <v>26417</v>
      </c>
      <c r="CS30" s="30" t="s">
        <v>1200</v>
      </c>
      <c r="CT30" s="30" t="s">
        <v>1216</v>
      </c>
      <c r="CU30" s="30" t="s">
        <v>1217</v>
      </c>
      <c r="CV30" s="30">
        <v>31468</v>
      </c>
      <c r="CW30" s="30" t="s">
        <v>1200</v>
      </c>
      <c r="CX30" s="30" t="s">
        <v>1202</v>
      </c>
      <c r="CY30" s="30" t="s">
        <v>1199</v>
      </c>
      <c r="CZ30" s="30">
        <v>40760</v>
      </c>
      <c r="DA30" s="30" t="s">
        <v>1200</v>
      </c>
      <c r="DB30" s="140" t="s">
        <v>1203</v>
      </c>
      <c r="DQ30" s="140" t="s">
        <v>1218</v>
      </c>
      <c r="DU30" s="139" t="s">
        <v>1204</v>
      </c>
      <c r="DV30" s="139"/>
      <c r="DW30" s="139"/>
    </row>
    <row r="31" spans="1:127" s="30" customFormat="1" ht="11.1" customHeight="1">
      <c r="B31" s="43">
        <v>16</v>
      </c>
      <c r="C31" s="44" t="s">
        <v>1380</v>
      </c>
      <c r="D31" s="45" t="s">
        <v>526</v>
      </c>
      <c r="E31" s="21" t="s">
        <v>17</v>
      </c>
      <c r="F31" s="21" t="s">
        <v>161</v>
      </c>
      <c r="G31" s="20" t="s">
        <v>162</v>
      </c>
      <c r="H31" s="43" t="s">
        <v>1385</v>
      </c>
      <c r="I31" s="43">
        <v>3</v>
      </c>
      <c r="J31" s="43">
        <v>2</v>
      </c>
      <c r="K31" s="43" t="s">
        <v>3</v>
      </c>
      <c r="L31" s="43">
        <v>1.8</v>
      </c>
      <c r="M31" s="147">
        <v>27478</v>
      </c>
      <c r="N31" s="59" t="s">
        <v>970</v>
      </c>
      <c r="O31" s="19">
        <v>15</v>
      </c>
      <c r="P31" s="122" t="s">
        <v>985</v>
      </c>
      <c r="Q31" s="122"/>
      <c r="R31" s="122"/>
      <c r="S31" s="113"/>
      <c r="T31" s="113"/>
      <c r="U31" s="114" t="s">
        <v>1150</v>
      </c>
      <c r="V31" s="113"/>
      <c r="W31" s="113"/>
      <c r="X31" s="113"/>
      <c r="Y31" s="113"/>
      <c r="Z31" s="113"/>
      <c r="AA31" s="115" t="s">
        <v>577</v>
      </c>
      <c r="AB31" s="115" t="s">
        <v>997</v>
      </c>
      <c r="AC31" s="105" t="s">
        <v>999</v>
      </c>
      <c r="AD31" s="116" t="s">
        <v>567</v>
      </c>
      <c r="AE31" s="115" t="s">
        <v>484</v>
      </c>
      <c r="AF31" s="124">
        <v>40</v>
      </c>
      <c r="AG31" s="113">
        <v>351</v>
      </c>
      <c r="AH31" s="113"/>
      <c r="AI31" s="113">
        <v>65600</v>
      </c>
      <c r="AJ31" s="113">
        <v>6560</v>
      </c>
      <c r="AK31" s="113">
        <v>4630</v>
      </c>
      <c r="AL31" s="117">
        <v>219.6</v>
      </c>
      <c r="AM31" s="118">
        <v>624</v>
      </c>
      <c r="AN31" s="143" t="s">
        <v>578</v>
      </c>
      <c r="AO31" s="143" t="s">
        <v>568</v>
      </c>
      <c r="AP31" s="142"/>
      <c r="AQ31" s="142">
        <v>1960</v>
      </c>
      <c r="AR31" s="115" t="s">
        <v>827</v>
      </c>
      <c r="AS31" s="121"/>
      <c r="AT31" s="115"/>
      <c r="AU31" s="115"/>
      <c r="AV31" s="120" t="s">
        <v>826</v>
      </c>
      <c r="AW31" s="115"/>
      <c r="AX31" s="121"/>
      <c r="BM31" s="30" t="s">
        <v>1175</v>
      </c>
      <c r="BO31" s="30" t="s">
        <v>1176</v>
      </c>
      <c r="BQ31" s="30" t="s">
        <v>1177</v>
      </c>
      <c r="BS31" s="30" t="s">
        <v>1178</v>
      </c>
      <c r="BU31" s="30" t="s">
        <v>1179</v>
      </c>
    </row>
    <row r="32" spans="1:127" s="30" customFormat="1" ht="11.1" customHeight="1">
      <c r="B32" s="43">
        <v>19</v>
      </c>
      <c r="C32" s="44" t="s">
        <v>1380</v>
      </c>
      <c r="D32" s="45" t="s">
        <v>526</v>
      </c>
      <c r="E32" s="21" t="s">
        <v>17</v>
      </c>
      <c r="F32" s="21" t="s">
        <v>167</v>
      </c>
      <c r="G32" s="20" t="s">
        <v>168</v>
      </c>
      <c r="H32" s="43" t="s">
        <v>1385</v>
      </c>
      <c r="I32" s="43">
        <v>3</v>
      </c>
      <c r="J32" s="43">
        <v>2.7</v>
      </c>
      <c r="K32" s="43" t="s">
        <v>3</v>
      </c>
      <c r="L32" s="43">
        <v>2.2999999999999998</v>
      </c>
      <c r="M32" s="147">
        <v>27478</v>
      </c>
      <c r="N32" s="59" t="s">
        <v>970</v>
      </c>
      <c r="O32" s="19">
        <v>21</v>
      </c>
      <c r="P32" s="122" t="s">
        <v>985</v>
      </c>
      <c r="Q32" s="114" t="s">
        <v>985</v>
      </c>
      <c r="R32" s="114"/>
      <c r="S32" s="113"/>
      <c r="T32" s="113"/>
      <c r="U32" s="114" t="s">
        <v>1150</v>
      </c>
      <c r="V32" s="113"/>
      <c r="W32" s="113"/>
      <c r="X32" s="113"/>
      <c r="Y32" s="113"/>
      <c r="Z32" s="113"/>
      <c r="AA32" s="115" t="s">
        <v>527</v>
      </c>
      <c r="AB32" s="115" t="s">
        <v>997</v>
      </c>
      <c r="AC32" s="105" t="s">
        <v>1001</v>
      </c>
      <c r="AD32" s="116" t="s">
        <v>528</v>
      </c>
      <c r="AE32" s="115" t="s">
        <v>458</v>
      </c>
      <c r="AF32" s="124">
        <v>81.5</v>
      </c>
      <c r="AG32" s="113">
        <v>320</v>
      </c>
      <c r="AH32" s="113"/>
      <c r="AI32" s="113">
        <v>146500</v>
      </c>
      <c r="AJ32" s="113">
        <v>14650</v>
      </c>
      <c r="AK32" s="113">
        <v>10180</v>
      </c>
      <c r="AL32" s="117">
        <v>740</v>
      </c>
      <c r="AM32" s="118">
        <v>600</v>
      </c>
      <c r="AN32" s="143" t="s">
        <v>459</v>
      </c>
      <c r="AO32" s="143" t="s">
        <v>529</v>
      </c>
      <c r="AP32" s="142">
        <v>1938</v>
      </c>
      <c r="AQ32" s="142">
        <v>1954</v>
      </c>
      <c r="AR32" s="115" t="s">
        <v>831</v>
      </c>
      <c r="AS32" s="121"/>
      <c r="AT32" s="115"/>
      <c r="AU32" s="115"/>
      <c r="AV32" s="120" t="s">
        <v>830</v>
      </c>
      <c r="AW32" s="115"/>
      <c r="AX32" s="121"/>
      <c r="BJ32" s="30" t="s">
        <v>1205</v>
      </c>
      <c r="CL32" s="30" t="s">
        <v>186</v>
      </c>
      <c r="CN32" s="30" t="s">
        <v>1206</v>
      </c>
      <c r="CP32" s="30" t="s">
        <v>272</v>
      </c>
      <c r="CQ32" s="30" t="s">
        <v>1199</v>
      </c>
      <c r="CR32" s="30">
        <v>26417</v>
      </c>
      <c r="CS32" s="30" t="s">
        <v>1200</v>
      </c>
      <c r="CT32" s="30" t="s">
        <v>1201</v>
      </c>
      <c r="CU32" s="30" t="s">
        <v>1201</v>
      </c>
      <c r="CV32" s="30" t="s">
        <v>1201</v>
      </c>
      <c r="CW32" s="30" t="s">
        <v>1201</v>
      </c>
      <c r="CX32" s="30" t="s">
        <v>1202</v>
      </c>
      <c r="CY32" s="30" t="s">
        <v>1199</v>
      </c>
      <c r="CZ32" s="30">
        <v>40760</v>
      </c>
      <c r="DA32" s="30" t="s">
        <v>1200</v>
      </c>
      <c r="DB32" s="140" t="s">
        <v>1203</v>
      </c>
      <c r="DQ32" s="140"/>
      <c r="DU32" s="139" t="s">
        <v>1204</v>
      </c>
      <c r="DV32" s="139"/>
      <c r="DW32" s="139"/>
    </row>
    <row r="33" spans="1:127" s="30" customFormat="1" ht="11.1" customHeight="1">
      <c r="B33" s="43">
        <v>21</v>
      </c>
      <c r="C33" s="44" t="s">
        <v>1380</v>
      </c>
      <c r="D33" s="45" t="s">
        <v>526</v>
      </c>
      <c r="E33" s="21" t="s">
        <v>17</v>
      </c>
      <c r="F33" s="21" t="s">
        <v>20</v>
      </c>
      <c r="G33" s="20" t="s">
        <v>763</v>
      </c>
      <c r="H33" s="43" t="s">
        <v>1385</v>
      </c>
      <c r="I33" s="43">
        <v>3</v>
      </c>
      <c r="J33" s="43">
        <v>2.5</v>
      </c>
      <c r="K33" s="43" t="s">
        <v>3</v>
      </c>
      <c r="L33" s="43">
        <v>2.2999999999999998</v>
      </c>
      <c r="M33" s="147">
        <v>27478</v>
      </c>
      <c r="N33" s="59" t="s">
        <v>970</v>
      </c>
      <c r="O33" s="19">
        <v>14</v>
      </c>
      <c r="P33" s="122" t="s">
        <v>985</v>
      </c>
      <c r="Q33" s="114" t="s">
        <v>985</v>
      </c>
      <c r="R33" s="114"/>
      <c r="S33" s="113"/>
      <c r="T33" s="113"/>
      <c r="U33" s="114" t="s">
        <v>1150</v>
      </c>
      <c r="V33" s="113"/>
      <c r="W33" s="113"/>
      <c r="X33" s="113"/>
      <c r="Y33" s="113"/>
      <c r="Z33" s="113"/>
      <c r="AA33" s="115" t="s">
        <v>665</v>
      </c>
      <c r="AB33" s="115" t="s">
        <v>997</v>
      </c>
      <c r="AC33" s="105" t="s">
        <v>1003</v>
      </c>
      <c r="AD33" s="116" t="s">
        <v>406</v>
      </c>
      <c r="AE33" s="115" t="s">
        <v>458</v>
      </c>
      <c r="AF33" s="124">
        <v>59.1</v>
      </c>
      <c r="AG33" s="113">
        <v>150</v>
      </c>
      <c r="AH33" s="113"/>
      <c r="AI33" s="113">
        <v>23356</v>
      </c>
      <c r="AJ33" s="113">
        <v>2335.6</v>
      </c>
      <c r="AK33" s="113">
        <v>2325.6999999999998</v>
      </c>
      <c r="AL33" s="117">
        <v>60</v>
      </c>
      <c r="AM33" s="118">
        <v>136</v>
      </c>
      <c r="AN33" s="143" t="s">
        <v>578</v>
      </c>
      <c r="AO33" s="143" t="s">
        <v>487</v>
      </c>
      <c r="AP33" s="142"/>
      <c r="AQ33" s="142">
        <v>1961</v>
      </c>
      <c r="AR33" s="115" t="s">
        <v>834</v>
      </c>
      <c r="AS33" s="121"/>
      <c r="AT33" s="115"/>
      <c r="AU33" s="115"/>
      <c r="AV33" s="120" t="s">
        <v>833</v>
      </c>
      <c r="AW33" s="115"/>
      <c r="AX33" s="121"/>
      <c r="BI33" s="30" t="s">
        <v>406</v>
      </c>
      <c r="BJ33" s="30" t="s">
        <v>1209</v>
      </c>
      <c r="BM33" s="30" t="s">
        <v>1183</v>
      </c>
      <c r="BO33" s="30" t="s">
        <v>1210</v>
      </c>
      <c r="BQ33" s="30" t="s">
        <v>1211</v>
      </c>
      <c r="BS33" s="30" t="s">
        <v>1185</v>
      </c>
      <c r="BU33" s="30" t="s">
        <v>1212</v>
      </c>
      <c r="CL33" s="30" t="s">
        <v>172</v>
      </c>
      <c r="CN33" s="30" t="s">
        <v>1213</v>
      </c>
      <c r="CP33" s="30" t="s">
        <v>272</v>
      </c>
      <c r="CQ33" s="30" t="s">
        <v>1199</v>
      </c>
      <c r="CR33" s="30">
        <v>26417</v>
      </c>
      <c r="CS33" s="30" t="s">
        <v>1200</v>
      </c>
      <c r="CT33" s="30" t="s">
        <v>1201</v>
      </c>
      <c r="CU33" s="30" t="s">
        <v>1201</v>
      </c>
      <c r="CV33" s="30" t="s">
        <v>1201</v>
      </c>
      <c r="CW33" s="30" t="s">
        <v>1201</v>
      </c>
      <c r="CX33" s="30" t="s">
        <v>1202</v>
      </c>
      <c r="CY33" s="30" t="s">
        <v>1199</v>
      </c>
      <c r="CZ33" s="30">
        <v>39962</v>
      </c>
      <c r="DA33" s="30" t="s">
        <v>1200</v>
      </c>
      <c r="DB33" s="140" t="s">
        <v>1203</v>
      </c>
      <c r="DQ33" s="140"/>
      <c r="DU33" s="139" t="s">
        <v>1204</v>
      </c>
      <c r="DV33" s="139"/>
      <c r="DW33" s="139"/>
    </row>
    <row r="34" spans="1:127" s="30" customFormat="1" ht="11.1" customHeight="1">
      <c r="B34" s="43">
        <v>20</v>
      </c>
      <c r="C34" s="44" t="s">
        <v>1380</v>
      </c>
      <c r="D34" s="45" t="s">
        <v>526</v>
      </c>
      <c r="E34" s="21" t="s">
        <v>17</v>
      </c>
      <c r="F34" s="21" t="s">
        <v>18</v>
      </c>
      <c r="G34" s="20" t="s">
        <v>19</v>
      </c>
      <c r="H34" s="43" t="s">
        <v>1385</v>
      </c>
      <c r="I34" s="43">
        <v>3</v>
      </c>
      <c r="J34" s="43">
        <v>1.8</v>
      </c>
      <c r="K34" s="43" t="s">
        <v>3</v>
      </c>
      <c r="L34" s="43">
        <v>1.6</v>
      </c>
      <c r="M34" s="147">
        <v>32668</v>
      </c>
      <c r="N34" s="59" t="s">
        <v>970</v>
      </c>
      <c r="O34" s="19">
        <v>7</v>
      </c>
      <c r="P34" s="122" t="s">
        <v>985</v>
      </c>
      <c r="Q34" s="122"/>
      <c r="R34" s="122"/>
      <c r="S34" s="113"/>
      <c r="T34" s="113"/>
      <c r="U34" s="114" t="s">
        <v>1150</v>
      </c>
      <c r="V34" s="113"/>
      <c r="W34" s="113"/>
      <c r="X34" s="113" t="s">
        <v>1155</v>
      </c>
      <c r="Y34" s="113"/>
      <c r="Z34" s="113"/>
      <c r="AA34" s="115" t="s">
        <v>685</v>
      </c>
      <c r="AB34" s="115" t="s">
        <v>997</v>
      </c>
      <c r="AC34" s="105" t="s">
        <v>1002</v>
      </c>
      <c r="AD34" s="116" t="s">
        <v>576</v>
      </c>
      <c r="AE34" s="115" t="s">
        <v>458</v>
      </c>
      <c r="AF34" s="124">
        <v>59</v>
      </c>
      <c r="AG34" s="113">
        <v>247</v>
      </c>
      <c r="AH34" s="113"/>
      <c r="AI34" s="113">
        <v>15000</v>
      </c>
      <c r="AJ34" s="113">
        <v>1500</v>
      </c>
      <c r="AK34" s="113">
        <v>1330</v>
      </c>
      <c r="AL34" s="117">
        <v>83</v>
      </c>
      <c r="AM34" s="118">
        <v>79</v>
      </c>
      <c r="AN34" s="143" t="s">
        <v>674</v>
      </c>
      <c r="AO34" s="143" t="s">
        <v>559</v>
      </c>
      <c r="AP34" s="142">
        <v>1972</v>
      </c>
      <c r="AQ34" s="142">
        <v>1982</v>
      </c>
      <c r="AR34" s="115"/>
      <c r="AS34" s="121"/>
      <c r="AT34" s="115"/>
      <c r="AU34" s="115"/>
      <c r="AV34" s="120" t="s">
        <v>832</v>
      </c>
      <c r="AW34" s="115"/>
      <c r="AX34" s="121"/>
      <c r="BJ34" s="30" t="s">
        <v>1207</v>
      </c>
      <c r="CL34" s="30" t="s">
        <v>184</v>
      </c>
      <c r="CN34" s="30" t="s">
        <v>1208</v>
      </c>
      <c r="CP34" s="30" t="s">
        <v>272</v>
      </c>
      <c r="CQ34" s="30" t="s">
        <v>1199</v>
      </c>
      <c r="CR34" s="30">
        <v>26417</v>
      </c>
      <c r="CS34" s="30" t="s">
        <v>1200</v>
      </c>
      <c r="CT34" s="30" t="s">
        <v>1201</v>
      </c>
      <c r="CU34" s="30" t="s">
        <v>1201</v>
      </c>
      <c r="CV34" s="30" t="s">
        <v>1201</v>
      </c>
      <c r="CW34" s="30" t="s">
        <v>1201</v>
      </c>
      <c r="CX34" s="30" t="s">
        <v>1202</v>
      </c>
      <c r="CY34" s="30" t="s">
        <v>1199</v>
      </c>
      <c r="CZ34" s="30">
        <v>40760</v>
      </c>
      <c r="DA34" s="30" t="s">
        <v>1200</v>
      </c>
      <c r="DB34" s="140" t="s">
        <v>1203</v>
      </c>
      <c r="DQ34" s="140"/>
      <c r="DU34" s="139" t="s">
        <v>1204</v>
      </c>
      <c r="DV34" s="139"/>
      <c r="DW34" s="139"/>
    </row>
    <row r="35" spans="1:127" s="30" customFormat="1" ht="11.1" customHeight="1">
      <c r="B35" s="43">
        <v>17</v>
      </c>
      <c r="C35" s="44" t="s">
        <v>1380</v>
      </c>
      <c r="D35" s="45" t="s">
        <v>526</v>
      </c>
      <c r="E35" s="21" t="s">
        <v>17</v>
      </c>
      <c r="F35" s="21" t="s">
        <v>163</v>
      </c>
      <c r="G35" s="20" t="s">
        <v>164</v>
      </c>
      <c r="H35" s="43" t="s">
        <v>1385</v>
      </c>
      <c r="I35" s="43">
        <v>3</v>
      </c>
      <c r="J35" s="43">
        <v>1.6</v>
      </c>
      <c r="K35" s="43" t="s">
        <v>3</v>
      </c>
      <c r="L35" s="43">
        <v>1.5</v>
      </c>
      <c r="M35" s="147">
        <v>36599</v>
      </c>
      <c r="N35" s="59" t="s">
        <v>970</v>
      </c>
      <c r="O35" s="19">
        <v>19</v>
      </c>
      <c r="P35" s="122" t="s">
        <v>985</v>
      </c>
      <c r="Q35" s="114" t="s">
        <v>985</v>
      </c>
      <c r="R35" s="114"/>
      <c r="S35" s="113"/>
      <c r="T35" s="113"/>
      <c r="U35" s="114" t="s">
        <v>1150</v>
      </c>
      <c r="V35" s="113"/>
      <c r="W35" s="113"/>
      <c r="X35" s="113" t="s">
        <v>1155</v>
      </c>
      <c r="Y35" s="113"/>
      <c r="Z35" s="113"/>
      <c r="AA35" s="115" t="s">
        <v>579</v>
      </c>
      <c r="AB35" s="115" t="s">
        <v>997</v>
      </c>
      <c r="AC35" s="105" t="s">
        <v>1000</v>
      </c>
      <c r="AD35" s="116" t="s">
        <v>457</v>
      </c>
      <c r="AE35" s="115" t="s">
        <v>561</v>
      </c>
      <c r="AF35" s="124">
        <v>52.5</v>
      </c>
      <c r="AG35" s="113">
        <v>327</v>
      </c>
      <c r="AH35" s="113"/>
      <c r="AI35" s="113">
        <v>65000</v>
      </c>
      <c r="AJ35" s="113">
        <v>6500</v>
      </c>
      <c r="AK35" s="113">
        <v>4500</v>
      </c>
      <c r="AL35" s="117">
        <v>635</v>
      </c>
      <c r="AM35" s="118">
        <v>640</v>
      </c>
      <c r="AN35" s="143" t="s">
        <v>459</v>
      </c>
      <c r="AO35" s="143" t="s">
        <v>543</v>
      </c>
      <c r="AP35" s="142">
        <v>1967</v>
      </c>
      <c r="AQ35" s="142">
        <v>1981</v>
      </c>
      <c r="AR35" s="115" t="s">
        <v>829</v>
      </c>
      <c r="AS35" s="121"/>
      <c r="AT35" s="115"/>
      <c r="AU35" s="115"/>
      <c r="AV35" s="120" t="s">
        <v>828</v>
      </c>
      <c r="AW35" s="115"/>
      <c r="AX35" s="121"/>
      <c r="AY35" s="4"/>
      <c r="AZ35" s="4"/>
      <c r="BI35" s="30" t="s">
        <v>272</v>
      </c>
      <c r="BJ35" s="30" t="s">
        <v>1182</v>
      </c>
      <c r="BM35" s="30" t="s">
        <v>1183</v>
      </c>
      <c r="BO35" s="30" t="s">
        <v>1184</v>
      </c>
      <c r="BQ35" s="30" t="s">
        <v>1184</v>
      </c>
      <c r="BS35" s="30" t="s">
        <v>1185</v>
      </c>
      <c r="BU35" s="30" t="s">
        <v>1186</v>
      </c>
      <c r="CQ35" s="30" t="s">
        <v>1187</v>
      </c>
      <c r="CR35" s="30" t="s">
        <v>1188</v>
      </c>
      <c r="CS35" s="30" t="s">
        <v>1189</v>
      </c>
      <c r="CU35" s="30" t="s">
        <v>1187</v>
      </c>
      <c r="CV35" s="30" t="s">
        <v>1188</v>
      </c>
      <c r="CW35" s="30" t="s">
        <v>1189</v>
      </c>
      <c r="CY35" s="30" t="s">
        <v>1187</v>
      </c>
      <c r="CZ35" s="30" t="s">
        <v>1188</v>
      </c>
      <c r="DA35" s="30" t="s">
        <v>1189</v>
      </c>
      <c r="DB35" s="30" t="s">
        <v>1190</v>
      </c>
      <c r="DQ35" s="30" t="s">
        <v>1191</v>
      </c>
      <c r="DU35" s="139" t="s">
        <v>1192</v>
      </c>
      <c r="DV35" s="139"/>
      <c r="DW35" s="139"/>
    </row>
    <row r="36" spans="1:127" s="30" customFormat="1" ht="11.1" customHeight="1">
      <c r="B36" s="43">
        <v>15</v>
      </c>
      <c r="C36" s="44" t="s">
        <v>1380</v>
      </c>
      <c r="D36" s="45" t="s">
        <v>526</v>
      </c>
      <c r="E36" s="21" t="s">
        <v>17</v>
      </c>
      <c r="F36" s="21" t="s">
        <v>159</v>
      </c>
      <c r="G36" s="20" t="s">
        <v>160</v>
      </c>
      <c r="H36" s="43" t="s">
        <v>1385</v>
      </c>
      <c r="I36" s="43">
        <v>3</v>
      </c>
      <c r="J36" s="43">
        <v>1.5</v>
      </c>
      <c r="K36" s="43" t="s">
        <v>3</v>
      </c>
      <c r="L36" s="43">
        <v>1.3</v>
      </c>
      <c r="M36" s="147">
        <v>36980</v>
      </c>
      <c r="N36" s="59" t="s">
        <v>970</v>
      </c>
      <c r="O36" s="19">
        <v>11</v>
      </c>
      <c r="P36" s="122" t="s">
        <v>985</v>
      </c>
      <c r="Q36" s="114" t="s">
        <v>985</v>
      </c>
      <c r="R36" s="114"/>
      <c r="S36" s="113"/>
      <c r="T36" s="113"/>
      <c r="U36" s="114" t="s">
        <v>1150</v>
      </c>
      <c r="V36" s="113"/>
      <c r="W36" s="113"/>
      <c r="X36" s="113" t="s">
        <v>1155</v>
      </c>
      <c r="Y36" s="113"/>
      <c r="Z36" s="113"/>
      <c r="AA36" s="115" t="s">
        <v>682</v>
      </c>
      <c r="AB36" s="115" t="s">
        <v>997</v>
      </c>
      <c r="AC36" s="105" t="s">
        <v>998</v>
      </c>
      <c r="AD36" s="116" t="s">
        <v>483</v>
      </c>
      <c r="AE36" s="115" t="s">
        <v>458</v>
      </c>
      <c r="AF36" s="124">
        <v>80</v>
      </c>
      <c r="AG36" s="113">
        <v>233</v>
      </c>
      <c r="AH36" s="113"/>
      <c r="AI36" s="113">
        <v>15400</v>
      </c>
      <c r="AJ36" s="113">
        <v>1540</v>
      </c>
      <c r="AK36" s="113">
        <v>1390</v>
      </c>
      <c r="AL36" s="117">
        <v>38</v>
      </c>
      <c r="AM36" s="118">
        <v>63</v>
      </c>
      <c r="AN36" s="143" t="s">
        <v>674</v>
      </c>
      <c r="AO36" s="143" t="s">
        <v>683</v>
      </c>
      <c r="AP36" s="142">
        <v>1974</v>
      </c>
      <c r="AQ36" s="142">
        <v>1990</v>
      </c>
      <c r="AR36" s="115"/>
      <c r="AS36" s="121"/>
      <c r="AT36" s="115"/>
      <c r="AU36" s="115"/>
      <c r="AV36" s="120" t="s">
        <v>825</v>
      </c>
      <c r="AW36" s="115"/>
      <c r="AX36" s="121"/>
      <c r="BM36" s="30" t="s">
        <v>1169</v>
      </c>
      <c r="BO36" s="30" t="s">
        <v>1170</v>
      </c>
      <c r="BQ36" s="30" t="s">
        <v>1171</v>
      </c>
      <c r="BS36" s="30" t="s">
        <v>1172</v>
      </c>
      <c r="BU36" s="30" t="s">
        <v>1173</v>
      </c>
      <c r="CL36" s="30" t="s">
        <v>132</v>
      </c>
      <c r="CM36" s="30" t="s">
        <v>1180</v>
      </c>
      <c r="CN36" s="30" t="s">
        <v>1181</v>
      </c>
      <c r="CO36" s="30" t="s">
        <v>1181</v>
      </c>
      <c r="CP36" s="30" t="s">
        <v>132</v>
      </c>
      <c r="CQ36" s="30" t="s">
        <v>1180</v>
      </c>
      <c r="CR36" s="30" t="s">
        <v>1181</v>
      </c>
      <c r="CS36" s="30" t="s">
        <v>1181</v>
      </c>
      <c r="CT36" s="30" t="s">
        <v>132</v>
      </c>
      <c r="CU36" s="30" t="s">
        <v>1180</v>
      </c>
      <c r="CV36" s="30" t="s">
        <v>1181</v>
      </c>
      <c r="CW36" s="30" t="s">
        <v>1181</v>
      </c>
    </row>
    <row r="37" spans="1:127" s="30" customFormat="1" ht="11.1" customHeight="1">
      <c r="B37" s="43">
        <v>18</v>
      </c>
      <c r="C37" s="44" t="s">
        <v>1380</v>
      </c>
      <c r="D37" s="45" t="s">
        <v>526</v>
      </c>
      <c r="E37" s="21" t="s">
        <v>17</v>
      </c>
      <c r="F37" s="21" t="s">
        <v>165</v>
      </c>
      <c r="G37" s="20" t="s">
        <v>166</v>
      </c>
      <c r="H37" s="43" t="s">
        <v>1385</v>
      </c>
      <c r="I37" s="43">
        <v>3</v>
      </c>
      <c r="J37" s="43">
        <v>1.8</v>
      </c>
      <c r="K37" s="43" t="s">
        <v>3</v>
      </c>
      <c r="L37" s="43">
        <v>1.8</v>
      </c>
      <c r="M37" s="147">
        <v>37707</v>
      </c>
      <c r="N37" s="59" t="s">
        <v>954</v>
      </c>
      <c r="O37" s="19">
        <v>35</v>
      </c>
      <c r="P37" s="122" t="s">
        <v>985</v>
      </c>
      <c r="Q37" s="114" t="s">
        <v>985</v>
      </c>
      <c r="R37" s="114"/>
      <c r="S37" s="113"/>
      <c r="T37" s="113"/>
      <c r="U37" s="114" t="s">
        <v>1150</v>
      </c>
      <c r="V37" s="113"/>
      <c r="W37" s="113"/>
      <c r="X37" s="113"/>
      <c r="Y37" s="113"/>
      <c r="Z37" s="113"/>
      <c r="AA37" s="115" t="s">
        <v>608</v>
      </c>
      <c r="AB37" s="115" t="s">
        <v>997</v>
      </c>
      <c r="AC37" s="105" t="s">
        <v>997</v>
      </c>
      <c r="AD37" s="116" t="s">
        <v>493</v>
      </c>
      <c r="AE37" s="115" t="s">
        <v>561</v>
      </c>
      <c r="AF37" s="124">
        <v>50</v>
      </c>
      <c r="AG37" s="113">
        <v>480</v>
      </c>
      <c r="AH37" s="113">
        <v>382</v>
      </c>
      <c r="AI37" s="113">
        <v>47100</v>
      </c>
      <c r="AJ37" s="113">
        <v>4710</v>
      </c>
      <c r="AK37" s="113">
        <v>3550</v>
      </c>
      <c r="AL37" s="117">
        <v>1196</v>
      </c>
      <c r="AM37" s="118">
        <v>390</v>
      </c>
      <c r="AN37" s="143" t="s">
        <v>459</v>
      </c>
      <c r="AO37" s="143" t="s">
        <v>487</v>
      </c>
      <c r="AP37" s="142">
        <v>1960</v>
      </c>
      <c r="AQ37" s="142">
        <v>1968</v>
      </c>
      <c r="AR37" s="115" t="s">
        <v>816</v>
      </c>
      <c r="AS37" s="119" t="s">
        <v>609</v>
      </c>
      <c r="AT37" s="115"/>
      <c r="AU37" s="115"/>
      <c r="AV37" s="120" t="s">
        <v>815</v>
      </c>
      <c r="AW37" s="115"/>
      <c r="AX37" s="121"/>
      <c r="BJ37" s="30" t="s">
        <v>1193</v>
      </c>
      <c r="BM37" s="30" t="s">
        <v>1194</v>
      </c>
      <c r="BO37" s="30" t="s">
        <v>1195</v>
      </c>
      <c r="BQ37" s="30" t="s">
        <v>1195</v>
      </c>
      <c r="BS37" s="30" t="s">
        <v>1196</v>
      </c>
      <c r="BU37" s="30" t="s">
        <v>1197</v>
      </c>
      <c r="CL37" s="30" t="s">
        <v>174</v>
      </c>
      <c r="CN37" s="30" t="s">
        <v>1198</v>
      </c>
      <c r="CP37" s="30" t="s">
        <v>272</v>
      </c>
      <c r="CQ37" s="30" t="s">
        <v>1199</v>
      </c>
      <c r="CR37" s="30">
        <v>26417</v>
      </c>
      <c r="CS37" s="30" t="s">
        <v>1200</v>
      </c>
      <c r="CT37" s="30" t="s">
        <v>1201</v>
      </c>
      <c r="CU37" s="30" t="s">
        <v>1201</v>
      </c>
      <c r="CV37" s="30" t="s">
        <v>1201</v>
      </c>
      <c r="CW37" s="30" t="s">
        <v>1201</v>
      </c>
      <c r="CX37" s="30" t="s">
        <v>1202</v>
      </c>
      <c r="CY37" s="30" t="s">
        <v>1199</v>
      </c>
      <c r="CZ37" s="30">
        <v>40760</v>
      </c>
      <c r="DA37" s="30" t="s">
        <v>1200</v>
      </c>
      <c r="DB37" s="139" t="s">
        <v>1203</v>
      </c>
      <c r="DQ37" s="139"/>
      <c r="DU37" s="139" t="s">
        <v>1204</v>
      </c>
      <c r="DV37" s="139"/>
      <c r="DW37" s="139"/>
    </row>
    <row r="38" spans="1:127" s="30" customFormat="1" ht="11.1" customHeight="1">
      <c r="B38" s="43">
        <v>29</v>
      </c>
      <c r="C38" s="44" t="s">
        <v>1380</v>
      </c>
      <c r="D38" s="45" t="s">
        <v>551</v>
      </c>
      <c r="E38" s="21" t="s">
        <v>21</v>
      </c>
      <c r="F38" s="21" t="s">
        <v>178</v>
      </c>
      <c r="G38" s="20" t="s">
        <v>179</v>
      </c>
      <c r="H38" s="43" t="s">
        <v>1385</v>
      </c>
      <c r="I38" s="43">
        <v>3</v>
      </c>
      <c r="J38" s="43">
        <v>3.8</v>
      </c>
      <c r="K38" s="43" t="s">
        <v>6</v>
      </c>
      <c r="L38" s="43">
        <v>3.4</v>
      </c>
      <c r="M38" s="147">
        <v>26417</v>
      </c>
      <c r="N38" s="59" t="s">
        <v>971</v>
      </c>
      <c r="O38" s="67">
        <v>-4</v>
      </c>
      <c r="P38" s="122" t="s">
        <v>986</v>
      </c>
      <c r="Q38" s="122"/>
      <c r="R38" s="122"/>
      <c r="S38" s="113"/>
      <c r="T38" s="113"/>
      <c r="U38" s="114" t="s">
        <v>1150</v>
      </c>
      <c r="V38" s="113"/>
      <c r="W38" s="113"/>
      <c r="X38" s="113" t="s">
        <v>1155</v>
      </c>
      <c r="Y38" s="113"/>
      <c r="Z38" s="113"/>
      <c r="AA38" s="115" t="s">
        <v>726</v>
      </c>
      <c r="AB38" s="115" t="s">
        <v>1006</v>
      </c>
      <c r="AC38" s="105" t="s">
        <v>1012</v>
      </c>
      <c r="AD38" s="116" t="s">
        <v>713</v>
      </c>
      <c r="AE38" s="115" t="s">
        <v>484</v>
      </c>
      <c r="AF38" s="124">
        <v>43</v>
      </c>
      <c r="AG38" s="113">
        <v>256.5</v>
      </c>
      <c r="AH38" s="113">
        <v>244</v>
      </c>
      <c r="AI38" s="113">
        <v>4700</v>
      </c>
      <c r="AJ38" s="113">
        <v>470</v>
      </c>
      <c r="AK38" s="113">
        <v>420</v>
      </c>
      <c r="AL38" s="117">
        <v>9.6999999999999993</v>
      </c>
      <c r="AM38" s="118">
        <v>41</v>
      </c>
      <c r="AN38" s="143" t="s">
        <v>629</v>
      </c>
      <c r="AO38" s="143" t="s">
        <v>529</v>
      </c>
      <c r="AP38" s="142">
        <v>1965</v>
      </c>
      <c r="AQ38" s="142">
        <v>1976</v>
      </c>
      <c r="AR38" s="115" t="s">
        <v>846</v>
      </c>
      <c r="AS38" s="119" t="s">
        <v>727</v>
      </c>
      <c r="AT38" s="115"/>
      <c r="AU38" s="115"/>
      <c r="AV38" s="120" t="s">
        <v>845</v>
      </c>
      <c r="AW38" s="115"/>
      <c r="AX38" s="121"/>
      <c r="BP38" s="30" t="s">
        <v>1244</v>
      </c>
      <c r="CL38" s="30" t="s">
        <v>1245</v>
      </c>
      <c r="CN38" s="30" t="s">
        <v>1246</v>
      </c>
      <c r="CP38" s="30" t="s">
        <v>406</v>
      </c>
      <c r="CQ38" s="30" t="s">
        <v>1199</v>
      </c>
      <c r="CR38" s="30">
        <v>36665</v>
      </c>
      <c r="CS38" s="30" t="s">
        <v>1200</v>
      </c>
      <c r="CT38" s="30" t="s">
        <v>1216</v>
      </c>
      <c r="CU38" s="30" t="s">
        <v>1199</v>
      </c>
      <c r="CV38" s="30">
        <v>36665</v>
      </c>
      <c r="CW38" s="30" t="s">
        <v>1200</v>
      </c>
      <c r="CX38" s="30" t="s">
        <v>1201</v>
      </c>
      <c r="CY38" s="30" t="s">
        <v>1201</v>
      </c>
      <c r="CZ38" s="30" t="s">
        <v>1201</v>
      </c>
      <c r="DA38" s="30" t="s">
        <v>1201</v>
      </c>
      <c r="DB38" s="140" t="s">
        <v>1220</v>
      </c>
      <c r="DQ38" s="140" t="s">
        <v>1218</v>
      </c>
      <c r="DU38" s="139"/>
      <c r="DV38" s="139"/>
      <c r="DW38" s="139"/>
    </row>
    <row r="39" spans="1:127" s="30" customFormat="1" ht="11.1" customHeight="1">
      <c r="B39" s="43">
        <v>24</v>
      </c>
      <c r="C39" s="45" t="s">
        <v>1380</v>
      </c>
      <c r="D39" s="45" t="s">
        <v>551</v>
      </c>
      <c r="E39" s="21" t="s">
        <v>21</v>
      </c>
      <c r="F39" s="21" t="s">
        <v>172</v>
      </c>
      <c r="G39" s="20" t="s">
        <v>173</v>
      </c>
      <c r="H39" s="43" t="s">
        <v>272</v>
      </c>
      <c r="I39" s="43">
        <v>1</v>
      </c>
      <c r="J39" s="43">
        <v>3.3</v>
      </c>
      <c r="K39" s="43" t="s">
        <v>6</v>
      </c>
      <c r="L39" s="43">
        <v>3</v>
      </c>
      <c r="M39" s="147">
        <v>26417</v>
      </c>
      <c r="N39" s="59" t="s">
        <v>971</v>
      </c>
      <c r="O39" s="67">
        <v>-8</v>
      </c>
      <c r="P39" s="122" t="s">
        <v>985</v>
      </c>
      <c r="Q39" s="122"/>
      <c r="R39" s="122"/>
      <c r="S39" s="113"/>
      <c r="T39" s="113"/>
      <c r="U39" s="114" t="s">
        <v>1150</v>
      </c>
      <c r="V39" s="128" t="s">
        <v>3</v>
      </c>
      <c r="W39" s="113"/>
      <c r="X39" s="113">
        <v>2</v>
      </c>
      <c r="Y39" s="113"/>
      <c r="Z39" s="113"/>
      <c r="AA39" s="126" t="s">
        <v>675</v>
      </c>
      <c r="AB39" s="115" t="s">
        <v>1005</v>
      </c>
      <c r="AC39" s="105" t="s">
        <v>1005</v>
      </c>
      <c r="AD39" s="116" t="s">
        <v>483</v>
      </c>
      <c r="AE39" s="126" t="s">
        <v>484</v>
      </c>
      <c r="AF39" s="144">
        <v>80</v>
      </c>
      <c r="AG39" s="113">
        <v>310</v>
      </c>
      <c r="AH39" s="113"/>
      <c r="AI39" s="113">
        <v>18000</v>
      </c>
      <c r="AJ39" s="113">
        <v>1800</v>
      </c>
      <c r="AK39" s="113">
        <v>1600</v>
      </c>
      <c r="AL39" s="129">
        <v>58.9</v>
      </c>
      <c r="AM39" s="118">
        <v>83</v>
      </c>
      <c r="AN39" s="145" t="s">
        <v>629</v>
      </c>
      <c r="AO39" s="145" t="s">
        <v>487</v>
      </c>
      <c r="AP39" s="142">
        <v>1968</v>
      </c>
      <c r="AQ39" s="142">
        <v>1980</v>
      </c>
      <c r="AR39" s="126" t="s">
        <v>838</v>
      </c>
      <c r="AS39" s="121"/>
      <c r="AT39" s="126"/>
      <c r="AU39" s="126"/>
      <c r="AV39" s="120" t="s">
        <v>837</v>
      </c>
      <c r="AW39" s="126"/>
      <c r="AX39" s="121"/>
      <c r="BJ39" s="30" t="s">
        <v>1207</v>
      </c>
      <c r="CL39" s="30" t="s">
        <v>178</v>
      </c>
      <c r="CN39" s="30" t="s">
        <v>1219</v>
      </c>
      <c r="CP39" s="30" t="s">
        <v>406</v>
      </c>
      <c r="CQ39" s="30" t="s">
        <v>1199</v>
      </c>
      <c r="CR39" s="30">
        <v>26417</v>
      </c>
      <c r="CS39" s="30" t="s">
        <v>1200</v>
      </c>
      <c r="CT39" s="30" t="s">
        <v>1201</v>
      </c>
      <c r="CU39" s="30" t="s">
        <v>1201</v>
      </c>
      <c r="CV39" s="30" t="s">
        <v>1201</v>
      </c>
      <c r="CW39" s="30" t="s">
        <v>1201</v>
      </c>
      <c r="CX39" s="30" t="s">
        <v>1201</v>
      </c>
      <c r="CY39" s="30" t="s">
        <v>1201</v>
      </c>
      <c r="CZ39" s="30" t="s">
        <v>1201</v>
      </c>
      <c r="DA39" s="30" t="s">
        <v>1201</v>
      </c>
      <c r="DB39" s="140" t="s">
        <v>1220</v>
      </c>
      <c r="DQ39" s="140"/>
      <c r="DU39" s="139"/>
      <c r="DV39" s="139"/>
      <c r="DW39" s="139"/>
    </row>
    <row r="40" spans="1:127" s="30" customFormat="1" ht="11.1" customHeight="1">
      <c r="B40" s="43">
        <v>33</v>
      </c>
      <c r="C40" s="45" t="s">
        <v>1380</v>
      </c>
      <c r="D40" s="45" t="s">
        <v>551</v>
      </c>
      <c r="E40" s="21" t="s">
        <v>21</v>
      </c>
      <c r="F40" s="21" t="s">
        <v>186</v>
      </c>
      <c r="G40" s="20" t="s">
        <v>187</v>
      </c>
      <c r="H40" s="43" t="s">
        <v>272</v>
      </c>
      <c r="I40" s="43">
        <v>1</v>
      </c>
      <c r="J40" s="43">
        <v>2.5</v>
      </c>
      <c r="K40" s="43" t="s">
        <v>6</v>
      </c>
      <c r="L40" s="43">
        <v>2.2000000000000002</v>
      </c>
      <c r="M40" s="147">
        <v>26417</v>
      </c>
      <c r="N40" s="59" t="s">
        <v>970</v>
      </c>
      <c r="O40" s="19">
        <v>15</v>
      </c>
      <c r="P40" s="122" t="s">
        <v>985</v>
      </c>
      <c r="Q40" s="122"/>
      <c r="R40" s="122"/>
      <c r="S40" s="113"/>
      <c r="T40" s="113"/>
      <c r="U40" s="114" t="s">
        <v>1150</v>
      </c>
      <c r="V40" s="113"/>
      <c r="W40" s="113"/>
      <c r="X40" s="113"/>
      <c r="Y40" s="113"/>
      <c r="Z40" s="113"/>
      <c r="AA40" s="126" t="s">
        <v>628</v>
      </c>
      <c r="AB40" s="115" t="s">
        <v>997</v>
      </c>
      <c r="AC40" s="105" t="s">
        <v>1015</v>
      </c>
      <c r="AD40" s="116" t="s">
        <v>978</v>
      </c>
      <c r="AE40" s="126" t="s">
        <v>458</v>
      </c>
      <c r="AF40" s="144">
        <v>47.8</v>
      </c>
      <c r="AG40" s="113">
        <v>72</v>
      </c>
      <c r="AH40" s="113"/>
      <c r="AI40" s="113">
        <v>36600</v>
      </c>
      <c r="AJ40" s="113">
        <v>3660</v>
      </c>
      <c r="AK40" s="113">
        <v>3200</v>
      </c>
      <c r="AL40" s="129">
        <v>126.9</v>
      </c>
      <c r="AM40" s="118">
        <v>240</v>
      </c>
      <c r="AN40" s="145" t="s">
        <v>629</v>
      </c>
      <c r="AO40" s="145" t="s">
        <v>630</v>
      </c>
      <c r="AP40" s="142">
        <v>1952</v>
      </c>
      <c r="AQ40" s="142">
        <v>1957</v>
      </c>
      <c r="AR40" s="126" t="s">
        <v>851</v>
      </c>
      <c r="AS40" s="121"/>
      <c r="AT40" s="126"/>
      <c r="AU40" s="126"/>
      <c r="AV40" s="120" t="s">
        <v>850</v>
      </c>
      <c r="AW40" s="126"/>
      <c r="AX40" s="121"/>
      <c r="BI40" s="30" t="s">
        <v>405</v>
      </c>
      <c r="BJ40" s="30" t="s">
        <v>1221</v>
      </c>
      <c r="BM40" s="30" t="s">
        <v>1183</v>
      </c>
      <c r="BO40" s="30" t="s">
        <v>1211</v>
      </c>
      <c r="BQ40" s="30" t="s">
        <v>1222</v>
      </c>
      <c r="BS40" s="30" t="s">
        <v>1211</v>
      </c>
      <c r="BU40" s="30" t="s">
        <v>1223</v>
      </c>
      <c r="CL40" s="30" t="s">
        <v>170</v>
      </c>
      <c r="CN40" s="30" t="s">
        <v>1224</v>
      </c>
      <c r="CP40" s="30" t="s">
        <v>405</v>
      </c>
      <c r="CQ40" s="30" t="s">
        <v>1199</v>
      </c>
      <c r="CR40" s="30">
        <v>26813</v>
      </c>
      <c r="CS40" s="30" t="s">
        <v>1200</v>
      </c>
      <c r="CT40" s="30" t="s">
        <v>1201</v>
      </c>
      <c r="CU40" s="30" t="s">
        <v>1201</v>
      </c>
      <c r="CV40" s="30" t="s">
        <v>1201</v>
      </c>
      <c r="CW40" s="30" t="s">
        <v>1201</v>
      </c>
      <c r="CX40" s="30" t="s">
        <v>1202</v>
      </c>
      <c r="CY40" s="30" t="s">
        <v>1199</v>
      </c>
      <c r="CZ40" s="30">
        <v>40760</v>
      </c>
      <c r="DA40" s="30" t="s">
        <v>1200</v>
      </c>
      <c r="DB40" s="140" t="s">
        <v>1225</v>
      </c>
      <c r="DQ40" s="140"/>
      <c r="DU40" s="139" t="s">
        <v>1204</v>
      </c>
      <c r="DV40" s="139"/>
      <c r="DW40" s="139"/>
    </row>
    <row r="41" spans="1:127" s="30" customFormat="1" ht="11.1" customHeight="1">
      <c r="B41" s="43">
        <v>26</v>
      </c>
      <c r="C41" s="45" t="s">
        <v>1380</v>
      </c>
      <c r="D41" s="45" t="s">
        <v>551</v>
      </c>
      <c r="E41" s="21" t="s">
        <v>21</v>
      </c>
      <c r="F41" s="21" t="s">
        <v>1146</v>
      </c>
      <c r="G41" s="20" t="s">
        <v>24</v>
      </c>
      <c r="H41" s="43" t="s">
        <v>272</v>
      </c>
      <c r="I41" s="43">
        <v>1</v>
      </c>
      <c r="J41" s="43">
        <v>2.2999999999999998</v>
      </c>
      <c r="K41" s="43" t="s">
        <v>6</v>
      </c>
      <c r="L41" s="43">
        <v>2.2000000000000002</v>
      </c>
      <c r="M41" s="147">
        <v>26417</v>
      </c>
      <c r="N41" s="59" t="s">
        <v>970</v>
      </c>
      <c r="O41" s="19">
        <v>2</v>
      </c>
      <c r="P41" s="122" t="s">
        <v>985</v>
      </c>
      <c r="Q41" s="114" t="s">
        <v>985</v>
      </c>
      <c r="R41" s="114" t="s">
        <v>1342</v>
      </c>
      <c r="S41" s="113"/>
      <c r="T41" s="113"/>
      <c r="U41" s="114" t="s">
        <v>1150</v>
      </c>
      <c r="V41" s="128" t="s">
        <v>3</v>
      </c>
      <c r="W41" s="113"/>
      <c r="X41" s="113">
        <v>2</v>
      </c>
      <c r="Y41" s="113"/>
      <c r="Z41" s="113"/>
      <c r="AA41" s="126" t="s">
        <v>612</v>
      </c>
      <c r="AB41" s="115" t="s">
        <v>1006</v>
      </c>
      <c r="AC41" s="105" t="s">
        <v>1008</v>
      </c>
      <c r="AD41" s="116" t="s">
        <v>483</v>
      </c>
      <c r="AE41" s="126" t="s">
        <v>458</v>
      </c>
      <c r="AF41" s="144">
        <v>45.5</v>
      </c>
      <c r="AG41" s="113">
        <v>177</v>
      </c>
      <c r="AH41" s="113"/>
      <c r="AI41" s="113">
        <v>45300</v>
      </c>
      <c r="AJ41" s="113">
        <v>4530</v>
      </c>
      <c r="AK41" s="113">
        <v>3930</v>
      </c>
      <c r="AL41" s="129">
        <v>195.3</v>
      </c>
      <c r="AM41" s="118">
        <v>390</v>
      </c>
      <c r="AN41" s="145" t="s">
        <v>459</v>
      </c>
      <c r="AO41" s="145" t="s">
        <v>475</v>
      </c>
      <c r="AP41" s="142">
        <v>1964</v>
      </c>
      <c r="AQ41" s="142">
        <v>1970</v>
      </c>
      <c r="AR41" s="126" t="s">
        <v>842</v>
      </c>
      <c r="AS41" s="121"/>
      <c r="AT41" s="126"/>
      <c r="AU41" s="126"/>
      <c r="AV41" s="120" t="s">
        <v>841</v>
      </c>
      <c r="AW41" s="126"/>
      <c r="AX41" s="121"/>
      <c r="BJ41" s="30" t="s">
        <v>1228</v>
      </c>
      <c r="CL41" s="30" t="s">
        <v>180</v>
      </c>
      <c r="CN41" s="30" t="s">
        <v>1229</v>
      </c>
      <c r="CP41" s="30" t="s">
        <v>405</v>
      </c>
      <c r="CQ41" s="30" t="s">
        <v>1199</v>
      </c>
      <c r="CR41" s="30">
        <v>26813</v>
      </c>
      <c r="CS41" s="30" t="s">
        <v>1200</v>
      </c>
      <c r="CT41" s="30" t="s">
        <v>1201</v>
      </c>
      <c r="CU41" s="30" t="s">
        <v>1201</v>
      </c>
      <c r="CV41" s="30" t="s">
        <v>1201</v>
      </c>
      <c r="CW41" s="30" t="s">
        <v>1201</v>
      </c>
      <c r="CX41" s="30" t="s">
        <v>1202</v>
      </c>
      <c r="CY41" s="30" t="s">
        <v>1199</v>
      </c>
      <c r="CZ41" s="30">
        <v>40760</v>
      </c>
      <c r="DA41" s="30" t="s">
        <v>1200</v>
      </c>
      <c r="DB41" s="140" t="s">
        <v>1225</v>
      </c>
      <c r="DQ41" s="140"/>
      <c r="DU41" s="139" t="s">
        <v>1204</v>
      </c>
      <c r="DV41" s="139"/>
      <c r="DW41" s="139"/>
    </row>
    <row r="42" spans="1:127" s="30" customFormat="1" ht="11.1" customHeight="1">
      <c r="B42" s="43">
        <v>32</v>
      </c>
      <c r="C42" s="45" t="s">
        <v>1380</v>
      </c>
      <c r="D42" s="45" t="s">
        <v>551</v>
      </c>
      <c r="E42" s="21" t="s">
        <v>21</v>
      </c>
      <c r="F42" s="21" t="s">
        <v>184</v>
      </c>
      <c r="G42" s="20" t="s">
        <v>185</v>
      </c>
      <c r="H42" s="43" t="s">
        <v>272</v>
      </c>
      <c r="I42" s="43">
        <v>1</v>
      </c>
      <c r="J42" s="43">
        <v>1.9</v>
      </c>
      <c r="K42" s="43" t="s">
        <v>6</v>
      </c>
      <c r="L42" s="43">
        <v>1.6</v>
      </c>
      <c r="M42" s="147">
        <v>26417</v>
      </c>
      <c r="N42" s="59" t="s">
        <v>971</v>
      </c>
      <c r="O42" s="19">
        <v>14</v>
      </c>
      <c r="P42" s="122" t="s">
        <v>985</v>
      </c>
      <c r="Q42" s="122"/>
      <c r="R42" s="122"/>
      <c r="S42" s="113"/>
      <c r="T42" s="113"/>
      <c r="U42" s="114" t="s">
        <v>1150</v>
      </c>
      <c r="V42" s="113"/>
      <c r="W42" s="113"/>
      <c r="X42" s="113"/>
      <c r="Y42" s="113"/>
      <c r="Z42" s="113"/>
      <c r="AA42" s="126" t="s">
        <v>605</v>
      </c>
      <c r="AB42" s="115" t="s">
        <v>997</v>
      </c>
      <c r="AC42" s="105" t="s">
        <v>1014</v>
      </c>
      <c r="AD42" s="116" t="s">
        <v>528</v>
      </c>
      <c r="AE42" s="126" t="s">
        <v>499</v>
      </c>
      <c r="AF42" s="144">
        <v>94.5</v>
      </c>
      <c r="AG42" s="113">
        <v>215</v>
      </c>
      <c r="AH42" s="113"/>
      <c r="AI42" s="113">
        <v>50000</v>
      </c>
      <c r="AJ42" s="113">
        <v>5000</v>
      </c>
      <c r="AK42" s="113">
        <v>3500</v>
      </c>
      <c r="AL42" s="129">
        <v>210.1</v>
      </c>
      <c r="AM42" s="118">
        <v>210</v>
      </c>
      <c r="AN42" s="145" t="s">
        <v>459</v>
      </c>
      <c r="AO42" s="145" t="s">
        <v>487</v>
      </c>
      <c r="AP42" s="142">
        <v>1951</v>
      </c>
      <c r="AQ42" s="142">
        <v>1958</v>
      </c>
      <c r="AR42" s="126" t="s">
        <v>849</v>
      </c>
      <c r="AS42" s="121"/>
      <c r="AT42" s="126"/>
      <c r="AU42" s="126"/>
      <c r="AV42" s="120" t="s">
        <v>848</v>
      </c>
      <c r="AW42" s="126"/>
      <c r="AX42" s="121"/>
      <c r="BJ42" s="30" t="s">
        <v>1207</v>
      </c>
      <c r="CL42" s="30" t="s">
        <v>1230</v>
      </c>
      <c r="CN42" s="30" t="s">
        <v>1231</v>
      </c>
      <c r="CP42" s="30" t="s">
        <v>272</v>
      </c>
      <c r="CQ42" s="30" t="s">
        <v>1232</v>
      </c>
      <c r="CR42" s="30">
        <v>26813</v>
      </c>
      <c r="CS42" s="30" t="s">
        <v>1200</v>
      </c>
      <c r="CT42" s="30" t="s">
        <v>1216</v>
      </c>
      <c r="CU42" s="30" t="s">
        <v>1217</v>
      </c>
      <c r="CV42" s="30">
        <v>31468</v>
      </c>
      <c r="CW42" s="30" t="s">
        <v>1200</v>
      </c>
      <c r="CX42" s="30" t="s">
        <v>1202</v>
      </c>
      <c r="CY42" s="30" t="s">
        <v>1199</v>
      </c>
      <c r="CZ42" s="30">
        <v>40760</v>
      </c>
      <c r="DA42" s="30" t="s">
        <v>1200</v>
      </c>
      <c r="DB42" s="140" t="s">
        <v>1203</v>
      </c>
      <c r="DQ42" s="140" t="s">
        <v>1218</v>
      </c>
      <c r="DU42" s="139" t="s">
        <v>1204</v>
      </c>
      <c r="DV42" s="139"/>
      <c r="DW42" s="139"/>
    </row>
    <row r="43" spans="1:127" s="30" customFormat="1" ht="11.1" customHeight="1">
      <c r="B43" s="43">
        <v>27</v>
      </c>
      <c r="C43" s="45" t="s">
        <v>1380</v>
      </c>
      <c r="D43" s="45" t="s">
        <v>551</v>
      </c>
      <c r="E43" s="21" t="s">
        <v>21</v>
      </c>
      <c r="F43" s="21" t="s">
        <v>174</v>
      </c>
      <c r="G43" s="20" t="s">
        <v>175</v>
      </c>
      <c r="H43" s="43" t="s">
        <v>272</v>
      </c>
      <c r="I43" s="43">
        <v>1</v>
      </c>
      <c r="J43" s="43">
        <v>1.6</v>
      </c>
      <c r="K43" s="43" t="s">
        <v>6</v>
      </c>
      <c r="L43" s="43">
        <v>1.5</v>
      </c>
      <c r="M43" s="147">
        <v>26417</v>
      </c>
      <c r="N43" s="59" t="s">
        <v>971</v>
      </c>
      <c r="O43" s="19">
        <v>10</v>
      </c>
      <c r="P43" s="122" t="s">
        <v>985</v>
      </c>
      <c r="Q43" s="122"/>
      <c r="R43" s="122"/>
      <c r="S43" s="113"/>
      <c r="T43" s="113"/>
      <c r="U43" s="114" t="s">
        <v>1150</v>
      </c>
      <c r="V43" s="113"/>
      <c r="W43" s="113"/>
      <c r="X43" s="113"/>
      <c r="Y43" s="113"/>
      <c r="Z43" s="113"/>
      <c r="AA43" s="126" t="s">
        <v>696</v>
      </c>
      <c r="AB43" s="115" t="s">
        <v>997</v>
      </c>
      <c r="AC43" s="105" t="s">
        <v>1009</v>
      </c>
      <c r="AD43" s="116" t="s">
        <v>528</v>
      </c>
      <c r="AE43" s="126" t="s">
        <v>458</v>
      </c>
      <c r="AF43" s="144">
        <v>57</v>
      </c>
      <c r="AG43" s="113">
        <v>182</v>
      </c>
      <c r="AH43" s="113"/>
      <c r="AI43" s="113">
        <v>13715</v>
      </c>
      <c r="AJ43" s="113">
        <v>1371.5</v>
      </c>
      <c r="AK43" s="113">
        <v>1275.8</v>
      </c>
      <c r="AL43" s="129">
        <v>53</v>
      </c>
      <c r="AM43" s="118">
        <v>83</v>
      </c>
      <c r="AN43" s="145" t="s">
        <v>629</v>
      </c>
      <c r="AO43" s="145" t="s">
        <v>487</v>
      </c>
      <c r="AP43" s="142">
        <v>1949</v>
      </c>
      <c r="AQ43" s="142">
        <v>1962</v>
      </c>
      <c r="AR43" s="126"/>
      <c r="AS43" s="121"/>
      <c r="AT43" s="126"/>
      <c r="AU43" s="126"/>
      <c r="AV43" s="120" t="s">
        <v>843</v>
      </c>
      <c r="AW43" s="126"/>
      <c r="AX43" s="121"/>
      <c r="BI43" s="30" t="s">
        <v>1233</v>
      </c>
      <c r="BJ43" s="30" t="s">
        <v>1234</v>
      </c>
      <c r="BM43" s="30" t="s">
        <v>1235</v>
      </c>
      <c r="BO43" s="30" t="s">
        <v>1236</v>
      </c>
      <c r="BQ43" s="30" t="s">
        <v>1237</v>
      </c>
      <c r="BS43" s="30" t="s">
        <v>1238</v>
      </c>
      <c r="BU43" s="30" t="s">
        <v>1223</v>
      </c>
      <c r="CL43" s="30" t="s">
        <v>182</v>
      </c>
      <c r="CN43" s="30" t="s">
        <v>1239</v>
      </c>
      <c r="CP43" s="30" t="s">
        <v>406</v>
      </c>
      <c r="CQ43" s="30" t="s">
        <v>1199</v>
      </c>
      <c r="CR43" s="30">
        <v>35192</v>
      </c>
      <c r="CS43" s="30" t="s">
        <v>1200</v>
      </c>
      <c r="CT43" s="30" t="s">
        <v>1216</v>
      </c>
      <c r="CU43" s="30" t="s">
        <v>1240</v>
      </c>
      <c r="CV43" s="30">
        <v>35192</v>
      </c>
      <c r="CW43" s="30" t="s">
        <v>1200</v>
      </c>
      <c r="CX43" s="30" t="s">
        <v>1201</v>
      </c>
      <c r="CY43" s="30" t="s">
        <v>1201</v>
      </c>
      <c r="CZ43" s="30" t="s">
        <v>1201</v>
      </c>
      <c r="DA43" s="30" t="s">
        <v>1201</v>
      </c>
      <c r="DB43" s="140" t="s">
        <v>1220</v>
      </c>
      <c r="DQ43" s="140" t="s">
        <v>1218</v>
      </c>
      <c r="DU43" s="139"/>
      <c r="DV43" s="139"/>
      <c r="DW43" s="139"/>
    </row>
    <row r="44" spans="1:127" s="30" customFormat="1" ht="11.1" customHeight="1">
      <c r="B44" s="43">
        <v>25</v>
      </c>
      <c r="C44" s="45" t="s">
        <v>1380</v>
      </c>
      <c r="D44" s="45" t="s">
        <v>551</v>
      </c>
      <c r="E44" s="21" t="s">
        <v>21</v>
      </c>
      <c r="F44" s="21" t="s">
        <v>411</v>
      </c>
      <c r="G44" s="20" t="s">
        <v>22</v>
      </c>
      <c r="H44" s="43" t="s">
        <v>272</v>
      </c>
      <c r="I44" s="43">
        <v>1</v>
      </c>
      <c r="J44" s="43">
        <v>2.4</v>
      </c>
      <c r="K44" s="43" t="s">
        <v>6</v>
      </c>
      <c r="L44" s="43">
        <v>2.2000000000000002</v>
      </c>
      <c r="M44" s="147">
        <v>26813</v>
      </c>
      <c r="N44" s="59" t="s">
        <v>970</v>
      </c>
      <c r="O44" s="19">
        <v>12</v>
      </c>
      <c r="P44" s="122" t="s">
        <v>985</v>
      </c>
      <c r="Q44" s="114" t="s">
        <v>985</v>
      </c>
      <c r="R44" s="114"/>
      <c r="S44" s="113"/>
      <c r="T44" s="113"/>
      <c r="U44" s="114" t="s">
        <v>1150</v>
      </c>
      <c r="V44" s="113"/>
      <c r="W44" s="113"/>
      <c r="X44" s="113">
        <v>2</v>
      </c>
      <c r="Y44" s="113"/>
      <c r="Z44" s="113"/>
      <c r="AA44" s="126" t="s">
        <v>647</v>
      </c>
      <c r="AB44" s="115" t="s">
        <v>1006</v>
      </c>
      <c r="AC44" s="105" t="s">
        <v>1007</v>
      </c>
      <c r="AD44" s="116" t="s">
        <v>504</v>
      </c>
      <c r="AE44" s="126" t="s">
        <v>648</v>
      </c>
      <c r="AF44" s="144">
        <v>82</v>
      </c>
      <c r="AG44" s="113">
        <v>323</v>
      </c>
      <c r="AH44" s="113"/>
      <c r="AI44" s="113">
        <v>28000</v>
      </c>
      <c r="AJ44" s="113">
        <v>2800</v>
      </c>
      <c r="AK44" s="113">
        <v>2500</v>
      </c>
      <c r="AL44" s="129">
        <v>88.5</v>
      </c>
      <c r="AM44" s="118">
        <v>160</v>
      </c>
      <c r="AN44" s="145" t="s">
        <v>459</v>
      </c>
      <c r="AO44" s="145" t="s">
        <v>510</v>
      </c>
      <c r="AP44" s="142">
        <v>1956</v>
      </c>
      <c r="AQ44" s="142">
        <v>1961</v>
      </c>
      <c r="AR44" s="126" t="s">
        <v>840</v>
      </c>
      <c r="AS44" s="121"/>
      <c r="AT44" s="126"/>
      <c r="AU44" s="126"/>
      <c r="AV44" s="120" t="s">
        <v>839</v>
      </c>
      <c r="AW44" s="126"/>
      <c r="AX44" s="121"/>
      <c r="BJ44" s="30" t="s">
        <v>1226</v>
      </c>
      <c r="BM44" s="30" t="s">
        <v>1194</v>
      </c>
      <c r="BO44" s="30" t="s">
        <v>1195</v>
      </c>
      <c r="BQ44" s="30" t="s">
        <v>1195</v>
      </c>
      <c r="BS44" s="30" t="s">
        <v>1196</v>
      </c>
      <c r="CN44" s="30" t="s">
        <v>1227</v>
      </c>
      <c r="DB44" s="140"/>
      <c r="DQ44" s="140"/>
      <c r="DU44" s="139"/>
      <c r="DV44" s="139"/>
      <c r="DW44" s="139"/>
    </row>
    <row r="45" spans="1:127" s="30" customFormat="1" ht="11.1" customHeight="1">
      <c r="A45"/>
      <c r="B45" s="25">
        <v>23</v>
      </c>
      <c r="C45" s="26" t="s">
        <v>1382</v>
      </c>
      <c r="D45" s="42" t="s">
        <v>551</v>
      </c>
      <c r="E45" s="27" t="s">
        <v>21</v>
      </c>
      <c r="F45" s="27" t="s">
        <v>170</v>
      </c>
      <c r="G45" s="28" t="s">
        <v>171</v>
      </c>
      <c r="H45" s="25" t="s">
        <v>405</v>
      </c>
      <c r="I45" s="25">
        <v>5</v>
      </c>
      <c r="J45" s="25">
        <v>14</v>
      </c>
      <c r="K45" s="25" t="s">
        <v>6</v>
      </c>
      <c r="L45" s="25">
        <v>13</v>
      </c>
      <c r="M45" s="147">
        <v>26813</v>
      </c>
      <c r="N45" s="61" t="s">
        <v>970</v>
      </c>
      <c r="O45" s="60" t="s">
        <v>1152</v>
      </c>
      <c r="P45" s="122" t="s">
        <v>1152</v>
      </c>
      <c r="Q45" s="122"/>
      <c r="R45" s="122"/>
      <c r="S45" s="131"/>
      <c r="T45" s="131"/>
      <c r="U45" s="114" t="s">
        <v>1150</v>
      </c>
      <c r="V45" s="131"/>
      <c r="W45" s="131"/>
      <c r="X45" s="131"/>
      <c r="Y45" s="131"/>
      <c r="Z45" s="131"/>
      <c r="AA45" s="115"/>
      <c r="AB45" s="115"/>
      <c r="AC45" s="115"/>
      <c r="AD45" s="132"/>
      <c r="AE45" s="115"/>
      <c r="AF45" s="146"/>
      <c r="AG45" s="118"/>
      <c r="AH45" s="118"/>
      <c r="AI45" s="118"/>
      <c r="AJ45" s="118"/>
      <c r="AK45" s="118"/>
      <c r="AL45" s="117"/>
      <c r="AM45" s="118"/>
      <c r="AN45" s="143"/>
      <c r="AO45" s="143"/>
      <c r="AP45" s="142"/>
      <c r="AQ45" s="142"/>
      <c r="AR45" s="115"/>
      <c r="AS45" s="121"/>
      <c r="AT45" s="115"/>
      <c r="AU45" s="115"/>
      <c r="AV45" s="127"/>
      <c r="AW45" s="115"/>
      <c r="AX45" s="121"/>
    </row>
    <row r="46" spans="1:127" s="30" customFormat="1" ht="11.1" customHeight="1">
      <c r="A46"/>
      <c r="B46" s="25">
        <v>30</v>
      </c>
      <c r="C46" s="26" t="s">
        <v>1382</v>
      </c>
      <c r="D46" s="42" t="s">
        <v>551</v>
      </c>
      <c r="E46" s="27" t="s">
        <v>21</v>
      </c>
      <c r="F46" s="27" t="s">
        <v>180</v>
      </c>
      <c r="G46" s="28" t="s">
        <v>181</v>
      </c>
      <c r="H46" s="25" t="s">
        <v>405</v>
      </c>
      <c r="I46" s="25">
        <v>5</v>
      </c>
      <c r="J46" s="25">
        <v>7.9</v>
      </c>
      <c r="K46" s="25" t="s">
        <v>6</v>
      </c>
      <c r="L46" s="25">
        <v>7.4</v>
      </c>
      <c r="M46" s="147">
        <v>26813</v>
      </c>
      <c r="N46" s="61" t="s">
        <v>970</v>
      </c>
      <c r="O46" s="60" t="s">
        <v>1152</v>
      </c>
      <c r="P46" s="122" t="s">
        <v>1152</v>
      </c>
      <c r="Q46" s="122"/>
      <c r="R46" s="122"/>
      <c r="S46" s="131"/>
      <c r="T46" s="131"/>
      <c r="U46" s="114" t="s">
        <v>1150</v>
      </c>
      <c r="V46" s="131"/>
      <c r="W46" s="131"/>
      <c r="X46" s="131"/>
      <c r="Y46" s="131"/>
      <c r="Z46" s="131"/>
      <c r="AA46" s="115"/>
      <c r="AB46" s="115"/>
      <c r="AC46" s="115"/>
      <c r="AD46" s="132"/>
      <c r="AE46" s="115"/>
      <c r="AF46" s="146"/>
      <c r="AG46" s="118"/>
      <c r="AH46" s="118"/>
      <c r="AI46" s="118"/>
      <c r="AJ46" s="118"/>
      <c r="AK46" s="118"/>
      <c r="AL46" s="117"/>
      <c r="AM46" s="118"/>
      <c r="AN46" s="143"/>
      <c r="AO46" s="143"/>
      <c r="AP46" s="142"/>
      <c r="AQ46" s="142"/>
      <c r="AR46" s="115"/>
      <c r="AS46" s="121"/>
      <c r="AT46" s="115"/>
      <c r="AU46" s="115"/>
      <c r="AV46" s="127"/>
      <c r="AW46" s="115"/>
      <c r="AX46" s="121"/>
    </row>
    <row r="47" spans="1:127" s="30" customFormat="1" ht="11.1" customHeight="1">
      <c r="B47" s="43">
        <v>31</v>
      </c>
      <c r="C47" s="44" t="s">
        <v>1380</v>
      </c>
      <c r="D47" s="45" t="s">
        <v>551</v>
      </c>
      <c r="E47" s="21" t="s">
        <v>21</v>
      </c>
      <c r="F47" s="21" t="s">
        <v>182</v>
      </c>
      <c r="G47" s="20" t="s">
        <v>183</v>
      </c>
      <c r="H47" s="43" t="s">
        <v>1385</v>
      </c>
      <c r="I47" s="43">
        <v>3</v>
      </c>
      <c r="J47" s="43">
        <v>3.6</v>
      </c>
      <c r="K47" s="43" t="s">
        <v>6</v>
      </c>
      <c r="L47" s="43">
        <v>3</v>
      </c>
      <c r="M47" s="147">
        <v>35192</v>
      </c>
      <c r="N47" s="59" t="s">
        <v>971</v>
      </c>
      <c r="O47" s="19">
        <v>12</v>
      </c>
      <c r="P47" s="122" t="s">
        <v>986</v>
      </c>
      <c r="Q47" s="114" t="s">
        <v>985</v>
      </c>
      <c r="R47" s="114"/>
      <c r="S47" s="113"/>
      <c r="T47" s="113"/>
      <c r="U47" s="114" t="s">
        <v>1150</v>
      </c>
      <c r="V47" s="113"/>
      <c r="W47" s="113"/>
      <c r="X47" s="113" t="s">
        <v>1155</v>
      </c>
      <c r="Y47" s="113"/>
      <c r="Z47" s="113"/>
      <c r="AA47" s="115" t="s">
        <v>720</v>
      </c>
      <c r="AB47" s="115" t="s">
        <v>1013</v>
      </c>
      <c r="AC47" s="105" t="s">
        <v>1013</v>
      </c>
      <c r="AD47" s="116" t="s">
        <v>576</v>
      </c>
      <c r="AE47" s="115" t="s">
        <v>484</v>
      </c>
      <c r="AF47" s="124">
        <v>74</v>
      </c>
      <c r="AG47" s="113">
        <v>420</v>
      </c>
      <c r="AH47" s="113">
        <v>2755</v>
      </c>
      <c r="AI47" s="113">
        <v>9200</v>
      </c>
      <c r="AJ47" s="113">
        <v>920</v>
      </c>
      <c r="AK47" s="113">
        <v>850</v>
      </c>
      <c r="AL47" s="117">
        <v>20</v>
      </c>
      <c r="AM47" s="118">
        <v>50</v>
      </c>
      <c r="AN47" s="143" t="s">
        <v>629</v>
      </c>
      <c r="AO47" s="143" t="s">
        <v>559</v>
      </c>
      <c r="AP47" s="142">
        <v>1972</v>
      </c>
      <c r="AQ47" s="142">
        <v>1984</v>
      </c>
      <c r="AR47" s="115"/>
      <c r="AS47" s="119" t="s">
        <v>721</v>
      </c>
      <c r="AT47" s="115"/>
      <c r="AU47" s="115"/>
      <c r="AV47" s="120" t="s">
        <v>847</v>
      </c>
      <c r="AW47" s="115"/>
      <c r="AX47" s="121"/>
      <c r="BI47" s="139" t="s">
        <v>1247</v>
      </c>
      <c r="BJ47" s="139"/>
      <c r="BK47" s="139"/>
    </row>
    <row r="48" spans="1:127" s="30" customFormat="1" ht="11.1" customHeight="1">
      <c r="B48" s="43">
        <v>34</v>
      </c>
      <c r="C48" s="44" t="s">
        <v>1380</v>
      </c>
      <c r="D48" s="45" t="s">
        <v>551</v>
      </c>
      <c r="E48" s="21" t="s">
        <v>21</v>
      </c>
      <c r="F48" s="21" t="s">
        <v>188</v>
      </c>
      <c r="G48" s="20" t="s">
        <v>189</v>
      </c>
      <c r="H48" s="43" t="s">
        <v>1385</v>
      </c>
      <c r="I48" s="43">
        <v>3</v>
      </c>
      <c r="J48" s="43">
        <v>3.6</v>
      </c>
      <c r="K48" s="43" t="s">
        <v>6</v>
      </c>
      <c r="L48" s="43">
        <v>3.3</v>
      </c>
      <c r="M48" s="147">
        <v>35192</v>
      </c>
      <c r="N48" s="59" t="s">
        <v>971</v>
      </c>
      <c r="O48" s="19">
        <v>9</v>
      </c>
      <c r="P48" s="122" t="s">
        <v>985</v>
      </c>
      <c r="Q48" s="114" t="s">
        <v>985</v>
      </c>
      <c r="R48" s="114"/>
      <c r="S48" s="113"/>
      <c r="T48" s="113"/>
      <c r="U48" s="114" t="s">
        <v>1150</v>
      </c>
      <c r="V48" s="128" t="s">
        <v>3</v>
      </c>
      <c r="W48" s="113"/>
      <c r="X48" s="113" t="s">
        <v>1155</v>
      </c>
      <c r="Y48" s="113"/>
      <c r="Z48" s="113"/>
      <c r="AA48" s="115" t="s">
        <v>719</v>
      </c>
      <c r="AB48" s="115" t="s">
        <v>1005</v>
      </c>
      <c r="AC48" s="105" t="s">
        <v>1016</v>
      </c>
      <c r="AD48" s="116" t="s">
        <v>576</v>
      </c>
      <c r="AE48" s="115" t="s">
        <v>458</v>
      </c>
      <c r="AF48" s="124">
        <v>46</v>
      </c>
      <c r="AG48" s="113">
        <v>355</v>
      </c>
      <c r="AH48" s="113"/>
      <c r="AI48" s="113">
        <v>10000</v>
      </c>
      <c r="AJ48" s="113">
        <v>1000</v>
      </c>
      <c r="AK48" s="113">
        <v>920</v>
      </c>
      <c r="AL48" s="117">
        <v>22.5</v>
      </c>
      <c r="AM48" s="118">
        <v>90</v>
      </c>
      <c r="AN48" s="143" t="s">
        <v>629</v>
      </c>
      <c r="AO48" s="143" t="s">
        <v>513</v>
      </c>
      <c r="AP48" s="142">
        <v>1975</v>
      </c>
      <c r="AQ48" s="142">
        <v>1987</v>
      </c>
      <c r="AR48" s="115" t="s">
        <v>853</v>
      </c>
      <c r="AS48" s="121"/>
      <c r="AT48" s="115"/>
      <c r="AU48" s="115"/>
      <c r="AV48" s="120" t="s">
        <v>852</v>
      </c>
      <c r="AW48" s="115"/>
      <c r="AX48" s="121"/>
      <c r="BI48" s="139" t="s">
        <v>1248</v>
      </c>
      <c r="BJ48" s="139"/>
      <c r="BK48" s="139"/>
      <c r="CL48" s="72" t="s">
        <v>1336</v>
      </c>
      <c r="CM48" s="139" t="s">
        <v>1249</v>
      </c>
      <c r="CN48" s="140"/>
    </row>
    <row r="49" spans="1:127" s="30" customFormat="1" ht="11.1" customHeight="1">
      <c r="B49" s="43">
        <v>28</v>
      </c>
      <c r="C49" s="44" t="s">
        <v>1380</v>
      </c>
      <c r="D49" s="45" t="s">
        <v>551</v>
      </c>
      <c r="E49" s="21" t="s">
        <v>21</v>
      </c>
      <c r="F49" s="21" t="s">
        <v>176</v>
      </c>
      <c r="G49" s="20" t="s">
        <v>177</v>
      </c>
      <c r="H49" s="43" t="s">
        <v>1385</v>
      </c>
      <c r="I49" s="43">
        <v>3</v>
      </c>
      <c r="J49" s="43">
        <v>2.2000000000000002</v>
      </c>
      <c r="K49" s="43" t="s">
        <v>3</v>
      </c>
      <c r="L49" s="43">
        <v>1.9</v>
      </c>
      <c r="M49" s="147">
        <v>36665</v>
      </c>
      <c r="N49" s="59" t="s">
        <v>971</v>
      </c>
      <c r="O49" s="19">
        <v>9</v>
      </c>
      <c r="P49" s="122" t="s">
        <v>985</v>
      </c>
      <c r="Q49" s="114" t="s">
        <v>985</v>
      </c>
      <c r="R49" s="114"/>
      <c r="S49" s="113"/>
      <c r="T49" s="113"/>
      <c r="U49" s="114" t="s">
        <v>1150</v>
      </c>
      <c r="V49" s="113"/>
      <c r="W49" s="113"/>
      <c r="X49" s="113" t="s">
        <v>1155</v>
      </c>
      <c r="Y49" s="113"/>
      <c r="Z49" s="113"/>
      <c r="AA49" s="115" t="s">
        <v>552</v>
      </c>
      <c r="AB49" s="115" t="s">
        <v>1010</v>
      </c>
      <c r="AC49" s="105" t="s">
        <v>1011</v>
      </c>
      <c r="AD49" s="116" t="s">
        <v>553</v>
      </c>
      <c r="AE49" s="115" t="s">
        <v>484</v>
      </c>
      <c r="AF49" s="124">
        <v>90</v>
      </c>
      <c r="AG49" s="113">
        <v>565</v>
      </c>
      <c r="AH49" s="113"/>
      <c r="AI49" s="113">
        <v>109000</v>
      </c>
      <c r="AJ49" s="113">
        <v>10900</v>
      </c>
      <c r="AK49" s="113">
        <v>9950</v>
      </c>
      <c r="AL49" s="117">
        <v>236.6</v>
      </c>
      <c r="AM49" s="118">
        <v>410</v>
      </c>
      <c r="AN49" s="143" t="s">
        <v>459</v>
      </c>
      <c r="AO49" s="143" t="s">
        <v>554</v>
      </c>
      <c r="AP49" s="142">
        <v>1973</v>
      </c>
      <c r="AQ49" s="142">
        <v>1991</v>
      </c>
      <c r="AR49" s="115"/>
      <c r="AS49" s="121"/>
      <c r="AT49" s="115"/>
      <c r="AU49" s="115"/>
      <c r="AV49" s="120" t="s">
        <v>844</v>
      </c>
      <c r="AW49" s="115"/>
      <c r="AX49" s="121"/>
      <c r="AY49" s="4"/>
      <c r="AZ49" s="4"/>
      <c r="BJ49" s="30" t="s">
        <v>1241</v>
      </c>
      <c r="BM49" s="30" t="s">
        <v>1194</v>
      </c>
      <c r="BO49" s="30" t="s">
        <v>1195</v>
      </c>
      <c r="BQ49" s="30" t="s">
        <v>1242</v>
      </c>
      <c r="BS49" s="30" t="s">
        <v>1196</v>
      </c>
      <c r="CL49" s="30" t="s">
        <v>188</v>
      </c>
      <c r="CN49" s="30" t="s">
        <v>1243</v>
      </c>
      <c r="CP49" s="30" t="s">
        <v>406</v>
      </c>
      <c r="CQ49" s="30" t="s">
        <v>1240</v>
      </c>
      <c r="CR49" s="30">
        <v>35192</v>
      </c>
      <c r="CS49" s="30" t="s">
        <v>1200</v>
      </c>
      <c r="CT49" s="30" t="s">
        <v>1216</v>
      </c>
      <c r="CU49" s="30" t="s">
        <v>1240</v>
      </c>
      <c r="CV49" s="30">
        <v>35192</v>
      </c>
      <c r="CW49" s="30" t="s">
        <v>1200</v>
      </c>
      <c r="CX49" s="30" t="s">
        <v>1202</v>
      </c>
      <c r="CY49" s="30" t="s">
        <v>1199</v>
      </c>
      <c r="CZ49" s="30">
        <v>39962</v>
      </c>
      <c r="DA49" s="30" t="s">
        <v>1200</v>
      </c>
      <c r="DB49" s="140" t="s">
        <v>1220</v>
      </c>
      <c r="DQ49" s="140" t="s">
        <v>1218</v>
      </c>
      <c r="DU49" s="139" t="s">
        <v>1204</v>
      </c>
      <c r="DV49" s="139"/>
      <c r="DW49" s="139"/>
    </row>
    <row r="50" spans="1:127" s="30" customFormat="1" ht="11.1" customHeight="1">
      <c r="A50"/>
      <c r="B50" s="25">
        <v>39</v>
      </c>
      <c r="C50" s="26" t="s">
        <v>1382</v>
      </c>
      <c r="D50" s="42" t="s">
        <v>573</v>
      </c>
      <c r="E50" s="27" t="s">
        <v>1400</v>
      </c>
      <c r="F50" s="27" t="s">
        <v>157</v>
      </c>
      <c r="G50" s="28" t="s">
        <v>158</v>
      </c>
      <c r="H50" s="25" t="s">
        <v>272</v>
      </c>
      <c r="I50" s="25">
        <v>1</v>
      </c>
      <c r="J50" s="25">
        <v>1.5</v>
      </c>
      <c r="K50" s="25" t="s">
        <v>6</v>
      </c>
      <c r="L50" s="25">
        <v>1.3</v>
      </c>
      <c r="M50" s="147">
        <v>26078</v>
      </c>
      <c r="N50" s="61" t="s">
        <v>970</v>
      </c>
      <c r="O50" s="68" t="s">
        <v>1152</v>
      </c>
      <c r="P50" s="122" t="s">
        <v>1152</v>
      </c>
      <c r="Q50" s="122"/>
      <c r="R50" s="122"/>
      <c r="S50" s="114" t="s">
        <v>1150</v>
      </c>
      <c r="T50" s="114"/>
      <c r="U50" s="114" t="s">
        <v>1150</v>
      </c>
      <c r="V50" s="131"/>
      <c r="W50" s="114" t="s">
        <v>1150</v>
      </c>
      <c r="X50" s="131"/>
      <c r="Y50" s="131"/>
      <c r="Z50" s="131"/>
      <c r="AA50" s="115"/>
      <c r="AB50" s="115"/>
      <c r="AC50" s="115"/>
      <c r="AD50" s="132"/>
      <c r="AE50" s="115"/>
      <c r="AF50" s="146"/>
      <c r="AG50" s="118"/>
      <c r="AH50" s="118"/>
      <c r="AI50" s="118"/>
      <c r="AJ50" s="118"/>
      <c r="AK50" s="118"/>
      <c r="AL50" s="117"/>
      <c r="AM50" s="118"/>
      <c r="AN50" s="143"/>
      <c r="AO50" s="143"/>
      <c r="AP50" s="142"/>
      <c r="AQ50" s="142"/>
      <c r="AR50" s="115"/>
      <c r="AS50" s="121"/>
      <c r="AT50" s="115"/>
      <c r="AU50" s="115"/>
      <c r="AV50" s="127"/>
      <c r="AW50" s="115"/>
      <c r="AX50" s="121"/>
    </row>
    <row r="51" spans="1:127" s="30" customFormat="1" ht="11.1" customHeight="1">
      <c r="B51" s="43">
        <v>35</v>
      </c>
      <c r="C51" s="45" t="s">
        <v>1380</v>
      </c>
      <c r="D51" s="47" t="s">
        <v>573</v>
      </c>
      <c r="E51" s="21" t="s">
        <v>133</v>
      </c>
      <c r="F51" s="21" t="s">
        <v>190</v>
      </c>
      <c r="G51" s="20" t="s">
        <v>191</v>
      </c>
      <c r="H51" s="43" t="s">
        <v>1385</v>
      </c>
      <c r="I51" s="43">
        <v>3</v>
      </c>
      <c r="J51" s="43">
        <v>1.6</v>
      </c>
      <c r="K51" s="43" t="s">
        <v>3</v>
      </c>
      <c r="L51" s="43">
        <v>1.5</v>
      </c>
      <c r="M51" s="147">
        <v>26402</v>
      </c>
      <c r="N51" s="59" t="s">
        <v>971</v>
      </c>
      <c r="O51" s="19">
        <v>0</v>
      </c>
      <c r="P51" s="122" t="s">
        <v>986</v>
      </c>
      <c r="Q51" s="122"/>
      <c r="R51" s="122"/>
      <c r="S51" s="113"/>
      <c r="T51" s="113"/>
      <c r="U51" s="114" t="s">
        <v>1150</v>
      </c>
      <c r="V51" s="113"/>
      <c r="W51" s="113"/>
      <c r="X51" s="113"/>
      <c r="Y51" s="113"/>
      <c r="Z51" s="113"/>
      <c r="AA51" s="126" t="s">
        <v>739</v>
      </c>
      <c r="AB51" s="115" t="s">
        <v>1017</v>
      </c>
      <c r="AC51" s="105" t="s">
        <v>1135</v>
      </c>
      <c r="AD51" s="116" t="s">
        <v>462</v>
      </c>
      <c r="AE51" s="126" t="s">
        <v>458</v>
      </c>
      <c r="AF51" s="144">
        <v>51.5</v>
      </c>
      <c r="AG51" s="113">
        <v>380</v>
      </c>
      <c r="AH51" s="113"/>
      <c r="AI51" s="113">
        <v>5200</v>
      </c>
      <c r="AJ51" s="113">
        <v>520</v>
      </c>
      <c r="AK51" s="113">
        <v>4200</v>
      </c>
      <c r="AL51" s="129">
        <v>34.4</v>
      </c>
      <c r="AM51" s="118">
        <v>35</v>
      </c>
      <c r="AN51" s="145" t="s">
        <v>614</v>
      </c>
      <c r="AO51" s="145" t="s">
        <v>559</v>
      </c>
      <c r="AP51" s="142">
        <v>1967</v>
      </c>
      <c r="AQ51" s="142">
        <v>1972</v>
      </c>
      <c r="AR51" s="126" t="s">
        <v>854</v>
      </c>
      <c r="AS51" s="121"/>
      <c r="AT51" s="126"/>
      <c r="AU51" s="126"/>
      <c r="AV51" s="130" t="s">
        <v>748</v>
      </c>
      <c r="AW51" s="126"/>
      <c r="AX51" s="121"/>
      <c r="BI51" s="139" t="s">
        <v>1225</v>
      </c>
      <c r="BJ51" s="139"/>
      <c r="BK51" s="139"/>
    </row>
    <row r="52" spans="1:127" s="30" customFormat="1" ht="11.1" customHeight="1">
      <c r="B52" s="43">
        <v>36</v>
      </c>
      <c r="C52" s="45" t="s">
        <v>1380</v>
      </c>
      <c r="D52" s="47" t="s">
        <v>573</v>
      </c>
      <c r="E52" s="21" t="s">
        <v>133</v>
      </c>
      <c r="F52" s="21" t="s">
        <v>192</v>
      </c>
      <c r="G52" s="20" t="s">
        <v>193</v>
      </c>
      <c r="H52" s="43" t="s">
        <v>1385</v>
      </c>
      <c r="I52" s="43">
        <v>3</v>
      </c>
      <c r="J52" s="43">
        <v>1.8</v>
      </c>
      <c r="K52" s="43" t="s">
        <v>3</v>
      </c>
      <c r="L52" s="43">
        <v>1.7</v>
      </c>
      <c r="M52" s="147">
        <v>26402</v>
      </c>
      <c r="N52" s="59" t="s">
        <v>970</v>
      </c>
      <c r="O52" s="67">
        <v>-6</v>
      </c>
      <c r="P52" s="122" t="s">
        <v>985</v>
      </c>
      <c r="Q52" s="122"/>
      <c r="R52" s="122"/>
      <c r="S52" s="113"/>
      <c r="T52" s="113"/>
      <c r="U52" s="114" t="s">
        <v>1150</v>
      </c>
      <c r="V52" s="113"/>
      <c r="W52" s="113"/>
      <c r="X52" s="113"/>
      <c r="Y52" s="113"/>
      <c r="Z52" s="113"/>
      <c r="AA52" s="126" t="s">
        <v>672</v>
      </c>
      <c r="AB52" s="115" t="s">
        <v>1017</v>
      </c>
      <c r="AC52" s="105" t="s">
        <v>1018</v>
      </c>
      <c r="AD52" s="116" t="s">
        <v>523</v>
      </c>
      <c r="AE52" s="126" t="s">
        <v>458</v>
      </c>
      <c r="AF52" s="144">
        <v>66.5</v>
      </c>
      <c r="AG52" s="113">
        <v>242</v>
      </c>
      <c r="AH52" s="113">
        <v>197</v>
      </c>
      <c r="AI52" s="113">
        <v>19300</v>
      </c>
      <c r="AJ52" s="113">
        <v>1930</v>
      </c>
      <c r="AK52" s="113">
        <v>1600</v>
      </c>
      <c r="AL52" s="129">
        <v>73.099999999999994</v>
      </c>
      <c r="AM52" s="118">
        <v>95</v>
      </c>
      <c r="AN52" s="145" t="s">
        <v>614</v>
      </c>
      <c r="AO52" s="145" t="s">
        <v>475</v>
      </c>
      <c r="AP52" s="142">
        <v>1970</v>
      </c>
      <c r="AQ52" s="142">
        <v>1978</v>
      </c>
      <c r="AR52" s="126" t="s">
        <v>795</v>
      </c>
      <c r="AS52" s="121" t="s">
        <v>673</v>
      </c>
      <c r="AT52" s="126"/>
      <c r="AU52" s="126"/>
      <c r="AV52" s="130" t="s">
        <v>794</v>
      </c>
      <c r="AW52" s="126"/>
      <c r="AX52" s="121"/>
      <c r="BI52" s="139" t="s">
        <v>1259</v>
      </c>
      <c r="BJ52" s="139"/>
      <c r="BK52" s="139"/>
      <c r="DH52" s="51"/>
    </row>
    <row r="53" spans="1:127" s="30" customFormat="1" ht="11.1" customHeight="1">
      <c r="A53"/>
      <c r="B53" s="25">
        <v>41</v>
      </c>
      <c r="C53" s="26" t="s">
        <v>1382</v>
      </c>
      <c r="D53" s="42" t="s">
        <v>573</v>
      </c>
      <c r="E53" s="27" t="s">
        <v>133</v>
      </c>
      <c r="F53" s="27" t="s">
        <v>434</v>
      </c>
      <c r="G53" s="28" t="s">
        <v>200</v>
      </c>
      <c r="H53" s="25" t="s">
        <v>406</v>
      </c>
      <c r="I53" s="25">
        <v>3</v>
      </c>
      <c r="J53" s="25">
        <v>4</v>
      </c>
      <c r="K53" s="25" t="s">
        <v>6</v>
      </c>
      <c r="L53" s="25">
        <v>4</v>
      </c>
      <c r="M53" s="147">
        <v>26402</v>
      </c>
      <c r="N53" s="61" t="s">
        <v>970</v>
      </c>
      <c r="O53" s="60" t="s">
        <v>1152</v>
      </c>
      <c r="P53" s="122" t="s">
        <v>1152</v>
      </c>
      <c r="Q53" s="122"/>
      <c r="R53" s="122"/>
      <c r="S53" s="131"/>
      <c r="T53" s="131"/>
      <c r="U53" s="114" t="s">
        <v>1150</v>
      </c>
      <c r="V53" s="131"/>
      <c r="W53" s="131"/>
      <c r="X53" s="131"/>
      <c r="Y53" s="131"/>
      <c r="Z53" s="131"/>
      <c r="AA53" s="115"/>
      <c r="AB53" s="115"/>
      <c r="AC53" s="115"/>
      <c r="AD53" s="132"/>
      <c r="AE53" s="115"/>
      <c r="AF53" s="146"/>
      <c r="AG53" s="118"/>
      <c r="AH53" s="118"/>
      <c r="AI53" s="118"/>
      <c r="AJ53" s="118"/>
      <c r="AK53" s="118"/>
      <c r="AL53" s="117"/>
      <c r="AM53" s="118"/>
      <c r="AN53" s="143"/>
      <c r="AO53" s="143"/>
      <c r="AP53" s="142"/>
      <c r="AQ53" s="142"/>
      <c r="AR53" s="115"/>
      <c r="AS53" s="121"/>
      <c r="AT53" s="115"/>
      <c r="AU53" s="115"/>
      <c r="AV53" s="127"/>
      <c r="AW53" s="115"/>
      <c r="AX53" s="121"/>
    </row>
    <row r="54" spans="1:127" s="30" customFormat="1" ht="11.1" customHeight="1">
      <c r="A54"/>
      <c r="B54" s="25">
        <v>43</v>
      </c>
      <c r="C54" s="26" t="s">
        <v>1382</v>
      </c>
      <c r="D54" s="42" t="s">
        <v>573</v>
      </c>
      <c r="E54" s="27" t="s">
        <v>133</v>
      </c>
      <c r="F54" s="27" t="s">
        <v>1349</v>
      </c>
      <c r="G54" s="28" t="s">
        <v>203</v>
      </c>
      <c r="H54" s="25" t="s">
        <v>406</v>
      </c>
      <c r="I54" s="25">
        <v>3</v>
      </c>
      <c r="J54" s="25">
        <v>10</v>
      </c>
      <c r="K54" s="25" t="s">
        <v>6</v>
      </c>
      <c r="L54" s="25">
        <v>7.4</v>
      </c>
      <c r="M54" s="147">
        <v>26402</v>
      </c>
      <c r="N54" s="61" t="s">
        <v>970</v>
      </c>
      <c r="O54" s="60" t="s">
        <v>1152</v>
      </c>
      <c r="P54" s="122" t="s">
        <v>1153</v>
      </c>
      <c r="Q54" s="122" t="s">
        <v>985</v>
      </c>
      <c r="R54" s="122">
        <v>39417</v>
      </c>
      <c r="S54" s="131"/>
      <c r="T54" s="131"/>
      <c r="U54" s="114" t="s">
        <v>985</v>
      </c>
      <c r="V54" s="131"/>
      <c r="W54" s="131"/>
      <c r="X54" s="131"/>
      <c r="Y54" s="131"/>
      <c r="Z54" s="131"/>
      <c r="AA54" s="115" t="s">
        <v>1347</v>
      </c>
      <c r="AB54" s="115" t="s">
        <v>1348</v>
      </c>
      <c r="AC54" s="105"/>
      <c r="AD54" s="116"/>
      <c r="AE54" s="115"/>
      <c r="AF54" s="124"/>
      <c r="AG54" s="113"/>
      <c r="AH54" s="113"/>
      <c r="AI54" s="113">
        <v>132600</v>
      </c>
      <c r="AJ54" s="113">
        <v>13260</v>
      </c>
      <c r="AK54" s="113"/>
      <c r="AL54" s="117">
        <v>894.4</v>
      </c>
      <c r="AM54" s="118">
        <v>4730</v>
      </c>
      <c r="AN54" s="143"/>
      <c r="AO54" s="143"/>
      <c r="AP54" s="142"/>
      <c r="AQ54" s="142"/>
      <c r="AR54" s="115" t="s">
        <v>1350</v>
      </c>
      <c r="AS54" s="121"/>
      <c r="AT54" s="115"/>
      <c r="AU54" s="115"/>
      <c r="AV54" s="120"/>
      <c r="AW54" s="115"/>
      <c r="AX54" s="121"/>
    </row>
    <row r="55" spans="1:127" s="30" customFormat="1" ht="11.1" customHeight="1">
      <c r="B55" s="43">
        <v>45</v>
      </c>
      <c r="C55" s="45" t="s">
        <v>1380</v>
      </c>
      <c r="D55" s="45" t="s">
        <v>573</v>
      </c>
      <c r="E55" s="21" t="s">
        <v>133</v>
      </c>
      <c r="F55" s="21" t="s">
        <v>206</v>
      </c>
      <c r="G55" s="20" t="s">
        <v>431</v>
      </c>
      <c r="H55" s="43" t="s">
        <v>1386</v>
      </c>
      <c r="I55" s="43">
        <v>1</v>
      </c>
      <c r="J55" s="43">
        <v>3.8</v>
      </c>
      <c r="K55" s="43" t="s">
        <v>6</v>
      </c>
      <c r="L55" s="43">
        <v>3.4</v>
      </c>
      <c r="M55" s="147">
        <v>26402</v>
      </c>
      <c r="N55" s="59" t="s">
        <v>971</v>
      </c>
      <c r="O55" s="19">
        <v>20</v>
      </c>
      <c r="P55" s="122" t="s">
        <v>985</v>
      </c>
      <c r="Q55" s="122"/>
      <c r="R55" s="122"/>
      <c r="S55" s="113"/>
      <c r="T55" s="113"/>
      <c r="U55" s="114" t="s">
        <v>1150</v>
      </c>
      <c r="V55" s="113"/>
      <c r="W55" s="113"/>
      <c r="X55" s="113"/>
      <c r="Y55" s="113"/>
      <c r="Z55" s="113"/>
      <c r="AA55" s="126" t="s">
        <v>626</v>
      </c>
      <c r="AB55" s="115" t="s">
        <v>1019</v>
      </c>
      <c r="AC55" s="105" t="s">
        <v>1024</v>
      </c>
      <c r="AD55" s="116" t="s">
        <v>493</v>
      </c>
      <c r="AE55" s="126" t="s">
        <v>458</v>
      </c>
      <c r="AF55" s="144">
        <v>62</v>
      </c>
      <c r="AG55" s="113">
        <v>105</v>
      </c>
      <c r="AH55" s="113">
        <v>75</v>
      </c>
      <c r="AI55" s="113">
        <v>37200</v>
      </c>
      <c r="AJ55" s="113">
        <v>3720</v>
      </c>
      <c r="AK55" s="113">
        <v>2690</v>
      </c>
      <c r="AL55" s="129">
        <v>139</v>
      </c>
      <c r="AM55" s="118">
        <v>156</v>
      </c>
      <c r="AN55" s="145" t="s">
        <v>614</v>
      </c>
      <c r="AO55" s="145" t="s">
        <v>513</v>
      </c>
      <c r="AP55" s="142">
        <v>1951</v>
      </c>
      <c r="AQ55" s="142">
        <v>1952</v>
      </c>
      <c r="AR55" s="126" t="s">
        <v>769</v>
      </c>
      <c r="AS55" s="119" t="s">
        <v>627</v>
      </c>
      <c r="AT55" s="126"/>
      <c r="AU55" s="126"/>
      <c r="AV55" s="120" t="s">
        <v>768</v>
      </c>
      <c r="AW55" s="126"/>
      <c r="AX55" s="121"/>
      <c r="BI55" s="139" t="s">
        <v>1249</v>
      </c>
      <c r="BJ55" s="139"/>
      <c r="BK55" s="139"/>
      <c r="CM55" s="140" t="s">
        <v>1252</v>
      </c>
      <c r="CN55" s="140"/>
      <c r="DB55" s="70" t="s">
        <v>1250</v>
      </c>
      <c r="DC55" s="70"/>
      <c r="DD55" s="70"/>
      <c r="DE55" s="70"/>
    </row>
    <row r="56" spans="1:127" s="30" customFormat="1" ht="11.1" customHeight="1">
      <c r="B56" s="43">
        <v>42</v>
      </c>
      <c r="C56" s="45" t="s">
        <v>1380</v>
      </c>
      <c r="D56" s="45" t="s">
        <v>573</v>
      </c>
      <c r="E56" s="21" t="s">
        <v>133</v>
      </c>
      <c r="F56" s="21" t="s">
        <v>201</v>
      </c>
      <c r="G56" s="20" t="s">
        <v>202</v>
      </c>
      <c r="H56" s="43" t="s">
        <v>272</v>
      </c>
      <c r="I56" s="43">
        <v>1</v>
      </c>
      <c r="J56" s="43">
        <v>3</v>
      </c>
      <c r="K56" s="43" t="s">
        <v>6</v>
      </c>
      <c r="L56" s="43">
        <v>2.8</v>
      </c>
      <c r="M56" s="147">
        <v>26402</v>
      </c>
      <c r="N56" s="59" t="s">
        <v>971</v>
      </c>
      <c r="O56" s="19">
        <v>6</v>
      </c>
      <c r="P56" s="122" t="s">
        <v>985</v>
      </c>
      <c r="Q56" s="122"/>
      <c r="R56" s="122"/>
      <c r="S56" s="113"/>
      <c r="T56" s="113"/>
      <c r="U56" s="114" t="s">
        <v>1150</v>
      </c>
      <c r="V56" s="113"/>
      <c r="W56" s="113"/>
      <c r="X56" s="113"/>
      <c r="Y56" s="113"/>
      <c r="Z56" s="113"/>
      <c r="AA56" s="126" t="s">
        <v>686</v>
      </c>
      <c r="AB56" s="115" t="s">
        <v>1019</v>
      </c>
      <c r="AC56" s="105" t="s">
        <v>1022</v>
      </c>
      <c r="AD56" s="116" t="s">
        <v>523</v>
      </c>
      <c r="AE56" s="126" t="s">
        <v>458</v>
      </c>
      <c r="AF56" s="144">
        <v>61</v>
      </c>
      <c r="AG56" s="113">
        <v>173</v>
      </c>
      <c r="AH56" s="113">
        <v>111</v>
      </c>
      <c r="AI56" s="113">
        <v>14950</v>
      </c>
      <c r="AJ56" s="113">
        <v>1495</v>
      </c>
      <c r="AK56" s="113">
        <v>1165</v>
      </c>
      <c r="AL56" s="129">
        <v>86.7</v>
      </c>
      <c r="AM56" s="118">
        <v>85</v>
      </c>
      <c r="AN56" s="145" t="s">
        <v>614</v>
      </c>
      <c r="AO56" s="145" t="s">
        <v>487</v>
      </c>
      <c r="AP56" s="142">
        <v>1961</v>
      </c>
      <c r="AQ56" s="142">
        <v>1966</v>
      </c>
      <c r="AR56" s="126" t="s">
        <v>780</v>
      </c>
      <c r="AS56" s="119" t="s">
        <v>687</v>
      </c>
      <c r="AT56" s="126"/>
      <c r="AU56" s="126"/>
      <c r="AV56" s="120" t="s">
        <v>779</v>
      </c>
      <c r="AW56" s="126"/>
      <c r="AX56" s="121"/>
      <c r="BI56" s="139" t="s">
        <v>1252</v>
      </c>
      <c r="BJ56" s="139"/>
      <c r="BK56" s="139"/>
      <c r="CM56" s="140" t="s">
        <v>1255</v>
      </c>
      <c r="CN56" s="140"/>
      <c r="DB56" s="54" t="s">
        <v>1253</v>
      </c>
      <c r="DC56" s="70"/>
      <c r="DD56" s="70"/>
      <c r="DE56" s="70"/>
    </row>
    <row r="57" spans="1:127" s="30" customFormat="1" ht="11.1" customHeight="1">
      <c r="B57" s="43">
        <v>44</v>
      </c>
      <c r="C57" s="45" t="s">
        <v>1380</v>
      </c>
      <c r="D57" s="45" t="s">
        <v>573</v>
      </c>
      <c r="E57" s="21" t="s">
        <v>133</v>
      </c>
      <c r="F57" s="21" t="s">
        <v>204</v>
      </c>
      <c r="G57" s="20" t="s">
        <v>205</v>
      </c>
      <c r="H57" s="43" t="s">
        <v>272</v>
      </c>
      <c r="I57" s="43">
        <v>1</v>
      </c>
      <c r="J57" s="43">
        <v>2.5</v>
      </c>
      <c r="K57" s="43" t="s">
        <v>6</v>
      </c>
      <c r="L57" s="43">
        <v>3.1</v>
      </c>
      <c r="M57" s="147">
        <v>26402</v>
      </c>
      <c r="N57" s="59" t="s">
        <v>971</v>
      </c>
      <c r="O57" s="19">
        <v>9</v>
      </c>
      <c r="P57" s="122" t="s">
        <v>985</v>
      </c>
      <c r="Q57" s="122"/>
      <c r="R57" s="122"/>
      <c r="S57" s="113"/>
      <c r="T57" s="113"/>
      <c r="U57" s="114" t="s">
        <v>1150</v>
      </c>
      <c r="V57" s="113"/>
      <c r="W57" s="113"/>
      <c r="X57" s="113"/>
      <c r="Y57" s="113"/>
      <c r="Z57" s="113"/>
      <c r="AA57" s="126" t="s">
        <v>639</v>
      </c>
      <c r="AB57" s="115" t="s">
        <v>1017</v>
      </c>
      <c r="AC57" s="105" t="s">
        <v>1023</v>
      </c>
      <c r="AD57" s="116" t="s">
        <v>532</v>
      </c>
      <c r="AE57" s="126" t="s">
        <v>484</v>
      </c>
      <c r="AF57" s="144">
        <v>66.5</v>
      </c>
      <c r="AG57" s="113">
        <v>215</v>
      </c>
      <c r="AH57" s="113"/>
      <c r="AI57" s="113">
        <v>31600</v>
      </c>
      <c r="AJ57" s="113">
        <v>3160</v>
      </c>
      <c r="AK57" s="113">
        <v>2630</v>
      </c>
      <c r="AL57" s="129">
        <v>172</v>
      </c>
      <c r="AM57" s="118">
        <v>150</v>
      </c>
      <c r="AN57" s="145" t="s">
        <v>459</v>
      </c>
      <c r="AO57" s="145" t="s">
        <v>529</v>
      </c>
      <c r="AP57" s="142">
        <v>1957</v>
      </c>
      <c r="AQ57" s="142">
        <v>1963</v>
      </c>
      <c r="AR57" s="126" t="s">
        <v>858</v>
      </c>
      <c r="AS57" s="121"/>
      <c r="AT57" s="126"/>
      <c r="AU57" s="126"/>
      <c r="AV57" s="120" t="s">
        <v>857</v>
      </c>
      <c r="AW57" s="126"/>
      <c r="AX57" s="121"/>
      <c r="BI57" s="139" t="s">
        <v>1255</v>
      </c>
      <c r="BJ57" s="139"/>
      <c r="BK57" s="139"/>
      <c r="CM57" s="140" t="s">
        <v>1257</v>
      </c>
      <c r="CN57" s="140"/>
      <c r="DB57" s="49" t="s">
        <v>1256</v>
      </c>
      <c r="DC57" s="70"/>
      <c r="DD57" s="70"/>
      <c r="DE57" s="70"/>
    </row>
    <row r="58" spans="1:127" s="30" customFormat="1" ht="11.1" customHeight="1">
      <c r="B58" s="43">
        <v>37</v>
      </c>
      <c r="C58" s="45" t="s">
        <v>1380</v>
      </c>
      <c r="D58" s="45" t="s">
        <v>573</v>
      </c>
      <c r="E58" s="21" t="s">
        <v>133</v>
      </c>
      <c r="F58" s="21" t="s">
        <v>194</v>
      </c>
      <c r="G58" s="20" t="s">
        <v>195</v>
      </c>
      <c r="H58" s="43" t="s">
        <v>272</v>
      </c>
      <c r="I58" s="43">
        <v>1</v>
      </c>
      <c r="J58" s="43">
        <v>2.1</v>
      </c>
      <c r="K58" s="43" t="s">
        <v>6</v>
      </c>
      <c r="L58" s="43">
        <v>2.2000000000000002</v>
      </c>
      <c r="M58" s="147">
        <v>26402</v>
      </c>
      <c r="N58" s="59" t="s">
        <v>971</v>
      </c>
      <c r="O58" s="19">
        <v>2</v>
      </c>
      <c r="P58" s="122" t="s">
        <v>985</v>
      </c>
      <c r="Q58" s="122"/>
      <c r="R58" s="122"/>
      <c r="S58" s="113"/>
      <c r="T58" s="113"/>
      <c r="U58" s="114" t="s">
        <v>1150</v>
      </c>
      <c r="V58" s="113"/>
      <c r="W58" s="113"/>
      <c r="X58" s="113"/>
      <c r="Y58" s="113"/>
      <c r="Z58" s="113"/>
      <c r="AA58" s="126" t="s">
        <v>613</v>
      </c>
      <c r="AB58" s="115" t="s">
        <v>1019</v>
      </c>
      <c r="AC58" s="105" t="s">
        <v>1020</v>
      </c>
      <c r="AD58" s="116" t="s">
        <v>528</v>
      </c>
      <c r="AE58" s="126" t="s">
        <v>458</v>
      </c>
      <c r="AF58" s="144">
        <v>72</v>
      </c>
      <c r="AG58" s="113">
        <v>142</v>
      </c>
      <c r="AH58" s="113"/>
      <c r="AI58" s="113">
        <v>42500</v>
      </c>
      <c r="AJ58" s="113">
        <v>4250</v>
      </c>
      <c r="AK58" s="113">
        <v>3950</v>
      </c>
      <c r="AL58" s="129">
        <v>100</v>
      </c>
      <c r="AM58" s="118">
        <v>192</v>
      </c>
      <c r="AN58" s="145" t="s">
        <v>614</v>
      </c>
      <c r="AO58" s="145" t="s">
        <v>487</v>
      </c>
      <c r="AP58" s="142">
        <v>1966</v>
      </c>
      <c r="AQ58" s="142">
        <v>1970</v>
      </c>
      <c r="AR58" s="126" t="s">
        <v>856</v>
      </c>
      <c r="AS58" s="121"/>
      <c r="AT58" s="126"/>
      <c r="AU58" s="126"/>
      <c r="AV58" s="120" t="s">
        <v>855</v>
      </c>
      <c r="AW58" s="126"/>
      <c r="AX58" s="121"/>
      <c r="BI58" s="139" t="s">
        <v>1257</v>
      </c>
      <c r="BJ58" s="139"/>
      <c r="BK58" s="139"/>
      <c r="DB58" s="49" t="s">
        <v>1258</v>
      </c>
      <c r="DC58" s="70"/>
      <c r="DD58" s="70"/>
      <c r="DE58" s="70"/>
    </row>
    <row r="59" spans="1:127" s="30" customFormat="1" ht="11.1" customHeight="1">
      <c r="B59" s="43">
        <v>40</v>
      </c>
      <c r="C59" s="45" t="s">
        <v>1380</v>
      </c>
      <c r="D59" s="45" t="s">
        <v>573</v>
      </c>
      <c r="E59" s="21" t="s">
        <v>133</v>
      </c>
      <c r="F59" s="21" t="s">
        <v>198</v>
      </c>
      <c r="G59" s="20" t="s">
        <v>199</v>
      </c>
      <c r="H59" s="43" t="s">
        <v>272</v>
      </c>
      <c r="I59" s="43">
        <v>1</v>
      </c>
      <c r="J59" s="43">
        <v>0.7</v>
      </c>
      <c r="K59" s="43" t="s">
        <v>3</v>
      </c>
      <c r="L59" s="43">
        <v>0.6</v>
      </c>
      <c r="M59" s="147">
        <v>26402</v>
      </c>
      <c r="N59" s="59" t="s">
        <v>971</v>
      </c>
      <c r="O59" s="19">
        <v>32</v>
      </c>
      <c r="P59" s="122" t="s">
        <v>986</v>
      </c>
      <c r="Q59" s="122"/>
      <c r="R59" s="122"/>
      <c r="S59" s="113"/>
      <c r="T59" s="113"/>
      <c r="U59" s="114" t="s">
        <v>1150</v>
      </c>
      <c r="V59" s="113"/>
      <c r="W59" s="113"/>
      <c r="X59" s="113"/>
      <c r="Y59" s="113"/>
      <c r="Z59" s="113"/>
      <c r="AA59" s="126" t="s">
        <v>725</v>
      </c>
      <c r="AB59" s="115" t="s">
        <v>1017</v>
      </c>
      <c r="AC59" s="105" t="s">
        <v>1021</v>
      </c>
      <c r="AD59" s="116" t="s">
        <v>464</v>
      </c>
      <c r="AE59" s="126" t="s">
        <v>458</v>
      </c>
      <c r="AF59" s="144">
        <v>40</v>
      </c>
      <c r="AG59" s="113">
        <v>115.8</v>
      </c>
      <c r="AH59" s="113"/>
      <c r="AI59" s="113">
        <v>5959</v>
      </c>
      <c r="AJ59" s="113">
        <v>595.9</v>
      </c>
      <c r="AK59" s="113">
        <v>173.5</v>
      </c>
      <c r="AL59" s="129">
        <v>637.4</v>
      </c>
      <c r="AM59" s="118">
        <v>86</v>
      </c>
      <c r="AN59" s="145" t="s">
        <v>975</v>
      </c>
      <c r="AO59" s="145" t="s">
        <v>559</v>
      </c>
      <c r="AP59" s="142">
        <v>1938</v>
      </c>
      <c r="AQ59" s="142">
        <v>1940</v>
      </c>
      <c r="AR59" s="126"/>
      <c r="AS59" s="121" t="s">
        <v>976</v>
      </c>
      <c r="AT59" s="126"/>
      <c r="AU59" s="126"/>
      <c r="AV59" s="120" t="s">
        <v>977</v>
      </c>
      <c r="AW59" s="126"/>
      <c r="AX59" s="121"/>
      <c r="BI59" s="139" t="s">
        <v>1251</v>
      </c>
      <c r="BJ59" s="139"/>
      <c r="BK59" s="139"/>
      <c r="DB59" s="49" t="s">
        <v>1260</v>
      </c>
      <c r="DC59" s="70"/>
      <c r="DD59" s="70"/>
      <c r="DE59" s="70"/>
    </row>
    <row r="60" spans="1:127" s="30" customFormat="1" ht="11.1" customHeight="1">
      <c r="B60" s="43">
        <v>46</v>
      </c>
      <c r="C60" s="45" t="s">
        <v>1380</v>
      </c>
      <c r="D60" s="45" t="s">
        <v>573</v>
      </c>
      <c r="E60" s="21" t="s">
        <v>133</v>
      </c>
      <c r="F60" s="21" t="s">
        <v>207</v>
      </c>
      <c r="G60" s="20" t="s">
        <v>432</v>
      </c>
      <c r="H60" s="43" t="s">
        <v>272</v>
      </c>
      <c r="I60" s="43">
        <v>1</v>
      </c>
      <c r="J60" s="43">
        <v>0.6</v>
      </c>
      <c r="K60" s="43" t="s">
        <v>3</v>
      </c>
      <c r="L60" s="43">
        <v>0.6</v>
      </c>
      <c r="M60" s="147">
        <v>26402</v>
      </c>
      <c r="N60" s="59" t="s">
        <v>971</v>
      </c>
      <c r="O60" s="19">
        <v>15</v>
      </c>
      <c r="P60" s="122" t="s">
        <v>985</v>
      </c>
      <c r="Q60" s="122"/>
      <c r="R60" s="122"/>
      <c r="S60" s="113"/>
      <c r="T60" s="113"/>
      <c r="U60" s="114" t="s">
        <v>1150</v>
      </c>
      <c r="V60" s="113"/>
      <c r="W60" s="113"/>
      <c r="X60" s="113"/>
      <c r="Y60" s="113"/>
      <c r="Z60" s="113"/>
      <c r="AA60" s="126" t="s">
        <v>601</v>
      </c>
      <c r="AB60" s="115" t="s">
        <v>1017</v>
      </c>
      <c r="AC60" s="105" t="s">
        <v>1021</v>
      </c>
      <c r="AD60" s="116" t="s">
        <v>493</v>
      </c>
      <c r="AE60" s="126" t="s">
        <v>458</v>
      </c>
      <c r="AF60" s="144">
        <v>58.5</v>
      </c>
      <c r="AG60" s="113">
        <v>236</v>
      </c>
      <c r="AH60" s="113">
        <v>192</v>
      </c>
      <c r="AI60" s="113">
        <v>51000</v>
      </c>
      <c r="AJ60" s="113">
        <v>5100</v>
      </c>
      <c r="AK60" s="113">
        <v>4300</v>
      </c>
      <c r="AL60" s="129">
        <v>320.3</v>
      </c>
      <c r="AM60" s="118">
        <v>255</v>
      </c>
      <c r="AN60" s="145" t="s">
        <v>459</v>
      </c>
      <c r="AO60" s="145" t="s">
        <v>603</v>
      </c>
      <c r="AP60" s="142">
        <v>1951</v>
      </c>
      <c r="AQ60" s="142">
        <v>1957</v>
      </c>
      <c r="AR60" s="126" t="s">
        <v>793</v>
      </c>
      <c r="AS60" s="119" t="s">
        <v>602</v>
      </c>
      <c r="AT60" s="126"/>
      <c r="AU60" s="126"/>
      <c r="AV60" s="120" t="s">
        <v>792</v>
      </c>
      <c r="AW60" s="126"/>
      <c r="AX60" s="121"/>
      <c r="BI60" s="139" t="s">
        <v>1254</v>
      </c>
      <c r="BJ60" s="139"/>
      <c r="BK60" s="139"/>
    </row>
    <row r="61" spans="1:127" s="30" customFormat="1" ht="11.1" customHeight="1">
      <c r="A61"/>
      <c r="B61" s="25">
        <v>38</v>
      </c>
      <c r="C61" s="26" t="s">
        <v>1382</v>
      </c>
      <c r="D61" s="42" t="s">
        <v>573</v>
      </c>
      <c r="E61" s="27" t="s">
        <v>133</v>
      </c>
      <c r="F61" s="27" t="s">
        <v>196</v>
      </c>
      <c r="G61" s="28" t="s">
        <v>197</v>
      </c>
      <c r="H61" s="25" t="s">
        <v>272</v>
      </c>
      <c r="I61" s="25">
        <v>1</v>
      </c>
      <c r="J61" s="25" t="s">
        <v>139</v>
      </c>
      <c r="K61" s="25" t="s">
        <v>3</v>
      </c>
      <c r="L61" s="25">
        <v>0.5</v>
      </c>
      <c r="M61" s="147">
        <v>26402</v>
      </c>
      <c r="N61" s="61" t="s">
        <v>970</v>
      </c>
      <c r="O61" s="68" t="s">
        <v>1152</v>
      </c>
      <c r="P61" s="122" t="s">
        <v>1152</v>
      </c>
      <c r="Q61" s="122"/>
      <c r="R61" s="122"/>
      <c r="S61" s="114" t="s">
        <v>1150</v>
      </c>
      <c r="T61" s="114" t="s">
        <v>1150</v>
      </c>
      <c r="U61" s="114" t="s">
        <v>1150</v>
      </c>
      <c r="V61" s="131"/>
      <c r="W61" s="114" t="s">
        <v>1150</v>
      </c>
      <c r="X61" s="131"/>
      <c r="Y61" s="131"/>
      <c r="Z61" s="131"/>
      <c r="AA61" s="115"/>
      <c r="AB61" s="115"/>
      <c r="AC61" s="115"/>
      <c r="AD61" s="132"/>
      <c r="AE61" s="115"/>
      <c r="AF61" s="146"/>
      <c r="AG61" s="118"/>
      <c r="AH61" s="118"/>
      <c r="AI61" s="118"/>
      <c r="AJ61" s="118"/>
      <c r="AK61" s="118"/>
      <c r="AL61" s="117"/>
      <c r="AM61" s="118"/>
      <c r="AN61" s="143"/>
      <c r="AO61" s="143"/>
      <c r="AP61" s="142"/>
      <c r="AQ61" s="142"/>
      <c r="AR61" s="115"/>
      <c r="AS61" s="121"/>
      <c r="AT61" s="115"/>
      <c r="AU61" s="115"/>
      <c r="AV61" s="127"/>
      <c r="AW61" s="115"/>
      <c r="AX61" s="121"/>
    </row>
    <row r="62" spans="1:127" s="30" customFormat="1" ht="11.1" customHeight="1">
      <c r="B62" s="43">
        <v>47</v>
      </c>
      <c r="C62" s="44" t="s">
        <v>1380</v>
      </c>
      <c r="D62" s="45" t="s">
        <v>555</v>
      </c>
      <c r="E62" s="21" t="s">
        <v>134</v>
      </c>
      <c r="F62" s="21" t="s">
        <v>208</v>
      </c>
      <c r="G62" s="20" t="s">
        <v>209</v>
      </c>
      <c r="H62" s="43" t="s">
        <v>1385</v>
      </c>
      <c r="I62" s="43">
        <v>3</v>
      </c>
      <c r="J62" s="43">
        <v>2.5</v>
      </c>
      <c r="K62" s="43" t="s">
        <v>3</v>
      </c>
      <c r="L62" s="43">
        <v>2.2000000000000002</v>
      </c>
      <c r="M62" s="147">
        <v>35958</v>
      </c>
      <c r="N62" s="59" t="s">
        <v>957</v>
      </c>
      <c r="O62" s="19">
        <v>8</v>
      </c>
      <c r="P62" s="122" t="s">
        <v>985</v>
      </c>
      <c r="Q62" s="122"/>
      <c r="R62" s="122"/>
      <c r="S62" s="113"/>
      <c r="T62" s="113"/>
      <c r="U62" s="114" t="s">
        <v>1150</v>
      </c>
      <c r="V62" s="113"/>
      <c r="W62" s="113"/>
      <c r="X62" s="113" t="s">
        <v>1155</v>
      </c>
      <c r="Y62" s="113"/>
      <c r="Z62" s="113"/>
      <c r="AA62" s="115" t="s">
        <v>556</v>
      </c>
      <c r="AB62" s="115" t="s">
        <v>1025</v>
      </c>
      <c r="AC62" s="105" t="s">
        <v>1026</v>
      </c>
      <c r="AD62" s="116" t="s">
        <v>492</v>
      </c>
      <c r="AE62" s="115" t="s">
        <v>484</v>
      </c>
      <c r="AF62" s="124">
        <v>112</v>
      </c>
      <c r="AG62" s="113">
        <v>510</v>
      </c>
      <c r="AH62" s="113"/>
      <c r="AI62" s="113">
        <v>109000</v>
      </c>
      <c r="AJ62" s="113">
        <v>10900</v>
      </c>
      <c r="AK62" s="113">
        <v>9800</v>
      </c>
      <c r="AL62" s="117">
        <v>231</v>
      </c>
      <c r="AM62" s="118">
        <v>340</v>
      </c>
      <c r="AN62" s="143" t="s">
        <v>459</v>
      </c>
      <c r="AO62" s="143" t="s">
        <v>557</v>
      </c>
      <c r="AP62" s="142">
        <v>1972</v>
      </c>
      <c r="AQ62" s="142">
        <v>1990</v>
      </c>
      <c r="AR62" s="115" t="s">
        <v>860</v>
      </c>
      <c r="AS62" s="121"/>
      <c r="AT62" s="115"/>
      <c r="AU62" s="115"/>
      <c r="AV62" s="120" t="s">
        <v>859</v>
      </c>
      <c r="AW62" s="115"/>
      <c r="AX62" s="121"/>
      <c r="BI62" s="139" t="s">
        <v>1261</v>
      </c>
      <c r="BJ62" s="139"/>
      <c r="BK62" s="139"/>
    </row>
    <row r="63" spans="1:127" s="30" customFormat="1" ht="11.1" customHeight="1">
      <c r="B63" s="43">
        <v>57</v>
      </c>
      <c r="C63" s="44" t="s">
        <v>1380</v>
      </c>
      <c r="D63" s="45" t="s">
        <v>488</v>
      </c>
      <c r="E63" s="21" t="s">
        <v>25</v>
      </c>
      <c r="F63" s="21" t="s">
        <v>438</v>
      </c>
      <c r="G63" s="20" t="s">
        <v>222</v>
      </c>
      <c r="H63" s="43" t="s">
        <v>1385</v>
      </c>
      <c r="I63" s="43">
        <v>3</v>
      </c>
      <c r="J63" s="43">
        <v>2.6</v>
      </c>
      <c r="K63" s="43" t="s">
        <v>3</v>
      </c>
      <c r="L63" s="43">
        <v>2.1</v>
      </c>
      <c r="M63" s="147">
        <v>27114</v>
      </c>
      <c r="N63" s="59" t="s">
        <v>956</v>
      </c>
      <c r="O63" s="19">
        <v>15</v>
      </c>
      <c r="P63" s="122" t="s">
        <v>985</v>
      </c>
      <c r="Q63" s="114"/>
      <c r="R63" s="114"/>
      <c r="S63" s="113"/>
      <c r="T63" s="113"/>
      <c r="U63" s="114" t="s">
        <v>1150</v>
      </c>
      <c r="V63" s="113"/>
      <c r="W63" s="113"/>
      <c r="X63" s="113"/>
      <c r="Y63" s="113"/>
      <c r="Z63" s="113"/>
      <c r="AA63" s="115" t="s">
        <v>489</v>
      </c>
      <c r="AB63" s="115" t="s">
        <v>1027</v>
      </c>
      <c r="AC63" s="105" t="s">
        <v>1030</v>
      </c>
      <c r="AD63" s="116" t="s">
        <v>464</v>
      </c>
      <c r="AE63" s="115" t="s">
        <v>458</v>
      </c>
      <c r="AF63" s="124">
        <v>145</v>
      </c>
      <c r="AG63" s="113">
        <v>462</v>
      </c>
      <c r="AH63" s="113">
        <v>1950</v>
      </c>
      <c r="AI63" s="113">
        <v>494000</v>
      </c>
      <c r="AJ63" s="113">
        <v>49400</v>
      </c>
      <c r="AK63" s="113">
        <v>37000</v>
      </c>
      <c r="AL63" s="117">
        <v>816.3</v>
      </c>
      <c r="AM63" s="118">
        <v>995</v>
      </c>
      <c r="AN63" s="143" t="s">
        <v>632</v>
      </c>
      <c r="AO63" s="143" t="s">
        <v>474</v>
      </c>
      <c r="AP63" s="142">
        <v>1953</v>
      </c>
      <c r="AQ63" s="142">
        <v>1959</v>
      </c>
      <c r="AR63" s="115" t="s">
        <v>814</v>
      </c>
      <c r="AS63" s="119" t="s">
        <v>490</v>
      </c>
      <c r="AT63" s="115"/>
      <c r="AU63" s="115"/>
      <c r="AV63" s="120" t="s">
        <v>813</v>
      </c>
      <c r="AW63" s="115"/>
      <c r="AX63" s="121"/>
      <c r="CL63" s="30" t="s">
        <v>406</v>
      </c>
      <c r="CO63" s="30" t="s">
        <v>1275</v>
      </c>
      <c r="CP63" s="30" t="s">
        <v>1275</v>
      </c>
      <c r="CQ63" s="30" t="s">
        <v>1275</v>
      </c>
      <c r="CS63" s="30" t="s">
        <v>1275</v>
      </c>
      <c r="CT63" s="30" t="s">
        <v>1275</v>
      </c>
      <c r="CU63" s="30" t="s">
        <v>1275</v>
      </c>
      <c r="CV63" s="30" t="s">
        <v>1275</v>
      </c>
      <c r="CW63" s="30" t="s">
        <v>1275</v>
      </c>
      <c r="CX63" s="30" t="s">
        <v>1275</v>
      </c>
      <c r="DB63" s="49" t="s">
        <v>1256</v>
      </c>
    </row>
    <row r="64" spans="1:127" s="30" customFormat="1" ht="11.1" customHeight="1">
      <c r="A64"/>
      <c r="B64" s="25">
        <v>59</v>
      </c>
      <c r="C64" s="26" t="s">
        <v>1382</v>
      </c>
      <c r="D64" s="42" t="s">
        <v>488</v>
      </c>
      <c r="E64" s="27" t="s">
        <v>25</v>
      </c>
      <c r="F64" s="27" t="s">
        <v>225</v>
      </c>
      <c r="G64" s="28" t="s">
        <v>226</v>
      </c>
      <c r="H64" s="25" t="s">
        <v>406</v>
      </c>
      <c r="I64" s="25">
        <v>3</v>
      </c>
      <c r="J64" s="25">
        <v>2.4</v>
      </c>
      <c r="K64" s="25" t="s">
        <v>3</v>
      </c>
      <c r="L64" s="25">
        <v>2.2999999999999998</v>
      </c>
      <c r="M64" s="147">
        <v>27114</v>
      </c>
      <c r="N64" s="61" t="s">
        <v>956</v>
      </c>
      <c r="O64" s="60" t="s">
        <v>1152</v>
      </c>
      <c r="P64" s="122" t="s">
        <v>1152</v>
      </c>
      <c r="Q64" s="122"/>
      <c r="R64" s="122"/>
      <c r="S64" s="131"/>
      <c r="T64" s="131"/>
      <c r="U64" s="114" t="s">
        <v>1150</v>
      </c>
      <c r="V64" s="131"/>
      <c r="W64" s="131"/>
      <c r="X64" s="131"/>
      <c r="Y64" s="131"/>
      <c r="Z64" s="131"/>
      <c r="AA64" s="115"/>
      <c r="AB64" s="115"/>
      <c r="AC64" s="115"/>
      <c r="AD64" s="132"/>
      <c r="AE64" s="115"/>
      <c r="AF64" s="146"/>
      <c r="AG64" s="118"/>
      <c r="AH64" s="118"/>
      <c r="AI64" s="118"/>
      <c r="AJ64" s="118"/>
      <c r="AK64" s="118"/>
      <c r="AL64" s="117"/>
      <c r="AM64" s="118"/>
      <c r="AN64" s="143"/>
      <c r="AO64" s="143"/>
      <c r="AP64" s="142"/>
      <c r="AQ64" s="142"/>
      <c r="AR64" s="115"/>
      <c r="AS64" s="121"/>
      <c r="AT64" s="115"/>
      <c r="AU64" s="115"/>
      <c r="AV64" s="127"/>
      <c r="AW64" s="115"/>
      <c r="AX64" s="121"/>
    </row>
    <row r="65" spans="1:107" s="30" customFormat="1" ht="11.1" customHeight="1">
      <c r="A65"/>
      <c r="B65" s="25">
        <v>48</v>
      </c>
      <c r="C65" s="26" t="s">
        <v>1382</v>
      </c>
      <c r="D65" s="42" t="s">
        <v>488</v>
      </c>
      <c r="E65" s="27" t="s">
        <v>25</v>
      </c>
      <c r="F65" s="27" t="s">
        <v>26</v>
      </c>
      <c r="G65" s="28" t="s">
        <v>27</v>
      </c>
      <c r="H65" s="25" t="s">
        <v>406</v>
      </c>
      <c r="I65" s="25">
        <v>3</v>
      </c>
      <c r="J65" s="25">
        <v>3.7</v>
      </c>
      <c r="K65" s="25" t="s">
        <v>6</v>
      </c>
      <c r="L65" s="25">
        <v>3</v>
      </c>
      <c r="M65" s="147">
        <v>27114</v>
      </c>
      <c r="N65" s="61" t="s">
        <v>956</v>
      </c>
      <c r="O65" s="60" t="s">
        <v>1152</v>
      </c>
      <c r="P65" s="122" t="s">
        <v>1152</v>
      </c>
      <c r="Q65" s="122"/>
      <c r="R65" s="122"/>
      <c r="S65" s="131"/>
      <c r="T65" s="131"/>
      <c r="U65" s="114" t="s">
        <v>1150</v>
      </c>
      <c r="V65" s="131"/>
      <c r="W65" s="131"/>
      <c r="X65" s="131"/>
      <c r="Y65" s="131"/>
      <c r="Z65" s="131"/>
      <c r="AA65" s="115"/>
      <c r="AB65" s="115"/>
      <c r="AC65" s="115"/>
      <c r="AD65" s="132"/>
      <c r="AE65" s="115"/>
      <c r="AF65" s="146"/>
      <c r="AG65" s="118"/>
      <c r="AH65" s="118"/>
      <c r="AI65" s="118"/>
      <c r="AJ65" s="118"/>
      <c r="AK65" s="118"/>
      <c r="AL65" s="117"/>
      <c r="AM65" s="118"/>
      <c r="AN65" s="143"/>
      <c r="AO65" s="143"/>
      <c r="AP65" s="142"/>
      <c r="AQ65" s="142"/>
      <c r="AR65" s="115"/>
      <c r="AS65" s="121"/>
      <c r="AT65" s="115"/>
      <c r="AU65" s="115"/>
      <c r="AV65" s="127"/>
      <c r="AW65" s="115"/>
      <c r="AX65" s="121"/>
    </row>
    <row r="66" spans="1:107" s="30" customFormat="1" ht="11.1" customHeight="1">
      <c r="A66"/>
      <c r="B66" s="25">
        <v>54</v>
      </c>
      <c r="C66" s="26" t="s">
        <v>1382</v>
      </c>
      <c r="D66" s="42" t="s">
        <v>488</v>
      </c>
      <c r="E66" s="27" t="s">
        <v>25</v>
      </c>
      <c r="F66" s="27" t="s">
        <v>28</v>
      </c>
      <c r="G66" s="28" t="s">
        <v>29</v>
      </c>
      <c r="H66" s="25" t="s">
        <v>406</v>
      </c>
      <c r="I66" s="25">
        <v>3</v>
      </c>
      <c r="J66" s="25">
        <v>2.5</v>
      </c>
      <c r="K66" s="25" t="s">
        <v>3</v>
      </c>
      <c r="L66" s="25">
        <v>2.2000000000000002</v>
      </c>
      <c r="M66" s="147">
        <v>27114</v>
      </c>
      <c r="N66" s="61" t="s">
        <v>956</v>
      </c>
      <c r="O66" s="60" t="s">
        <v>1152</v>
      </c>
      <c r="P66" s="122" t="s">
        <v>1152</v>
      </c>
      <c r="Q66" s="122"/>
      <c r="R66" s="122"/>
      <c r="S66" s="131"/>
      <c r="T66" s="131"/>
      <c r="U66" s="114" t="s">
        <v>1150</v>
      </c>
      <c r="V66" s="131"/>
      <c r="W66" s="131"/>
      <c r="X66" s="131"/>
      <c r="Y66" s="131"/>
      <c r="Z66" s="131"/>
      <c r="AA66" s="115"/>
      <c r="AB66" s="115"/>
      <c r="AC66" s="115"/>
      <c r="AD66" s="132"/>
      <c r="AE66" s="115"/>
      <c r="AF66" s="146"/>
      <c r="AG66" s="118"/>
      <c r="AH66" s="118"/>
      <c r="AI66" s="118"/>
      <c r="AJ66" s="118"/>
      <c r="AK66" s="118"/>
      <c r="AL66" s="117"/>
      <c r="AM66" s="118"/>
      <c r="AN66" s="143"/>
      <c r="AO66" s="143"/>
      <c r="AP66" s="142"/>
      <c r="AQ66" s="142"/>
      <c r="AR66" s="115"/>
      <c r="AS66" s="121"/>
      <c r="AT66" s="115"/>
      <c r="AU66" s="115"/>
      <c r="AV66" s="127"/>
      <c r="AW66" s="115"/>
      <c r="AX66" s="121"/>
    </row>
    <row r="67" spans="1:107" s="30" customFormat="1" ht="11.1" customHeight="1">
      <c r="A67"/>
      <c r="B67" s="25">
        <v>56</v>
      </c>
      <c r="C67" s="26" t="s">
        <v>1382</v>
      </c>
      <c r="D67" s="42" t="s">
        <v>488</v>
      </c>
      <c r="E67" s="27" t="s">
        <v>25</v>
      </c>
      <c r="F67" s="27" t="s">
        <v>220</v>
      </c>
      <c r="G67" s="28" t="s">
        <v>221</v>
      </c>
      <c r="H67" s="25" t="s">
        <v>406</v>
      </c>
      <c r="I67" s="25">
        <v>3</v>
      </c>
      <c r="J67" s="25">
        <v>2.7</v>
      </c>
      <c r="K67" s="25" t="s">
        <v>3</v>
      </c>
      <c r="L67" s="25">
        <v>2.5</v>
      </c>
      <c r="M67" s="147">
        <v>27114</v>
      </c>
      <c r="N67" s="61" t="s">
        <v>956</v>
      </c>
      <c r="O67" s="60" t="s">
        <v>1152</v>
      </c>
      <c r="P67" s="122" t="s">
        <v>1152</v>
      </c>
      <c r="Q67" s="122"/>
      <c r="R67" s="122"/>
      <c r="S67" s="131"/>
      <c r="T67" s="131"/>
      <c r="U67" s="114" t="s">
        <v>1150</v>
      </c>
      <c r="V67" s="131"/>
      <c r="W67" s="131"/>
      <c r="X67" s="131"/>
      <c r="Y67" s="131"/>
      <c r="Z67" s="131"/>
      <c r="AA67" s="115"/>
      <c r="AB67" s="115"/>
      <c r="AC67" s="115"/>
      <c r="AD67" s="132"/>
      <c r="AE67" s="115"/>
      <c r="AF67" s="146"/>
      <c r="AG67" s="118"/>
      <c r="AH67" s="118"/>
      <c r="AI67" s="118"/>
      <c r="AJ67" s="118"/>
      <c r="AK67" s="118"/>
      <c r="AL67" s="117"/>
      <c r="AM67" s="118"/>
      <c r="AN67" s="143"/>
      <c r="AO67" s="143"/>
      <c r="AP67" s="142"/>
      <c r="AQ67" s="142"/>
      <c r="AR67" s="115"/>
      <c r="AS67" s="121"/>
      <c r="AT67" s="115"/>
      <c r="AU67" s="115"/>
      <c r="AV67" s="127"/>
      <c r="AW67" s="115"/>
      <c r="AX67" s="121"/>
    </row>
    <row r="68" spans="1:107" s="30" customFormat="1" ht="11.1" customHeight="1">
      <c r="A68"/>
      <c r="B68" s="25">
        <v>49</v>
      </c>
      <c r="C68" s="26" t="s">
        <v>1382</v>
      </c>
      <c r="D68" s="42" t="s">
        <v>488</v>
      </c>
      <c r="E68" s="27" t="s">
        <v>25</v>
      </c>
      <c r="F68" s="27" t="s">
        <v>210</v>
      </c>
      <c r="G68" s="28" t="s">
        <v>211</v>
      </c>
      <c r="H68" s="25" t="s">
        <v>406</v>
      </c>
      <c r="I68" s="25">
        <v>3</v>
      </c>
      <c r="J68" s="25">
        <v>1.3</v>
      </c>
      <c r="K68" s="25" t="s">
        <v>3</v>
      </c>
      <c r="L68" s="25">
        <v>1.2</v>
      </c>
      <c r="M68" s="147">
        <v>27114</v>
      </c>
      <c r="N68" s="61" t="s">
        <v>956</v>
      </c>
      <c r="O68" s="60" t="s">
        <v>1152</v>
      </c>
      <c r="P68" s="122" t="s">
        <v>1152</v>
      </c>
      <c r="Q68" s="122"/>
      <c r="R68" s="122"/>
      <c r="S68" s="131"/>
      <c r="T68" s="131"/>
      <c r="U68" s="114" t="s">
        <v>1150</v>
      </c>
      <c r="V68" s="131"/>
      <c r="W68" s="131"/>
      <c r="X68" s="131"/>
      <c r="Y68" s="131"/>
      <c r="Z68" s="131"/>
      <c r="AA68" s="115"/>
      <c r="AB68" s="115"/>
      <c r="AC68" s="115"/>
      <c r="AD68" s="132"/>
      <c r="AE68" s="115"/>
      <c r="AF68" s="146"/>
      <c r="AG68" s="118"/>
      <c r="AH68" s="118"/>
      <c r="AI68" s="118"/>
      <c r="AJ68" s="118"/>
      <c r="AK68" s="118"/>
      <c r="AL68" s="117"/>
      <c r="AM68" s="118"/>
      <c r="AN68" s="143"/>
      <c r="AO68" s="143"/>
      <c r="AP68" s="142"/>
      <c r="AQ68" s="142"/>
      <c r="AR68" s="115"/>
      <c r="AS68" s="121"/>
      <c r="AT68" s="115"/>
      <c r="AU68" s="115"/>
      <c r="AV68" s="127"/>
      <c r="AW68" s="115"/>
      <c r="AX68" s="121"/>
    </row>
    <row r="69" spans="1:107" s="30" customFormat="1" ht="11.1" customHeight="1">
      <c r="A69"/>
      <c r="B69" s="25">
        <v>60</v>
      </c>
      <c r="C69" s="26" t="s">
        <v>1382</v>
      </c>
      <c r="D69" s="42" t="s">
        <v>488</v>
      </c>
      <c r="E69" s="27" t="s">
        <v>25</v>
      </c>
      <c r="F69" s="28" t="s">
        <v>227</v>
      </c>
      <c r="G69" s="28" t="s">
        <v>228</v>
      </c>
      <c r="H69" s="25" t="s">
        <v>406</v>
      </c>
      <c r="I69" s="25">
        <v>3</v>
      </c>
      <c r="J69" s="25">
        <v>1.8</v>
      </c>
      <c r="K69" s="25" t="s">
        <v>3</v>
      </c>
      <c r="L69" s="25">
        <v>1.6</v>
      </c>
      <c r="M69" s="147">
        <v>27114</v>
      </c>
      <c r="N69" s="61" t="s">
        <v>956</v>
      </c>
      <c r="O69" s="60" t="s">
        <v>1152</v>
      </c>
      <c r="P69" s="122" t="s">
        <v>1152</v>
      </c>
      <c r="Q69" s="122"/>
      <c r="R69" s="122"/>
      <c r="S69" s="131"/>
      <c r="T69" s="131"/>
      <c r="U69" s="114" t="s">
        <v>1150</v>
      </c>
      <c r="V69" s="131"/>
      <c r="W69" s="131"/>
      <c r="X69" s="131"/>
      <c r="Y69" s="131"/>
      <c r="Z69" s="131"/>
      <c r="AA69" s="115"/>
      <c r="AB69" s="115"/>
      <c r="AC69" s="115"/>
      <c r="AD69" s="132"/>
      <c r="AE69" s="115"/>
      <c r="AF69" s="146"/>
      <c r="AG69" s="118"/>
      <c r="AH69" s="118"/>
      <c r="AI69" s="118"/>
      <c r="AJ69" s="118"/>
      <c r="AK69" s="118"/>
      <c r="AL69" s="117"/>
      <c r="AM69" s="118"/>
      <c r="AN69" s="143"/>
      <c r="AO69" s="143"/>
      <c r="AP69" s="142"/>
      <c r="AQ69" s="142"/>
      <c r="AR69" s="115"/>
      <c r="AS69" s="121"/>
      <c r="AT69" s="115"/>
      <c r="AU69" s="115"/>
      <c r="AV69" s="127"/>
      <c r="AW69" s="115"/>
      <c r="AX69" s="121"/>
    </row>
    <row r="70" spans="1:107" s="30" customFormat="1" ht="11.1" customHeight="1">
      <c r="A70"/>
      <c r="B70" s="25">
        <v>52</v>
      </c>
      <c r="C70" s="26" t="s">
        <v>1382</v>
      </c>
      <c r="D70" s="42" t="s">
        <v>488</v>
      </c>
      <c r="E70" s="27" t="s">
        <v>25</v>
      </c>
      <c r="F70" s="27" t="s">
        <v>215</v>
      </c>
      <c r="G70" s="28" t="s">
        <v>216</v>
      </c>
      <c r="H70" s="25" t="s">
        <v>406</v>
      </c>
      <c r="I70" s="25">
        <v>3</v>
      </c>
      <c r="J70" s="25">
        <v>6.1</v>
      </c>
      <c r="K70" s="25" t="s">
        <v>6</v>
      </c>
      <c r="L70" s="25">
        <v>4.9000000000000004</v>
      </c>
      <c r="M70" s="147">
        <v>27114</v>
      </c>
      <c r="N70" s="61" t="s">
        <v>970</v>
      </c>
      <c r="O70" s="60" t="s">
        <v>1152</v>
      </c>
      <c r="P70" s="122" t="s">
        <v>1152</v>
      </c>
      <c r="Q70" s="122"/>
      <c r="R70" s="122"/>
      <c r="S70" s="131"/>
      <c r="T70" s="131"/>
      <c r="U70" s="114" t="s">
        <v>1150</v>
      </c>
      <c r="V70" s="131"/>
      <c r="W70" s="131"/>
      <c r="X70" s="131"/>
      <c r="Y70" s="131"/>
      <c r="Z70" s="131"/>
      <c r="AA70" s="115"/>
      <c r="AB70" s="115"/>
      <c r="AC70" s="115"/>
      <c r="AD70" s="132"/>
      <c r="AE70" s="115"/>
      <c r="AF70" s="146"/>
      <c r="AG70" s="118"/>
      <c r="AH70" s="118"/>
      <c r="AI70" s="118"/>
      <c r="AJ70" s="118"/>
      <c r="AK70" s="118"/>
      <c r="AL70" s="117"/>
      <c r="AM70" s="118"/>
      <c r="AN70" s="143"/>
      <c r="AO70" s="143"/>
      <c r="AP70" s="142"/>
      <c r="AQ70" s="142"/>
      <c r="AR70" s="115"/>
      <c r="AS70" s="121"/>
      <c r="AT70" s="115"/>
      <c r="AU70" s="115"/>
      <c r="AV70" s="127"/>
      <c r="AW70" s="115"/>
      <c r="AX70" s="121"/>
      <c r="AY70" s="21"/>
      <c r="AZ70" s="21"/>
    </row>
    <row r="71" spans="1:107" s="30" customFormat="1" ht="11.1" customHeight="1">
      <c r="A71"/>
      <c r="B71" s="25">
        <v>62</v>
      </c>
      <c r="C71" s="26" t="s">
        <v>1382</v>
      </c>
      <c r="D71" s="42" t="s">
        <v>488</v>
      </c>
      <c r="E71" s="27" t="s">
        <v>25</v>
      </c>
      <c r="F71" s="27" t="s">
        <v>231</v>
      </c>
      <c r="G71" s="28" t="s">
        <v>232</v>
      </c>
      <c r="H71" s="25" t="s">
        <v>406</v>
      </c>
      <c r="I71" s="25">
        <v>3</v>
      </c>
      <c r="J71" s="25">
        <v>2.2000000000000002</v>
      </c>
      <c r="K71" s="25" t="s">
        <v>3</v>
      </c>
      <c r="L71" s="25">
        <v>2</v>
      </c>
      <c r="M71" s="147">
        <v>27114</v>
      </c>
      <c r="N71" s="61" t="s">
        <v>970</v>
      </c>
      <c r="O71" s="60" t="s">
        <v>1152</v>
      </c>
      <c r="P71" s="122" t="s">
        <v>1152</v>
      </c>
      <c r="Q71" s="122"/>
      <c r="R71" s="122"/>
      <c r="S71" s="131"/>
      <c r="T71" s="131"/>
      <c r="U71" s="114" t="s">
        <v>1150</v>
      </c>
      <c r="V71" s="131"/>
      <c r="W71" s="131"/>
      <c r="X71" s="131"/>
      <c r="Y71" s="131"/>
      <c r="Z71" s="131"/>
      <c r="AA71" s="115"/>
      <c r="AB71" s="115"/>
      <c r="AC71" s="115"/>
      <c r="AD71" s="132"/>
      <c r="AE71" s="115"/>
      <c r="AF71" s="146"/>
      <c r="AG71" s="118"/>
      <c r="AH71" s="118"/>
      <c r="AI71" s="118"/>
      <c r="AJ71" s="118"/>
      <c r="AK71" s="118"/>
      <c r="AL71" s="117"/>
      <c r="AM71" s="118"/>
      <c r="AN71" s="143"/>
      <c r="AO71" s="143"/>
      <c r="AP71" s="118"/>
      <c r="AQ71" s="118"/>
      <c r="AR71" s="115"/>
      <c r="AS71" s="121"/>
      <c r="AT71" s="115"/>
      <c r="AU71" s="115"/>
      <c r="AV71" s="127"/>
      <c r="AW71" s="115"/>
      <c r="AX71" s="121"/>
      <c r="AY71" s="21"/>
      <c r="AZ71" s="21"/>
    </row>
    <row r="72" spans="1:107" s="30" customFormat="1" ht="11.1" customHeight="1">
      <c r="A72"/>
      <c r="B72" s="25">
        <v>53</v>
      </c>
      <c r="C72" s="26" t="s">
        <v>1382</v>
      </c>
      <c r="D72" s="42" t="s">
        <v>488</v>
      </c>
      <c r="E72" s="27" t="s">
        <v>1399</v>
      </c>
      <c r="F72" s="27" t="s">
        <v>217</v>
      </c>
      <c r="G72" s="28" t="s">
        <v>218</v>
      </c>
      <c r="H72" s="25" t="s">
        <v>406</v>
      </c>
      <c r="I72" s="25">
        <v>3</v>
      </c>
      <c r="J72" s="25">
        <v>4.7</v>
      </c>
      <c r="K72" s="25" t="s">
        <v>6</v>
      </c>
      <c r="L72" s="25">
        <v>4.3</v>
      </c>
      <c r="M72" s="147">
        <v>29686</v>
      </c>
      <c r="N72" s="61" t="s">
        <v>970</v>
      </c>
      <c r="O72" s="60" t="s">
        <v>1152</v>
      </c>
      <c r="P72" s="122" t="s">
        <v>1152</v>
      </c>
      <c r="Q72" s="122"/>
      <c r="R72" s="122"/>
      <c r="S72" s="131"/>
      <c r="T72" s="131"/>
      <c r="U72" s="114" t="s">
        <v>1150</v>
      </c>
      <c r="V72" s="131"/>
      <c r="W72" s="131"/>
      <c r="X72" s="131"/>
      <c r="Y72" s="131"/>
      <c r="Z72" s="131"/>
      <c r="AA72" s="115"/>
      <c r="AB72" s="115"/>
      <c r="AC72" s="115"/>
      <c r="AD72" s="132"/>
      <c r="AE72" s="115"/>
      <c r="AF72" s="146"/>
      <c r="AG72" s="118"/>
      <c r="AH72" s="118"/>
      <c r="AI72" s="118"/>
      <c r="AJ72" s="118"/>
      <c r="AK72" s="118"/>
      <c r="AL72" s="117"/>
      <c r="AM72" s="118"/>
      <c r="AN72" s="143"/>
      <c r="AO72" s="143"/>
      <c r="AP72" s="118"/>
      <c r="AQ72" s="118"/>
      <c r="AR72" s="115"/>
      <c r="AS72" s="121"/>
      <c r="AT72" s="115"/>
      <c r="AU72" s="115"/>
      <c r="AV72" s="127"/>
      <c r="AW72" s="115"/>
      <c r="AX72" s="121"/>
      <c r="AY72" s="21"/>
      <c r="AZ72" s="21"/>
    </row>
    <row r="73" spans="1:107" s="30" customFormat="1" ht="11.1" customHeight="1">
      <c r="B73" s="43">
        <v>55</v>
      </c>
      <c r="C73" s="44" t="s">
        <v>1380</v>
      </c>
      <c r="D73" s="45" t="s">
        <v>488</v>
      </c>
      <c r="E73" s="21" t="s">
        <v>25</v>
      </c>
      <c r="F73" s="21" t="s">
        <v>980</v>
      </c>
      <c r="G73" s="20" t="s">
        <v>219</v>
      </c>
      <c r="H73" s="43" t="s">
        <v>1385</v>
      </c>
      <c r="I73" s="43">
        <v>3</v>
      </c>
      <c r="J73" s="43">
        <v>6.1</v>
      </c>
      <c r="K73" s="43" t="s">
        <v>6</v>
      </c>
      <c r="L73" s="43">
        <v>6.9</v>
      </c>
      <c r="M73" s="147">
        <v>36977</v>
      </c>
      <c r="N73" s="59" t="s">
        <v>955</v>
      </c>
      <c r="O73" s="19">
        <v>6</v>
      </c>
      <c r="P73" s="122" t="s">
        <v>985</v>
      </c>
      <c r="Q73" s="114" t="s">
        <v>985</v>
      </c>
      <c r="R73" s="114"/>
      <c r="S73" s="113"/>
      <c r="T73" s="113"/>
      <c r="U73" s="114" t="s">
        <v>1150</v>
      </c>
      <c r="V73" s="113"/>
      <c r="W73" s="113"/>
      <c r="X73" s="113"/>
      <c r="Y73" s="113"/>
      <c r="Z73" s="113"/>
      <c r="AA73" s="115" t="s">
        <v>700</v>
      </c>
      <c r="AB73" s="115" t="s">
        <v>1010</v>
      </c>
      <c r="AC73" s="105" t="s">
        <v>1029</v>
      </c>
      <c r="AD73" s="116" t="s">
        <v>979</v>
      </c>
      <c r="AE73" s="115" t="s">
        <v>507</v>
      </c>
      <c r="AF73" s="124">
        <v>43</v>
      </c>
      <c r="AG73" s="113">
        <v>176.5</v>
      </c>
      <c r="AH73" s="113">
        <v>347</v>
      </c>
      <c r="AI73" s="113">
        <v>13000</v>
      </c>
      <c r="AJ73" s="113">
        <v>1300</v>
      </c>
      <c r="AK73" s="113">
        <v>1160</v>
      </c>
      <c r="AL73" s="117">
        <v>111</v>
      </c>
      <c r="AM73" s="118">
        <v>98</v>
      </c>
      <c r="AN73" s="143" t="s">
        <v>631</v>
      </c>
      <c r="AO73" s="143" t="s">
        <v>702</v>
      </c>
      <c r="AP73" s="142"/>
      <c r="AQ73" s="142">
        <v>1995</v>
      </c>
      <c r="AR73" s="115"/>
      <c r="AS73" s="121" t="s">
        <v>701</v>
      </c>
      <c r="AT73" s="115"/>
      <c r="AU73" s="115"/>
      <c r="AV73" s="120" t="s">
        <v>781</v>
      </c>
      <c r="AW73" s="115"/>
      <c r="AX73" s="121"/>
      <c r="CL73" s="30" t="s">
        <v>272</v>
      </c>
      <c r="CM73" s="30" t="s">
        <v>1275</v>
      </c>
      <c r="CN73" s="30" t="s">
        <v>1275</v>
      </c>
      <c r="CO73" s="30" t="s">
        <v>1275</v>
      </c>
      <c r="CP73" s="30" t="s">
        <v>1275</v>
      </c>
      <c r="CQ73" s="30" t="s">
        <v>1275</v>
      </c>
      <c r="CR73" s="30" t="s">
        <v>1275</v>
      </c>
      <c r="CS73" s="30" t="s">
        <v>1275</v>
      </c>
      <c r="CT73" s="30" t="s">
        <v>1275</v>
      </c>
      <c r="CU73" s="30" t="s">
        <v>1275</v>
      </c>
      <c r="CV73" s="30" t="s">
        <v>1275</v>
      </c>
      <c r="CW73" s="30" t="s">
        <v>1275</v>
      </c>
      <c r="CX73" s="30" t="s">
        <v>1275</v>
      </c>
      <c r="DB73" s="54" t="s">
        <v>1253</v>
      </c>
      <c r="DC73" s="55"/>
    </row>
    <row r="74" spans="1:107" s="30" customFormat="1" ht="11.1" customHeight="1">
      <c r="B74" s="43">
        <v>61</v>
      </c>
      <c r="C74" s="44" t="s">
        <v>1380</v>
      </c>
      <c r="D74" s="45" t="s">
        <v>488</v>
      </c>
      <c r="E74" s="21" t="s">
        <v>25</v>
      </c>
      <c r="F74" s="21" t="s">
        <v>229</v>
      </c>
      <c r="G74" s="20" t="s">
        <v>230</v>
      </c>
      <c r="H74" s="43" t="s">
        <v>1385</v>
      </c>
      <c r="I74" s="43">
        <v>3</v>
      </c>
      <c r="J74" s="43">
        <v>4.3</v>
      </c>
      <c r="K74" s="43" t="s">
        <v>6</v>
      </c>
      <c r="L74" s="43">
        <v>3.9</v>
      </c>
      <c r="M74" s="147">
        <v>36977</v>
      </c>
      <c r="N74" s="59" t="s">
        <v>955</v>
      </c>
      <c r="O74" s="19">
        <v>19</v>
      </c>
      <c r="P74" s="122" t="s">
        <v>985</v>
      </c>
      <c r="Q74" s="114" t="s">
        <v>985</v>
      </c>
      <c r="R74" s="114"/>
      <c r="S74" s="113"/>
      <c r="T74" s="113"/>
      <c r="U74" s="114" t="s">
        <v>1150</v>
      </c>
      <c r="V74" s="113"/>
      <c r="W74" s="113"/>
      <c r="X74" s="113" t="s">
        <v>1155</v>
      </c>
      <c r="Y74" s="113"/>
      <c r="Z74" s="113"/>
      <c r="AA74" s="115" t="s">
        <v>704</v>
      </c>
      <c r="AB74" s="115" t="s">
        <v>1027</v>
      </c>
      <c r="AC74" s="105" t="s">
        <v>1031</v>
      </c>
      <c r="AD74" s="116" t="s">
        <v>576</v>
      </c>
      <c r="AE74" s="115" t="s">
        <v>458</v>
      </c>
      <c r="AF74" s="124">
        <v>70</v>
      </c>
      <c r="AG74" s="113">
        <v>275</v>
      </c>
      <c r="AH74" s="113"/>
      <c r="AI74" s="113">
        <v>12500</v>
      </c>
      <c r="AJ74" s="113">
        <v>1250</v>
      </c>
      <c r="AK74" s="113">
        <v>1150</v>
      </c>
      <c r="AL74" s="117">
        <v>40.5</v>
      </c>
      <c r="AM74" s="118">
        <v>58</v>
      </c>
      <c r="AN74" s="143" t="s">
        <v>631</v>
      </c>
      <c r="AO74" s="143" t="s">
        <v>515</v>
      </c>
      <c r="AP74" s="142">
        <v>1970</v>
      </c>
      <c r="AQ74" s="142">
        <v>1982</v>
      </c>
      <c r="AR74" s="115" t="s">
        <v>864</v>
      </c>
      <c r="AS74" s="121"/>
      <c r="AT74" s="115"/>
      <c r="AU74" s="115"/>
      <c r="AV74" s="120" t="s">
        <v>863</v>
      </c>
      <c r="AW74" s="115"/>
      <c r="AX74" s="121"/>
      <c r="CL74" s="30" t="s">
        <v>405</v>
      </c>
      <c r="CT74" s="30" t="s">
        <v>1275</v>
      </c>
      <c r="CU74" s="30" t="s">
        <v>1275</v>
      </c>
      <c r="CV74" s="30" t="s">
        <v>1275</v>
      </c>
      <c r="CW74" s="30" t="s">
        <v>1275</v>
      </c>
      <c r="CX74" s="30" t="s">
        <v>1275</v>
      </c>
      <c r="DB74" s="49" t="s">
        <v>1258</v>
      </c>
      <c r="DC74" s="51"/>
    </row>
    <row r="75" spans="1:107" s="30" customFormat="1" ht="11.1" customHeight="1">
      <c r="B75" s="43">
        <v>50</v>
      </c>
      <c r="C75" s="44" t="s">
        <v>1380</v>
      </c>
      <c r="D75" s="45" t="s">
        <v>488</v>
      </c>
      <c r="E75" s="21" t="s">
        <v>25</v>
      </c>
      <c r="F75" s="21" t="s">
        <v>732</v>
      </c>
      <c r="G75" s="20" t="s">
        <v>212</v>
      </c>
      <c r="H75" s="43" t="s">
        <v>1385</v>
      </c>
      <c r="I75" s="43">
        <v>3</v>
      </c>
      <c r="J75" s="43">
        <v>2.1</v>
      </c>
      <c r="K75" s="43" t="s">
        <v>3</v>
      </c>
      <c r="L75" s="43">
        <v>1.7</v>
      </c>
      <c r="M75" s="147">
        <v>37707</v>
      </c>
      <c r="N75" s="59" t="s">
        <v>954</v>
      </c>
      <c r="O75" s="19">
        <v>16</v>
      </c>
      <c r="P75" s="122" t="s">
        <v>985</v>
      </c>
      <c r="Q75" s="114" t="s">
        <v>985</v>
      </c>
      <c r="R75" s="114"/>
      <c r="S75" s="113"/>
      <c r="T75" s="113"/>
      <c r="U75" s="114" t="s">
        <v>1150</v>
      </c>
      <c r="V75" s="113"/>
      <c r="W75" s="113"/>
      <c r="X75" s="113" t="s">
        <v>1155</v>
      </c>
      <c r="Y75" s="113"/>
      <c r="Z75" s="113"/>
      <c r="AA75" s="115" t="s">
        <v>595</v>
      </c>
      <c r="AB75" s="115" t="s">
        <v>1027</v>
      </c>
      <c r="AC75" s="105" t="s">
        <v>1028</v>
      </c>
      <c r="AD75" s="116" t="s">
        <v>504</v>
      </c>
      <c r="AE75" s="115" t="s">
        <v>561</v>
      </c>
      <c r="AF75" s="124">
        <v>75</v>
      </c>
      <c r="AG75" s="113">
        <v>406.5</v>
      </c>
      <c r="AH75" s="113"/>
      <c r="AI75" s="113">
        <v>57500</v>
      </c>
      <c r="AJ75" s="113">
        <v>5750</v>
      </c>
      <c r="AK75" s="113">
        <v>4450</v>
      </c>
      <c r="AL75" s="117">
        <v>825.6</v>
      </c>
      <c r="AM75" s="118">
        <v>190</v>
      </c>
      <c r="AN75" s="143" t="s">
        <v>596</v>
      </c>
      <c r="AO75" s="143" t="s">
        <v>597</v>
      </c>
      <c r="AP75" s="142">
        <v>1971</v>
      </c>
      <c r="AQ75" s="142">
        <v>1987</v>
      </c>
      <c r="AR75" s="115" t="s">
        <v>862</v>
      </c>
      <c r="AS75" s="121"/>
      <c r="AT75" s="115"/>
      <c r="AU75" s="115"/>
      <c r="AV75" s="120" t="s">
        <v>861</v>
      </c>
      <c r="AW75" s="115"/>
      <c r="AX75" s="121"/>
      <c r="AY75" s="4"/>
      <c r="AZ75" s="4"/>
      <c r="BI75" s="139" t="s">
        <v>1332</v>
      </c>
      <c r="BJ75" s="139"/>
      <c r="BK75" s="139"/>
      <c r="CL75" s="72" t="s">
        <v>1337</v>
      </c>
      <c r="CM75" s="30" t="s">
        <v>1262</v>
      </c>
      <c r="CN75" s="30" t="s">
        <v>1263</v>
      </c>
      <c r="CO75" s="30" t="s">
        <v>1264</v>
      </c>
      <c r="CP75" s="30" t="s">
        <v>1265</v>
      </c>
      <c r="CQ75" s="30" t="s">
        <v>1266</v>
      </c>
      <c r="CR75" s="30" t="s">
        <v>1267</v>
      </c>
      <c r="CS75" s="30" t="s">
        <v>1268</v>
      </c>
      <c r="CT75" s="30" t="s">
        <v>1269</v>
      </c>
      <c r="CU75" s="30" t="s">
        <v>1270</v>
      </c>
      <c r="CV75" s="30" t="s">
        <v>1271</v>
      </c>
      <c r="CW75" s="30" t="s">
        <v>1272</v>
      </c>
      <c r="CX75" s="30" t="s">
        <v>1273</v>
      </c>
      <c r="DB75" s="30" t="s">
        <v>1250</v>
      </c>
    </row>
    <row r="76" spans="1:107" s="30" customFormat="1" ht="11.1" customHeight="1">
      <c r="A76"/>
      <c r="B76" s="25">
        <v>58</v>
      </c>
      <c r="C76" s="26" t="s">
        <v>1382</v>
      </c>
      <c r="D76" s="42" t="s">
        <v>488</v>
      </c>
      <c r="E76" s="27" t="s">
        <v>25</v>
      </c>
      <c r="F76" s="27" t="s">
        <v>223</v>
      </c>
      <c r="G76" s="28" t="s">
        <v>224</v>
      </c>
      <c r="H76" s="25" t="s">
        <v>406</v>
      </c>
      <c r="I76" s="25">
        <v>3</v>
      </c>
      <c r="J76" s="25">
        <v>1.9</v>
      </c>
      <c r="K76" s="25" t="s">
        <v>3</v>
      </c>
      <c r="L76" s="25">
        <v>1.8</v>
      </c>
      <c r="M76" s="147">
        <v>39504</v>
      </c>
      <c r="N76" s="61" t="s">
        <v>956</v>
      </c>
      <c r="O76" s="60" t="s">
        <v>1152</v>
      </c>
      <c r="P76" s="122" t="s">
        <v>1152</v>
      </c>
      <c r="Q76" s="122"/>
      <c r="R76" s="122"/>
      <c r="S76" s="131"/>
      <c r="T76" s="131"/>
      <c r="U76" s="114" t="s">
        <v>1150</v>
      </c>
      <c r="V76" s="131"/>
      <c r="W76" s="131"/>
      <c r="X76" s="131"/>
      <c r="Y76" s="131"/>
      <c r="Z76" s="131"/>
      <c r="AA76" s="115"/>
      <c r="AB76" s="115"/>
      <c r="AC76" s="115"/>
      <c r="AD76" s="132"/>
      <c r="AE76" s="115"/>
      <c r="AF76" s="146"/>
      <c r="AG76" s="118"/>
      <c r="AH76" s="118"/>
      <c r="AI76" s="118"/>
      <c r="AJ76" s="118"/>
      <c r="AK76" s="118"/>
      <c r="AL76" s="117"/>
      <c r="AM76" s="118"/>
      <c r="AN76" s="143"/>
      <c r="AO76" s="143"/>
      <c r="AP76" s="142"/>
      <c r="AQ76" s="142"/>
      <c r="AR76" s="115"/>
      <c r="AS76" s="121"/>
      <c r="AT76" s="115"/>
      <c r="AU76" s="115"/>
      <c r="AV76" s="127"/>
      <c r="AW76" s="115"/>
      <c r="AX76" s="121"/>
    </row>
    <row r="77" spans="1:107" s="30" customFormat="1" ht="11.1" customHeight="1">
      <c r="A77"/>
      <c r="B77" s="25">
        <v>64</v>
      </c>
      <c r="C77" s="26" t="s">
        <v>1382</v>
      </c>
      <c r="D77" s="42" t="s">
        <v>1110</v>
      </c>
      <c r="E77" s="27" t="s">
        <v>30</v>
      </c>
      <c r="F77" s="27" t="s">
        <v>436</v>
      </c>
      <c r="G77" s="28" t="s">
        <v>234</v>
      </c>
      <c r="H77" s="25" t="s">
        <v>406</v>
      </c>
      <c r="I77" s="25">
        <v>3</v>
      </c>
      <c r="J77" s="25">
        <v>7.6</v>
      </c>
      <c r="K77" s="25" t="s">
        <v>6</v>
      </c>
      <c r="L77" s="25">
        <v>6.7</v>
      </c>
      <c r="M77" s="147">
        <v>26609</v>
      </c>
      <c r="N77" s="61" t="s">
        <v>970</v>
      </c>
      <c r="O77" s="60" t="s">
        <v>1152</v>
      </c>
      <c r="P77" s="122" t="s">
        <v>1152</v>
      </c>
      <c r="Q77" s="122"/>
      <c r="R77" s="122" t="s">
        <v>1343</v>
      </c>
      <c r="S77" s="131"/>
      <c r="T77" s="131"/>
      <c r="U77" s="114" t="s">
        <v>1150</v>
      </c>
      <c r="V77" s="114" t="s">
        <v>1150</v>
      </c>
      <c r="W77" s="131"/>
      <c r="X77" s="131"/>
      <c r="Y77" s="131"/>
      <c r="Z77" s="131"/>
      <c r="AA77" s="115"/>
      <c r="AB77" s="115"/>
      <c r="AC77" s="115"/>
      <c r="AD77" s="132"/>
      <c r="AE77" s="115"/>
      <c r="AF77" s="146"/>
      <c r="AG77" s="118"/>
      <c r="AH77" s="118"/>
      <c r="AI77" s="118"/>
      <c r="AJ77" s="118"/>
      <c r="AK77" s="118"/>
      <c r="AL77" s="117"/>
      <c r="AM77" s="118"/>
      <c r="AN77" s="143"/>
      <c r="AO77" s="143"/>
      <c r="AP77" s="118"/>
      <c r="AQ77" s="118"/>
      <c r="AR77" s="115"/>
      <c r="AS77" s="121"/>
      <c r="AT77" s="115"/>
      <c r="AU77" s="115"/>
      <c r="AV77" s="127"/>
      <c r="AW77" s="115"/>
      <c r="AX77" s="121"/>
    </row>
    <row r="78" spans="1:107" s="30" customFormat="1" ht="11.1" customHeight="1">
      <c r="A78"/>
      <c r="B78" s="25">
        <v>66</v>
      </c>
      <c r="C78" s="26" t="s">
        <v>1382</v>
      </c>
      <c r="D78" s="42" t="s">
        <v>1110</v>
      </c>
      <c r="E78" s="27" t="s">
        <v>30</v>
      </c>
      <c r="F78" s="27" t="s">
        <v>31</v>
      </c>
      <c r="G78" s="28" t="s">
        <v>32</v>
      </c>
      <c r="H78" s="25" t="s">
        <v>406</v>
      </c>
      <c r="I78" s="25">
        <v>3</v>
      </c>
      <c r="J78" s="25">
        <v>7.9</v>
      </c>
      <c r="K78" s="25" t="s">
        <v>6</v>
      </c>
      <c r="L78" s="25">
        <v>7.6</v>
      </c>
      <c r="M78" s="147">
        <v>26609</v>
      </c>
      <c r="N78" s="61" t="s">
        <v>970</v>
      </c>
      <c r="O78" s="60" t="s">
        <v>1152</v>
      </c>
      <c r="P78" s="122" t="s">
        <v>1152</v>
      </c>
      <c r="Q78" s="122"/>
      <c r="R78" s="122"/>
      <c r="S78" s="131"/>
      <c r="T78" s="131"/>
      <c r="U78" s="114" t="s">
        <v>1150</v>
      </c>
      <c r="V78" s="131"/>
      <c r="W78" s="131"/>
      <c r="X78" s="131"/>
      <c r="Y78" s="131"/>
      <c r="Z78" s="131"/>
      <c r="AA78" s="115"/>
      <c r="AB78" s="115"/>
      <c r="AC78" s="115"/>
      <c r="AD78" s="132"/>
      <c r="AE78" s="115"/>
      <c r="AF78" s="146"/>
      <c r="AG78" s="118"/>
      <c r="AH78" s="118"/>
      <c r="AI78" s="118"/>
      <c r="AJ78" s="118"/>
      <c r="AK78" s="118"/>
      <c r="AL78" s="117"/>
      <c r="AM78" s="118"/>
      <c r="AN78" s="143"/>
      <c r="AO78" s="143"/>
      <c r="AP78" s="118"/>
      <c r="AQ78" s="118"/>
      <c r="AR78" s="115"/>
      <c r="AS78" s="121"/>
      <c r="AT78" s="115"/>
      <c r="AU78" s="115"/>
      <c r="AV78" s="127"/>
      <c r="AW78" s="115"/>
      <c r="AX78" s="121"/>
    </row>
    <row r="79" spans="1:107" s="30" customFormat="1" ht="11.1" customHeight="1">
      <c r="A79"/>
      <c r="B79" s="25">
        <v>65</v>
      </c>
      <c r="C79" s="26" t="s">
        <v>1382</v>
      </c>
      <c r="D79" s="42" t="s">
        <v>1110</v>
      </c>
      <c r="E79" s="27" t="s">
        <v>30</v>
      </c>
      <c r="F79" s="27" t="s">
        <v>235</v>
      </c>
      <c r="G79" s="28" t="s">
        <v>236</v>
      </c>
      <c r="H79" s="25" t="s">
        <v>406</v>
      </c>
      <c r="I79" s="25">
        <v>3</v>
      </c>
      <c r="J79" s="25">
        <v>9.3000000000000007</v>
      </c>
      <c r="K79" s="25" t="s">
        <v>6</v>
      </c>
      <c r="L79" s="25">
        <v>8.4</v>
      </c>
      <c r="M79" s="147">
        <v>26609</v>
      </c>
      <c r="N79" s="61" t="s">
        <v>970</v>
      </c>
      <c r="O79" s="60" t="s">
        <v>1152</v>
      </c>
      <c r="P79" s="122" t="s">
        <v>1152</v>
      </c>
      <c r="Q79" s="122"/>
      <c r="R79" s="122"/>
      <c r="S79" s="131"/>
      <c r="T79" s="131"/>
      <c r="U79" s="114" t="s">
        <v>1150</v>
      </c>
      <c r="V79" s="131"/>
      <c r="W79" s="131"/>
      <c r="X79" s="131"/>
      <c r="Y79" s="131"/>
      <c r="Z79" s="131"/>
      <c r="AA79" s="115"/>
      <c r="AB79" s="115"/>
      <c r="AC79" s="115"/>
      <c r="AD79" s="132"/>
      <c r="AE79" s="115"/>
      <c r="AF79" s="146"/>
      <c r="AG79" s="118"/>
      <c r="AH79" s="118"/>
      <c r="AI79" s="118"/>
      <c r="AJ79" s="118"/>
      <c r="AK79" s="118"/>
      <c r="AL79" s="117"/>
      <c r="AM79" s="118"/>
      <c r="AN79" s="143"/>
      <c r="AO79" s="143"/>
      <c r="AP79" s="118"/>
      <c r="AQ79" s="118"/>
      <c r="AR79" s="115"/>
      <c r="AS79" s="121"/>
      <c r="AT79" s="115"/>
      <c r="AU79" s="115"/>
      <c r="AV79" s="127"/>
      <c r="AW79" s="115"/>
      <c r="AX79" s="121"/>
    </row>
    <row r="80" spans="1:107" s="30" customFormat="1" ht="11.1" customHeight="1">
      <c r="A80"/>
      <c r="B80" s="25">
        <v>67</v>
      </c>
      <c r="C80" s="26" t="s">
        <v>1382</v>
      </c>
      <c r="D80" s="42" t="s">
        <v>1110</v>
      </c>
      <c r="E80" s="27" t="s">
        <v>30</v>
      </c>
      <c r="F80" s="27" t="s">
        <v>413</v>
      </c>
      <c r="G80" s="28" t="s">
        <v>33</v>
      </c>
      <c r="H80" s="25" t="s">
        <v>405</v>
      </c>
      <c r="I80" s="25">
        <v>5</v>
      </c>
      <c r="J80" s="25">
        <v>7.6</v>
      </c>
      <c r="K80" s="25" t="s">
        <v>6</v>
      </c>
      <c r="L80" s="25">
        <v>6.2</v>
      </c>
      <c r="M80" s="147">
        <v>27103</v>
      </c>
      <c r="N80" s="61" t="s">
        <v>970</v>
      </c>
      <c r="O80" s="60" t="s">
        <v>1152</v>
      </c>
      <c r="P80" s="122" t="s">
        <v>1152</v>
      </c>
      <c r="Q80" s="122"/>
      <c r="R80" s="122"/>
      <c r="S80" s="131"/>
      <c r="T80" s="131"/>
      <c r="U80" s="114" t="s">
        <v>1150</v>
      </c>
      <c r="V80" s="131"/>
      <c r="W80" s="131"/>
      <c r="X80" s="131"/>
      <c r="Y80" s="131"/>
      <c r="Z80" s="131"/>
      <c r="AA80" s="115"/>
      <c r="AB80" s="115"/>
      <c r="AC80" s="115"/>
      <c r="AD80" s="132"/>
      <c r="AE80" s="115"/>
      <c r="AF80" s="146"/>
      <c r="AG80" s="118"/>
      <c r="AH80" s="118"/>
      <c r="AI80" s="118"/>
      <c r="AJ80" s="118"/>
      <c r="AK80" s="118"/>
      <c r="AL80" s="117"/>
      <c r="AM80" s="118"/>
      <c r="AN80" s="143"/>
      <c r="AO80" s="143"/>
      <c r="AP80" s="118"/>
      <c r="AQ80" s="118"/>
      <c r="AR80" s="115"/>
      <c r="AS80" s="121"/>
      <c r="AT80" s="115"/>
      <c r="AU80" s="115"/>
      <c r="AV80" s="127"/>
      <c r="AW80" s="115"/>
      <c r="AX80" s="121"/>
    </row>
    <row r="81" spans="1:117" s="30" customFormat="1" ht="11.1" customHeight="1">
      <c r="A81"/>
      <c r="B81" s="25">
        <v>63</v>
      </c>
      <c r="C81" s="26" t="s">
        <v>1382</v>
      </c>
      <c r="D81" s="42" t="s">
        <v>1110</v>
      </c>
      <c r="E81" s="27" t="s">
        <v>30</v>
      </c>
      <c r="F81" s="27" t="s">
        <v>412</v>
      </c>
      <c r="G81" s="28" t="s">
        <v>233</v>
      </c>
      <c r="H81" s="25" t="s">
        <v>405</v>
      </c>
      <c r="I81" s="25">
        <v>5</v>
      </c>
      <c r="J81" s="25">
        <v>8.8000000000000007</v>
      </c>
      <c r="K81" s="25" t="s">
        <v>6</v>
      </c>
      <c r="L81" s="25">
        <v>8</v>
      </c>
      <c r="M81" s="147">
        <v>36206</v>
      </c>
      <c r="N81" s="61" t="s">
        <v>970</v>
      </c>
      <c r="O81" s="60" t="s">
        <v>1152</v>
      </c>
      <c r="P81" s="122" t="s">
        <v>1152</v>
      </c>
      <c r="Q81" s="122"/>
      <c r="R81" s="122"/>
      <c r="S81" s="131"/>
      <c r="T81" s="131"/>
      <c r="U81" s="114" t="s">
        <v>1150</v>
      </c>
      <c r="V81" s="131"/>
      <c r="W81" s="131"/>
      <c r="X81" s="131"/>
      <c r="Y81" s="131"/>
      <c r="Z81" s="131"/>
      <c r="AA81" s="115"/>
      <c r="AB81" s="115"/>
      <c r="AC81" s="115"/>
      <c r="AD81" s="132"/>
      <c r="AE81" s="115"/>
      <c r="AF81" s="146"/>
      <c r="AG81" s="118"/>
      <c r="AH81" s="118"/>
      <c r="AI81" s="118"/>
      <c r="AJ81" s="118"/>
      <c r="AK81" s="118"/>
      <c r="AL81" s="117"/>
      <c r="AM81" s="118"/>
      <c r="AN81" s="143"/>
      <c r="AO81" s="143"/>
      <c r="AP81" s="118"/>
      <c r="AQ81" s="118"/>
      <c r="AR81" s="115"/>
      <c r="AS81" s="121"/>
      <c r="AT81" s="115"/>
      <c r="AU81" s="115"/>
      <c r="AV81" s="127"/>
      <c r="AW81" s="115"/>
      <c r="AX81" s="121"/>
    </row>
    <row r="82" spans="1:117" s="30" customFormat="1" ht="11.1" customHeight="1">
      <c r="B82" s="43">
        <v>69</v>
      </c>
      <c r="C82" s="44" t="s">
        <v>1380</v>
      </c>
      <c r="D82" s="45" t="s">
        <v>469</v>
      </c>
      <c r="E82" s="21" t="s">
        <v>34</v>
      </c>
      <c r="F82" s="21" t="s">
        <v>239</v>
      </c>
      <c r="G82" s="20" t="s">
        <v>240</v>
      </c>
      <c r="H82" s="43" t="s">
        <v>1385</v>
      </c>
      <c r="I82" s="43">
        <v>3</v>
      </c>
      <c r="J82" s="43">
        <v>1.7</v>
      </c>
      <c r="K82" s="43" t="s">
        <v>3</v>
      </c>
      <c r="L82" s="43">
        <v>1.6</v>
      </c>
      <c r="M82" s="147">
        <v>37707</v>
      </c>
      <c r="N82" s="59" t="s">
        <v>954</v>
      </c>
      <c r="O82" s="19">
        <v>37</v>
      </c>
      <c r="P82" s="122" t="s">
        <v>985</v>
      </c>
      <c r="Q82" s="114" t="s">
        <v>985</v>
      </c>
      <c r="R82" s="114"/>
      <c r="S82" s="113"/>
      <c r="T82" s="113"/>
      <c r="U82" s="114" t="s">
        <v>1150</v>
      </c>
      <c r="V82" s="113"/>
      <c r="W82" s="113"/>
      <c r="X82" s="113"/>
      <c r="Y82" s="113"/>
      <c r="Z82" s="113"/>
      <c r="AA82" s="115" t="s">
        <v>565</v>
      </c>
      <c r="AB82" s="115" t="s">
        <v>1032</v>
      </c>
      <c r="AC82" s="105" t="s">
        <v>1033</v>
      </c>
      <c r="AD82" s="116" t="s">
        <v>523</v>
      </c>
      <c r="AE82" s="115" t="s">
        <v>499</v>
      </c>
      <c r="AF82" s="124">
        <v>117</v>
      </c>
      <c r="AG82" s="113">
        <v>131</v>
      </c>
      <c r="AH82" s="113">
        <v>147</v>
      </c>
      <c r="AI82" s="113">
        <v>87600</v>
      </c>
      <c r="AJ82" s="113">
        <v>8760</v>
      </c>
      <c r="AK82" s="113">
        <v>7310</v>
      </c>
      <c r="AL82" s="117">
        <v>179.4</v>
      </c>
      <c r="AM82" s="118">
        <v>259</v>
      </c>
      <c r="AN82" s="143" t="s">
        <v>517</v>
      </c>
      <c r="AO82" s="143" t="s">
        <v>487</v>
      </c>
      <c r="AP82" s="142">
        <v>1957</v>
      </c>
      <c r="AQ82" s="142">
        <v>1966</v>
      </c>
      <c r="AR82" s="115" t="s">
        <v>775</v>
      </c>
      <c r="AS82" s="119" t="s">
        <v>566</v>
      </c>
      <c r="AT82" s="115"/>
      <c r="AU82" s="115"/>
      <c r="AV82" s="120" t="s">
        <v>774</v>
      </c>
      <c r="AW82" s="115"/>
      <c r="AX82" s="121"/>
      <c r="AY82" s="4"/>
      <c r="AZ82" s="4"/>
      <c r="BP82" s="30" t="s">
        <v>1276</v>
      </c>
      <c r="BR82" s="30" t="s">
        <v>1277</v>
      </c>
      <c r="CL82" s="30" t="s">
        <v>1278</v>
      </c>
      <c r="CM82" s="30" t="s">
        <v>1275</v>
      </c>
      <c r="CN82" s="30" t="s">
        <v>1275</v>
      </c>
      <c r="CO82" s="30" t="s">
        <v>1275</v>
      </c>
      <c r="CP82" s="30" t="s">
        <v>1275</v>
      </c>
      <c r="CQ82" s="30" t="s">
        <v>1275</v>
      </c>
      <c r="CS82" s="30" t="s">
        <v>1275</v>
      </c>
      <c r="CT82" s="30" t="s">
        <v>1275</v>
      </c>
      <c r="CU82" s="30" t="s">
        <v>1275</v>
      </c>
      <c r="CV82" s="30" t="s">
        <v>1275</v>
      </c>
      <c r="CW82" s="30" t="s">
        <v>1275</v>
      </c>
      <c r="CX82" s="30" t="s">
        <v>1275</v>
      </c>
      <c r="DB82" s="52" t="s">
        <v>1094</v>
      </c>
      <c r="DC82" s="9"/>
      <c r="DD82" s="9"/>
    </row>
    <row r="83" spans="1:117" s="30" customFormat="1" ht="11.1" customHeight="1">
      <c r="B83" s="43">
        <v>71</v>
      </c>
      <c r="C83" s="45" t="s">
        <v>1380</v>
      </c>
      <c r="D83" s="45" t="s">
        <v>469</v>
      </c>
      <c r="E83" s="21" t="s">
        <v>34</v>
      </c>
      <c r="F83" s="21" t="s">
        <v>1147</v>
      </c>
      <c r="G83" s="20" t="s">
        <v>37</v>
      </c>
      <c r="H83" s="43" t="s">
        <v>272</v>
      </c>
      <c r="I83" s="43">
        <v>1</v>
      </c>
      <c r="J83" s="43">
        <v>0.9</v>
      </c>
      <c r="K83" s="43" t="s">
        <v>3</v>
      </c>
      <c r="L83" s="43">
        <v>1</v>
      </c>
      <c r="M83" s="147">
        <v>40445</v>
      </c>
      <c r="N83" s="59" t="s">
        <v>958</v>
      </c>
      <c r="O83" s="19">
        <v>37</v>
      </c>
      <c r="P83" s="122" t="s">
        <v>985</v>
      </c>
      <c r="Q83" s="114" t="s">
        <v>985</v>
      </c>
      <c r="R83" s="114"/>
      <c r="S83" s="113"/>
      <c r="T83" s="113"/>
      <c r="U83" s="114" t="s">
        <v>1150</v>
      </c>
      <c r="V83" s="113"/>
      <c r="W83" s="113"/>
      <c r="X83" s="113">
        <v>2</v>
      </c>
      <c r="Y83" s="113"/>
      <c r="Z83" s="113"/>
      <c r="AA83" s="126" t="s">
        <v>658</v>
      </c>
      <c r="AB83" s="115" t="s">
        <v>1034</v>
      </c>
      <c r="AC83" s="105" t="s">
        <v>1034</v>
      </c>
      <c r="AD83" s="116" t="s">
        <v>652</v>
      </c>
      <c r="AE83" s="126" t="s">
        <v>659</v>
      </c>
      <c r="AF83" s="144">
        <v>75.5</v>
      </c>
      <c r="AG83" s="113">
        <v>333.8</v>
      </c>
      <c r="AH83" s="113"/>
      <c r="AI83" s="113">
        <v>25800</v>
      </c>
      <c r="AJ83" s="113">
        <v>2580</v>
      </c>
      <c r="AK83" s="113">
        <v>2090</v>
      </c>
      <c r="AL83" s="129">
        <v>65.900000000000006</v>
      </c>
      <c r="AM83" s="118">
        <v>97</v>
      </c>
      <c r="AN83" s="145" t="s">
        <v>660</v>
      </c>
      <c r="AO83" s="145" t="s">
        <v>568</v>
      </c>
      <c r="AP83" s="142">
        <v>1968</v>
      </c>
      <c r="AQ83" s="142">
        <v>1973</v>
      </c>
      <c r="AR83" s="126" t="s">
        <v>868</v>
      </c>
      <c r="AS83" s="121"/>
      <c r="AT83" s="126"/>
      <c r="AU83" s="126"/>
      <c r="AV83" s="120" t="s">
        <v>867</v>
      </c>
      <c r="AW83" s="126"/>
      <c r="AX83" s="121"/>
      <c r="BI83" s="30" t="s">
        <v>1199</v>
      </c>
      <c r="CL83" s="30" t="s">
        <v>1233</v>
      </c>
      <c r="CV83" s="30" t="s">
        <v>1275</v>
      </c>
      <c r="CX83" s="30" t="s">
        <v>1275</v>
      </c>
      <c r="DB83" s="49" t="s">
        <v>1260</v>
      </c>
    </row>
    <row r="84" spans="1:117" s="30" customFormat="1" ht="11.1" customHeight="1">
      <c r="B84" s="43">
        <v>73</v>
      </c>
      <c r="C84" s="44" t="s">
        <v>1380</v>
      </c>
      <c r="D84" s="45" t="s">
        <v>469</v>
      </c>
      <c r="E84" s="21" t="s">
        <v>34</v>
      </c>
      <c r="F84" s="21" t="s">
        <v>40</v>
      </c>
      <c r="G84" s="20" t="s">
        <v>41</v>
      </c>
      <c r="H84" s="43" t="s">
        <v>1385</v>
      </c>
      <c r="I84" s="43">
        <v>3</v>
      </c>
      <c r="J84" s="43">
        <v>7.4</v>
      </c>
      <c r="K84" s="43" t="s">
        <v>6</v>
      </c>
      <c r="L84" s="43">
        <v>6.6</v>
      </c>
      <c r="M84" s="147">
        <v>41430</v>
      </c>
      <c r="N84" s="59" t="s">
        <v>960</v>
      </c>
      <c r="O84" s="19">
        <v>11</v>
      </c>
      <c r="P84" s="122" t="s">
        <v>985</v>
      </c>
      <c r="Q84" s="114" t="s">
        <v>985</v>
      </c>
      <c r="R84" s="114"/>
      <c r="S84" s="113"/>
      <c r="T84" s="113"/>
      <c r="U84" s="114" t="s">
        <v>1150</v>
      </c>
      <c r="V84" s="113"/>
      <c r="W84" s="113"/>
      <c r="X84" s="113" t="s">
        <v>1155</v>
      </c>
      <c r="Y84" s="113"/>
      <c r="Z84" s="113"/>
      <c r="AA84" s="115" t="s">
        <v>657</v>
      </c>
      <c r="AB84" s="115" t="s">
        <v>1032</v>
      </c>
      <c r="AC84" s="105" t="s">
        <v>1035</v>
      </c>
      <c r="AD84" s="116" t="s">
        <v>576</v>
      </c>
      <c r="AE84" s="115" t="s">
        <v>470</v>
      </c>
      <c r="AF84" s="124">
        <v>8.5</v>
      </c>
      <c r="AG84" s="113">
        <v>9050</v>
      </c>
      <c r="AH84" s="113"/>
      <c r="AI84" s="113">
        <v>26400</v>
      </c>
      <c r="AJ84" s="113">
        <v>2640</v>
      </c>
      <c r="AK84" s="113">
        <v>2640</v>
      </c>
      <c r="AL84" s="117">
        <v>8588</v>
      </c>
      <c r="AM84" s="118">
        <v>450</v>
      </c>
      <c r="AN84" s="143" t="s">
        <v>558</v>
      </c>
      <c r="AO84" s="143"/>
      <c r="AP84" s="142">
        <v>1973</v>
      </c>
      <c r="AQ84" s="142">
        <v>2002</v>
      </c>
      <c r="AR84" s="115" t="s">
        <v>870</v>
      </c>
      <c r="AS84" s="121"/>
      <c r="AT84" s="115"/>
      <c r="AU84" s="115"/>
      <c r="AV84" s="120" t="s">
        <v>869</v>
      </c>
      <c r="AW84" s="115"/>
      <c r="AX84" s="121"/>
      <c r="BI84" s="30" t="s">
        <v>1278</v>
      </c>
      <c r="BJ84" s="30" t="s">
        <v>1279</v>
      </c>
      <c r="BP84" s="30" t="s">
        <v>1280</v>
      </c>
      <c r="BR84" s="30" t="s">
        <v>1281</v>
      </c>
      <c r="CL84" s="30" t="s">
        <v>1216</v>
      </c>
      <c r="CM84" s="30" t="s">
        <v>1275</v>
      </c>
      <c r="CN84" s="30" t="s">
        <v>1275</v>
      </c>
      <c r="CO84" s="30" t="s">
        <v>1275</v>
      </c>
      <c r="CP84" s="30" t="s">
        <v>1295</v>
      </c>
      <c r="CQ84" s="30" t="s">
        <v>1275</v>
      </c>
      <c r="CS84" s="30" t="s">
        <v>1275</v>
      </c>
      <c r="CT84" s="30" t="s">
        <v>1275</v>
      </c>
      <c r="CU84" s="30" t="s">
        <v>1275</v>
      </c>
      <c r="CV84" s="30" t="s">
        <v>1275</v>
      </c>
      <c r="CW84" s="30" t="s">
        <v>1275</v>
      </c>
      <c r="CX84" s="30" t="s">
        <v>1275</v>
      </c>
      <c r="DB84" s="53" t="s">
        <v>933</v>
      </c>
      <c r="DC84" s="10"/>
      <c r="DD84" s="10"/>
      <c r="DM84" s="54"/>
    </row>
    <row r="85" spans="1:117" s="30" customFormat="1" ht="11.1" customHeight="1">
      <c r="A85"/>
      <c r="B85" s="25">
        <v>72</v>
      </c>
      <c r="C85" s="26" t="s">
        <v>1382</v>
      </c>
      <c r="D85" s="42" t="s">
        <v>469</v>
      </c>
      <c r="E85" s="27" t="s">
        <v>34</v>
      </c>
      <c r="F85" s="27" t="s">
        <v>38</v>
      </c>
      <c r="G85" s="28" t="s">
        <v>39</v>
      </c>
      <c r="H85" s="25" t="s">
        <v>406</v>
      </c>
      <c r="I85" s="25">
        <v>3</v>
      </c>
      <c r="J85" s="25">
        <v>2.2999999999999998</v>
      </c>
      <c r="K85" s="25" t="s">
        <v>3</v>
      </c>
      <c r="L85" s="25">
        <v>2.1</v>
      </c>
      <c r="M85" s="147">
        <v>42454</v>
      </c>
      <c r="N85" s="61" t="s">
        <v>1351</v>
      </c>
      <c r="O85" s="60" t="s">
        <v>1152</v>
      </c>
      <c r="P85" s="122" t="s">
        <v>1152</v>
      </c>
      <c r="Q85" s="122"/>
      <c r="R85" s="122"/>
      <c r="S85" s="131"/>
      <c r="T85" s="131"/>
      <c r="U85" s="114" t="s">
        <v>1150</v>
      </c>
      <c r="V85" s="114" t="s">
        <v>1150</v>
      </c>
      <c r="W85" s="131"/>
      <c r="X85" s="131"/>
      <c r="Y85" s="131"/>
      <c r="Z85" s="131"/>
      <c r="AA85" s="115"/>
      <c r="AB85" s="115"/>
      <c r="AC85" s="115"/>
      <c r="AD85" s="132"/>
      <c r="AE85" s="115"/>
      <c r="AF85" s="146"/>
      <c r="AG85" s="118"/>
      <c r="AH85" s="118"/>
      <c r="AI85" s="118"/>
      <c r="AJ85" s="118"/>
      <c r="AK85" s="118"/>
      <c r="AL85" s="117"/>
      <c r="AM85" s="118"/>
      <c r="AN85" s="143"/>
      <c r="AO85" s="143"/>
      <c r="AP85" s="118"/>
      <c r="AQ85" s="118"/>
      <c r="AR85" s="115"/>
      <c r="AS85" s="121"/>
      <c r="AT85" s="115"/>
      <c r="AU85" s="115"/>
      <c r="AV85" s="127"/>
      <c r="AW85" s="115"/>
      <c r="AX85" s="121"/>
    </row>
    <row r="86" spans="1:117" s="30" customFormat="1" ht="11.1" customHeight="1">
      <c r="A86"/>
      <c r="B86" s="25">
        <v>70</v>
      </c>
      <c r="C86" s="26" t="s">
        <v>1382</v>
      </c>
      <c r="D86" s="42" t="s">
        <v>469</v>
      </c>
      <c r="E86" s="27" t="s">
        <v>34</v>
      </c>
      <c r="F86" s="27" t="s">
        <v>35</v>
      </c>
      <c r="G86" s="28" t="s">
        <v>36</v>
      </c>
      <c r="H86" s="25" t="s">
        <v>272</v>
      </c>
      <c r="I86" s="25">
        <v>1</v>
      </c>
      <c r="J86" s="25">
        <v>1.4</v>
      </c>
      <c r="K86" s="25" t="s">
        <v>6</v>
      </c>
      <c r="L86" s="25">
        <v>1.3</v>
      </c>
      <c r="M86" s="147">
        <v>42454</v>
      </c>
      <c r="N86" s="61" t="s">
        <v>1351</v>
      </c>
      <c r="O86" s="68" t="s">
        <v>1152</v>
      </c>
      <c r="P86" s="122" t="s">
        <v>1152</v>
      </c>
      <c r="Q86" s="122"/>
      <c r="R86" s="122"/>
      <c r="S86" s="114" t="s">
        <v>1150</v>
      </c>
      <c r="T86" s="114"/>
      <c r="U86" s="114" t="s">
        <v>1150</v>
      </c>
      <c r="V86" s="114" t="s">
        <v>1150</v>
      </c>
      <c r="W86" s="114" t="s">
        <v>1150</v>
      </c>
      <c r="X86" s="131"/>
      <c r="Y86" s="131"/>
      <c r="Z86" s="131"/>
      <c r="AA86" s="115"/>
      <c r="AB86" s="115"/>
      <c r="AC86" s="115"/>
      <c r="AD86" s="132"/>
      <c r="AE86" s="115"/>
      <c r="AF86" s="146"/>
      <c r="AG86" s="118"/>
      <c r="AH86" s="118"/>
      <c r="AI86" s="118"/>
      <c r="AJ86" s="118"/>
      <c r="AK86" s="118"/>
      <c r="AL86" s="117"/>
      <c r="AM86" s="118"/>
      <c r="AN86" s="143"/>
      <c r="AO86" s="143"/>
      <c r="AP86" s="118"/>
      <c r="AQ86" s="118"/>
      <c r="AR86" s="115"/>
      <c r="AS86" s="121"/>
      <c r="AT86" s="115"/>
      <c r="AU86" s="115"/>
      <c r="AV86" s="127"/>
      <c r="AW86" s="115"/>
      <c r="AX86" s="121"/>
    </row>
    <row r="87" spans="1:117" s="30" customFormat="1" ht="11.1" customHeight="1">
      <c r="B87" s="43">
        <v>68</v>
      </c>
      <c r="C87" s="44" t="s">
        <v>1380</v>
      </c>
      <c r="D87" s="45" t="s">
        <v>469</v>
      </c>
      <c r="E87" s="21" t="s">
        <v>34</v>
      </c>
      <c r="F87" s="21" t="s">
        <v>237</v>
      </c>
      <c r="G87" s="20" t="s">
        <v>238</v>
      </c>
      <c r="H87" s="43" t="s">
        <v>1385</v>
      </c>
      <c r="I87" s="43">
        <v>3</v>
      </c>
      <c r="J87" s="43">
        <v>1.8</v>
      </c>
      <c r="K87" s="43" t="s">
        <v>3</v>
      </c>
      <c r="L87" s="43">
        <v>1.6</v>
      </c>
      <c r="M87" s="147">
        <v>42460</v>
      </c>
      <c r="N87" s="59" t="s">
        <v>959</v>
      </c>
      <c r="O87" s="19">
        <v>33</v>
      </c>
      <c r="P87" s="122" t="s">
        <v>985</v>
      </c>
      <c r="Q87" s="114" t="s">
        <v>985</v>
      </c>
      <c r="R87" s="114"/>
      <c r="S87" s="113"/>
      <c r="T87" s="113"/>
      <c r="U87" s="114" t="s">
        <v>1150</v>
      </c>
      <c r="V87" s="113"/>
      <c r="W87" s="113"/>
      <c r="X87" s="113" t="s">
        <v>1155</v>
      </c>
      <c r="Y87" s="113"/>
      <c r="Z87" s="113"/>
      <c r="AA87" s="115" t="s">
        <v>570</v>
      </c>
      <c r="AB87" s="115" t="s">
        <v>1032</v>
      </c>
      <c r="AC87" s="105" t="s">
        <v>1033</v>
      </c>
      <c r="AD87" s="116" t="s">
        <v>553</v>
      </c>
      <c r="AE87" s="115" t="s">
        <v>499</v>
      </c>
      <c r="AF87" s="124">
        <v>140</v>
      </c>
      <c r="AG87" s="113">
        <v>320</v>
      </c>
      <c r="AH87" s="113"/>
      <c r="AI87" s="113">
        <v>83000</v>
      </c>
      <c r="AJ87" s="113">
        <v>8300</v>
      </c>
      <c r="AK87" s="113">
        <v>7600</v>
      </c>
      <c r="AL87" s="117">
        <v>323.2</v>
      </c>
      <c r="AM87" s="118">
        <v>220</v>
      </c>
      <c r="AN87" s="143" t="s">
        <v>517</v>
      </c>
      <c r="AO87" s="143" t="s">
        <v>487</v>
      </c>
      <c r="AP87" s="142">
        <v>1968</v>
      </c>
      <c r="AQ87" s="142">
        <v>1983</v>
      </c>
      <c r="AR87" s="115" t="s">
        <v>866</v>
      </c>
      <c r="AS87" s="121"/>
      <c r="AT87" s="115"/>
      <c r="AU87" s="115"/>
      <c r="AV87" s="120" t="s">
        <v>865</v>
      </c>
      <c r="AW87" s="115"/>
      <c r="AX87" s="121"/>
      <c r="BI87" s="30" t="s">
        <v>132</v>
      </c>
      <c r="BJ87" s="30" t="s">
        <v>1274</v>
      </c>
      <c r="BP87" s="30" t="s">
        <v>1161</v>
      </c>
      <c r="CL87" s="72" t="s">
        <v>1337</v>
      </c>
      <c r="CM87" s="30" t="s">
        <v>1262</v>
      </c>
      <c r="CN87" s="30" t="s">
        <v>1263</v>
      </c>
      <c r="CO87" s="30" t="s">
        <v>1264</v>
      </c>
      <c r="CP87" s="30" t="s">
        <v>1265</v>
      </c>
      <c r="CQ87" s="30" t="s">
        <v>1266</v>
      </c>
      <c r="CS87" s="30" t="s">
        <v>1286</v>
      </c>
      <c r="CT87" s="30" t="s">
        <v>1287</v>
      </c>
      <c r="CU87" s="30" t="s">
        <v>1288</v>
      </c>
      <c r="CV87" s="30" t="s">
        <v>1289</v>
      </c>
      <c r="CW87" s="30" t="s">
        <v>1272</v>
      </c>
      <c r="CX87" s="30" t="s">
        <v>1273</v>
      </c>
    </row>
    <row r="88" spans="1:117" s="30" customFormat="1" ht="11.1" customHeight="1">
      <c r="A88"/>
      <c r="B88" s="25">
        <v>83</v>
      </c>
      <c r="C88" s="26" t="s">
        <v>1382</v>
      </c>
      <c r="D88" s="42" t="s">
        <v>511</v>
      </c>
      <c r="E88" s="27" t="s">
        <v>42</v>
      </c>
      <c r="F88" s="27" t="s">
        <v>255</v>
      </c>
      <c r="G88" s="28" t="s">
        <v>256</v>
      </c>
      <c r="H88" s="25" t="s">
        <v>406</v>
      </c>
      <c r="I88" s="25">
        <v>3</v>
      </c>
      <c r="J88" s="25">
        <v>3.8</v>
      </c>
      <c r="K88" s="25" t="s">
        <v>6</v>
      </c>
      <c r="L88" s="25">
        <v>3.7</v>
      </c>
      <c r="M88" s="147">
        <v>26918</v>
      </c>
      <c r="N88" s="61" t="s">
        <v>970</v>
      </c>
      <c r="O88" s="60" t="s">
        <v>1152</v>
      </c>
      <c r="P88" s="122" t="s">
        <v>1152</v>
      </c>
      <c r="Q88" s="122"/>
      <c r="R88" s="122"/>
      <c r="S88" s="131"/>
      <c r="T88" s="131"/>
      <c r="U88" s="114" t="s">
        <v>1150</v>
      </c>
      <c r="V88" s="131"/>
      <c r="W88" s="131"/>
      <c r="X88" s="131"/>
      <c r="Y88" s="131"/>
      <c r="Z88" s="131"/>
      <c r="AA88" s="115"/>
      <c r="AB88" s="115"/>
      <c r="AC88" s="115"/>
      <c r="AD88" s="132"/>
      <c r="AE88" s="115"/>
      <c r="AF88" s="146"/>
      <c r="AG88" s="118"/>
      <c r="AH88" s="118"/>
      <c r="AI88" s="118"/>
      <c r="AJ88" s="118"/>
      <c r="AK88" s="118"/>
      <c r="AL88" s="117"/>
      <c r="AM88" s="118"/>
      <c r="AN88" s="143"/>
      <c r="AO88" s="143"/>
      <c r="AP88" s="118"/>
      <c r="AQ88" s="118"/>
      <c r="AR88" s="115"/>
      <c r="AS88" s="121"/>
      <c r="AT88" s="115"/>
      <c r="AU88" s="115"/>
      <c r="AV88" s="127"/>
      <c r="AW88" s="115"/>
      <c r="AX88" s="121"/>
    </row>
    <row r="89" spans="1:117" s="30" customFormat="1" ht="11.1" customHeight="1">
      <c r="A89"/>
      <c r="B89" s="25">
        <v>75</v>
      </c>
      <c r="C89" s="26" t="s">
        <v>1382</v>
      </c>
      <c r="D89" s="42" t="s">
        <v>511</v>
      </c>
      <c r="E89" s="27" t="s">
        <v>42</v>
      </c>
      <c r="F89" s="27" t="s">
        <v>243</v>
      </c>
      <c r="G89" s="28" t="s">
        <v>244</v>
      </c>
      <c r="H89" s="25" t="s">
        <v>406</v>
      </c>
      <c r="I89" s="25">
        <v>3</v>
      </c>
      <c r="J89" s="25">
        <v>4.5999999999999996</v>
      </c>
      <c r="K89" s="25" t="s">
        <v>6</v>
      </c>
      <c r="L89" s="25">
        <v>4.2</v>
      </c>
      <c r="M89" s="147">
        <v>26918</v>
      </c>
      <c r="N89" s="61" t="s">
        <v>970</v>
      </c>
      <c r="O89" s="60" t="s">
        <v>1152</v>
      </c>
      <c r="P89" s="122" t="s">
        <v>1152</v>
      </c>
      <c r="Q89" s="122"/>
      <c r="R89" s="122"/>
      <c r="S89" s="131"/>
      <c r="T89" s="131"/>
      <c r="U89" s="114" t="s">
        <v>1150</v>
      </c>
      <c r="V89" s="131"/>
      <c r="W89" s="131"/>
      <c r="X89" s="131"/>
      <c r="Y89" s="131"/>
      <c r="Z89" s="131"/>
      <c r="AA89" s="115"/>
      <c r="AB89" s="115"/>
      <c r="AC89" s="115"/>
      <c r="AD89" s="132"/>
      <c r="AE89" s="115"/>
      <c r="AF89" s="146"/>
      <c r="AG89" s="118"/>
      <c r="AH89" s="118"/>
      <c r="AI89" s="118"/>
      <c r="AJ89" s="118"/>
      <c r="AK89" s="118"/>
      <c r="AL89" s="117"/>
      <c r="AM89" s="118"/>
      <c r="AN89" s="143"/>
      <c r="AO89" s="143"/>
      <c r="AP89" s="118"/>
      <c r="AQ89" s="118"/>
      <c r="AR89" s="115"/>
      <c r="AS89" s="121"/>
      <c r="AT89" s="115"/>
      <c r="AU89" s="115"/>
      <c r="AV89" s="127"/>
      <c r="AW89" s="115"/>
      <c r="AX89" s="121"/>
    </row>
    <row r="90" spans="1:117" s="30" customFormat="1" ht="11.1" customHeight="1">
      <c r="A90"/>
      <c r="B90" s="25">
        <v>76</v>
      </c>
      <c r="C90" s="26" t="s">
        <v>1382</v>
      </c>
      <c r="D90" s="42" t="s">
        <v>511</v>
      </c>
      <c r="E90" s="27" t="s">
        <v>1395</v>
      </c>
      <c r="F90" s="27" t="s">
        <v>217</v>
      </c>
      <c r="G90" s="28" t="s">
        <v>218</v>
      </c>
      <c r="H90" s="25" t="s">
        <v>406</v>
      </c>
      <c r="I90" s="25">
        <v>3</v>
      </c>
      <c r="J90" s="25">
        <v>4.7</v>
      </c>
      <c r="K90" s="25" t="s">
        <v>6</v>
      </c>
      <c r="L90" s="25">
        <v>4.3</v>
      </c>
      <c r="M90" s="147">
        <v>29686</v>
      </c>
      <c r="N90" s="61" t="s">
        <v>970</v>
      </c>
      <c r="O90" s="60" t="s">
        <v>1152</v>
      </c>
      <c r="P90" s="122" t="s">
        <v>1152</v>
      </c>
      <c r="Q90" s="122"/>
      <c r="R90" s="122"/>
      <c r="S90" s="131"/>
      <c r="T90" s="131"/>
      <c r="U90" s="114" t="s">
        <v>1150</v>
      </c>
      <c r="V90" s="131"/>
      <c r="W90" s="131"/>
      <c r="X90" s="131"/>
      <c r="Y90" s="131"/>
      <c r="Z90" s="131"/>
      <c r="AA90" s="115"/>
      <c r="AB90" s="115"/>
      <c r="AC90" s="115"/>
      <c r="AD90" s="132"/>
      <c r="AE90" s="115"/>
      <c r="AF90" s="146"/>
      <c r="AG90" s="118"/>
      <c r="AH90" s="118"/>
      <c r="AI90" s="118"/>
      <c r="AJ90" s="118"/>
      <c r="AK90" s="118"/>
      <c r="AL90" s="117"/>
      <c r="AM90" s="118"/>
      <c r="AN90" s="143"/>
      <c r="AO90" s="143"/>
      <c r="AP90" s="118"/>
      <c r="AQ90" s="118"/>
      <c r="AR90" s="115"/>
      <c r="AS90" s="121"/>
      <c r="AT90" s="115"/>
      <c r="AU90" s="115"/>
      <c r="AV90" s="127"/>
      <c r="AW90" s="115"/>
      <c r="AX90" s="121"/>
    </row>
    <row r="91" spans="1:117" s="30" customFormat="1" ht="11.1" customHeight="1">
      <c r="B91" s="43">
        <v>78</v>
      </c>
      <c r="C91" s="44" t="s">
        <v>1380</v>
      </c>
      <c r="D91" s="45" t="s">
        <v>511</v>
      </c>
      <c r="E91" s="21" t="s">
        <v>42</v>
      </c>
      <c r="F91" s="21" t="s">
        <v>246</v>
      </c>
      <c r="G91" s="20" t="s">
        <v>247</v>
      </c>
      <c r="H91" s="43" t="s">
        <v>1385</v>
      </c>
      <c r="I91" s="43">
        <v>3</v>
      </c>
      <c r="J91" s="43">
        <v>1.8</v>
      </c>
      <c r="K91" s="43" t="s">
        <v>3</v>
      </c>
      <c r="L91" s="43">
        <v>1.5</v>
      </c>
      <c r="M91" s="147">
        <v>37707</v>
      </c>
      <c r="N91" s="59" t="s">
        <v>954</v>
      </c>
      <c r="O91" s="19">
        <v>27</v>
      </c>
      <c r="P91" s="122" t="s">
        <v>985</v>
      </c>
      <c r="Q91" s="114" t="s">
        <v>985</v>
      </c>
      <c r="R91" s="114"/>
      <c r="S91" s="113"/>
      <c r="T91" s="113"/>
      <c r="U91" s="114" t="s">
        <v>1150</v>
      </c>
      <c r="V91" s="113"/>
      <c r="W91" s="113"/>
      <c r="X91" s="113" t="s">
        <v>1155</v>
      </c>
      <c r="Y91" s="113"/>
      <c r="Z91" s="113"/>
      <c r="AA91" s="115" t="s">
        <v>585</v>
      </c>
      <c r="AB91" s="115" t="s">
        <v>1032</v>
      </c>
      <c r="AC91" s="105" t="s">
        <v>1035</v>
      </c>
      <c r="AD91" s="116" t="s">
        <v>504</v>
      </c>
      <c r="AE91" s="115" t="s">
        <v>458</v>
      </c>
      <c r="AF91" s="124">
        <v>140</v>
      </c>
      <c r="AG91" s="113">
        <v>405</v>
      </c>
      <c r="AH91" s="113"/>
      <c r="AI91" s="113">
        <v>60500</v>
      </c>
      <c r="AJ91" s="113">
        <v>6050</v>
      </c>
      <c r="AK91" s="113">
        <v>5050</v>
      </c>
      <c r="AL91" s="117">
        <v>254</v>
      </c>
      <c r="AM91" s="118">
        <v>170</v>
      </c>
      <c r="AN91" s="143" t="s">
        <v>562</v>
      </c>
      <c r="AO91" s="143" t="s">
        <v>543</v>
      </c>
      <c r="AP91" s="142">
        <v>1965</v>
      </c>
      <c r="AQ91" s="142">
        <v>1976</v>
      </c>
      <c r="AR91" s="115" t="s">
        <v>874</v>
      </c>
      <c r="AS91" s="121"/>
      <c r="AT91" s="115"/>
      <c r="AU91" s="115"/>
      <c r="AV91" s="120" t="s">
        <v>873</v>
      </c>
      <c r="AW91" s="115"/>
      <c r="AX91" s="121"/>
      <c r="AY91" s="4"/>
      <c r="AZ91" s="4"/>
      <c r="BJ91" s="30" t="s">
        <v>1290</v>
      </c>
      <c r="BP91" s="30" t="s">
        <v>1195</v>
      </c>
      <c r="BR91" s="30" t="s">
        <v>1195</v>
      </c>
      <c r="CL91" s="30" t="s">
        <v>1301</v>
      </c>
      <c r="CU91" s="30" t="s">
        <v>1275</v>
      </c>
      <c r="CV91" s="30" t="s">
        <v>1275</v>
      </c>
      <c r="CW91" s="30" t="s">
        <v>1275</v>
      </c>
      <c r="CX91" s="30" t="s">
        <v>1275</v>
      </c>
      <c r="DB91" s="49" t="s">
        <v>938</v>
      </c>
      <c r="DM91" s="49"/>
    </row>
    <row r="92" spans="1:117" s="30" customFormat="1" ht="11.1" customHeight="1">
      <c r="B92" s="43">
        <v>82</v>
      </c>
      <c r="C92" s="44" t="s">
        <v>1380</v>
      </c>
      <c r="D92" s="45" t="s">
        <v>511</v>
      </c>
      <c r="E92" s="21" t="s">
        <v>42</v>
      </c>
      <c r="F92" s="21" t="s">
        <v>253</v>
      </c>
      <c r="G92" s="20" t="s">
        <v>254</v>
      </c>
      <c r="H92" s="43" t="s">
        <v>1385</v>
      </c>
      <c r="I92" s="43">
        <v>3</v>
      </c>
      <c r="J92" s="43">
        <v>2.6</v>
      </c>
      <c r="K92" s="43" t="s">
        <v>3</v>
      </c>
      <c r="L92" s="43">
        <v>2.5</v>
      </c>
      <c r="M92" s="147">
        <v>37707</v>
      </c>
      <c r="N92" s="59" t="s">
        <v>954</v>
      </c>
      <c r="O92" s="19">
        <v>13</v>
      </c>
      <c r="P92" s="122" t="s">
        <v>985</v>
      </c>
      <c r="Q92" s="122"/>
      <c r="R92" s="122"/>
      <c r="S92" s="113"/>
      <c r="T92" s="113"/>
      <c r="U92" s="114" t="s">
        <v>1150</v>
      </c>
      <c r="V92" s="113"/>
      <c r="W92" s="113"/>
      <c r="X92" s="113" t="s">
        <v>1155</v>
      </c>
      <c r="Y92" s="113"/>
      <c r="Z92" s="113"/>
      <c r="AA92" s="115" t="s">
        <v>563</v>
      </c>
      <c r="AB92" s="115" t="s">
        <v>1032</v>
      </c>
      <c r="AC92" s="105" t="s">
        <v>1040</v>
      </c>
      <c r="AD92" s="116" t="s">
        <v>504</v>
      </c>
      <c r="AE92" s="115" t="s">
        <v>484</v>
      </c>
      <c r="AF92" s="124">
        <v>158</v>
      </c>
      <c r="AG92" s="113">
        <v>520</v>
      </c>
      <c r="AH92" s="113"/>
      <c r="AI92" s="113">
        <v>90000</v>
      </c>
      <c r="AJ92" s="113">
        <v>9000</v>
      </c>
      <c r="AK92" s="113">
        <v>8500</v>
      </c>
      <c r="AL92" s="117">
        <v>95.4</v>
      </c>
      <c r="AM92" s="118">
        <v>200</v>
      </c>
      <c r="AN92" s="143" t="s">
        <v>562</v>
      </c>
      <c r="AO92" s="143" t="s">
        <v>564</v>
      </c>
      <c r="AP92" s="142">
        <v>1973</v>
      </c>
      <c r="AQ92" s="142">
        <v>1990</v>
      </c>
      <c r="AR92" s="115" t="s">
        <v>878</v>
      </c>
      <c r="AS92" s="121"/>
      <c r="AT92" s="115"/>
      <c r="AU92" s="115"/>
      <c r="AV92" s="120" t="s">
        <v>877</v>
      </c>
      <c r="AW92" s="115"/>
      <c r="AX92" s="121"/>
      <c r="BI92" s="30" t="s">
        <v>1297</v>
      </c>
      <c r="BJ92" s="30" t="s">
        <v>1298</v>
      </c>
      <c r="BP92" s="30" t="s">
        <v>1299</v>
      </c>
      <c r="BR92" s="30" t="s">
        <v>1300</v>
      </c>
      <c r="CL92" s="30" t="s">
        <v>1202</v>
      </c>
      <c r="DB92" s="50" t="s">
        <v>937</v>
      </c>
    </row>
    <row r="93" spans="1:117" s="30" customFormat="1" ht="11.1" customHeight="1">
      <c r="B93" s="43">
        <v>84</v>
      </c>
      <c r="C93" s="44" t="s">
        <v>1380</v>
      </c>
      <c r="D93" s="45" t="s">
        <v>511</v>
      </c>
      <c r="E93" s="21" t="s">
        <v>42</v>
      </c>
      <c r="F93" s="21" t="s">
        <v>257</v>
      </c>
      <c r="G93" s="20" t="s">
        <v>258</v>
      </c>
      <c r="H93" s="43" t="s">
        <v>1385</v>
      </c>
      <c r="I93" s="43">
        <v>3</v>
      </c>
      <c r="J93" s="43">
        <v>1.6</v>
      </c>
      <c r="K93" s="43" t="s">
        <v>3</v>
      </c>
      <c r="L93" s="43">
        <v>1.4</v>
      </c>
      <c r="M93" s="147">
        <v>37707</v>
      </c>
      <c r="N93" s="59" t="s">
        <v>954</v>
      </c>
      <c r="O93" s="19">
        <v>45</v>
      </c>
      <c r="P93" s="122" t="s">
        <v>985</v>
      </c>
      <c r="Q93" s="122"/>
      <c r="R93" s="122"/>
      <c r="S93" s="113"/>
      <c r="T93" s="113"/>
      <c r="U93" s="114" t="s">
        <v>1150</v>
      </c>
      <c r="V93" s="113"/>
      <c r="W93" s="113"/>
      <c r="X93" s="113"/>
      <c r="Y93" s="113"/>
      <c r="Z93" s="113"/>
      <c r="AA93" s="115" t="s">
        <v>599</v>
      </c>
      <c r="AB93" s="115" t="s">
        <v>1032</v>
      </c>
      <c r="AC93" s="105" t="s">
        <v>1032</v>
      </c>
      <c r="AD93" s="116" t="s">
        <v>523</v>
      </c>
      <c r="AE93" s="115" t="s">
        <v>458</v>
      </c>
      <c r="AF93" s="124">
        <v>95</v>
      </c>
      <c r="AG93" s="113">
        <v>230</v>
      </c>
      <c r="AH93" s="113"/>
      <c r="AI93" s="113">
        <v>52490</v>
      </c>
      <c r="AJ93" s="113">
        <v>5249</v>
      </c>
      <c r="AK93" s="113">
        <v>3589</v>
      </c>
      <c r="AL93" s="117">
        <v>400.2</v>
      </c>
      <c r="AM93" s="118">
        <v>169</v>
      </c>
      <c r="AN93" s="143" t="s">
        <v>517</v>
      </c>
      <c r="AO93" s="143" t="s">
        <v>529</v>
      </c>
      <c r="AP93" s="142">
        <v>1951</v>
      </c>
      <c r="AQ93" s="142">
        <v>1958</v>
      </c>
      <c r="AR93" s="115" t="s">
        <v>791</v>
      </c>
      <c r="AS93" s="121"/>
      <c r="AT93" s="115"/>
      <c r="AU93" s="115"/>
      <c r="AV93" s="120" t="s">
        <v>790</v>
      </c>
      <c r="AW93" s="115"/>
      <c r="AX93" s="121"/>
      <c r="BP93" s="30" t="s">
        <v>1195</v>
      </c>
      <c r="BR93" s="30" t="s">
        <v>1195</v>
      </c>
      <c r="CL93" s="30" t="s">
        <v>1321</v>
      </c>
      <c r="DB93" s="50" t="s">
        <v>935</v>
      </c>
    </row>
    <row r="94" spans="1:117" s="30" customFormat="1" ht="11.1" customHeight="1">
      <c r="B94" s="43">
        <v>85</v>
      </c>
      <c r="C94" s="44" t="s">
        <v>1380</v>
      </c>
      <c r="D94" s="45" t="s">
        <v>511</v>
      </c>
      <c r="E94" s="21" t="s">
        <v>42</v>
      </c>
      <c r="F94" s="21" t="s">
        <v>259</v>
      </c>
      <c r="G94" s="20" t="s">
        <v>44</v>
      </c>
      <c r="H94" s="43" t="s">
        <v>1385</v>
      </c>
      <c r="I94" s="43">
        <v>3</v>
      </c>
      <c r="J94" s="43">
        <v>1.5</v>
      </c>
      <c r="K94" s="43" t="s">
        <v>3</v>
      </c>
      <c r="L94" s="43">
        <v>1.4</v>
      </c>
      <c r="M94" s="147">
        <v>37707</v>
      </c>
      <c r="N94" s="59" t="s">
        <v>954</v>
      </c>
      <c r="O94" s="19">
        <v>36</v>
      </c>
      <c r="P94" s="122" t="s">
        <v>985</v>
      </c>
      <c r="Q94" s="122"/>
      <c r="R94" s="122"/>
      <c r="S94" s="113"/>
      <c r="T94" s="113"/>
      <c r="U94" s="114" t="s">
        <v>1150</v>
      </c>
      <c r="V94" s="113"/>
      <c r="W94" s="113"/>
      <c r="X94" s="113" t="s">
        <v>1155</v>
      </c>
      <c r="Y94" s="113"/>
      <c r="Z94" s="113"/>
      <c r="AA94" s="115" t="s">
        <v>512</v>
      </c>
      <c r="AB94" s="115" t="s">
        <v>1032</v>
      </c>
      <c r="AC94" s="105" t="s">
        <v>1032</v>
      </c>
      <c r="AD94" s="116" t="s">
        <v>492</v>
      </c>
      <c r="AE94" s="115" t="s">
        <v>499</v>
      </c>
      <c r="AF94" s="124">
        <v>131</v>
      </c>
      <c r="AG94" s="113">
        <v>352</v>
      </c>
      <c r="AH94" s="113"/>
      <c r="AI94" s="113">
        <v>204300</v>
      </c>
      <c r="AJ94" s="113">
        <v>20430</v>
      </c>
      <c r="AK94" s="113">
        <v>17580</v>
      </c>
      <c r="AL94" s="117">
        <v>167.4</v>
      </c>
      <c r="AM94" s="118">
        <v>570</v>
      </c>
      <c r="AN94" s="143" t="s">
        <v>482</v>
      </c>
      <c r="AO94" s="143" t="s">
        <v>513</v>
      </c>
      <c r="AP94" s="142">
        <v>1959</v>
      </c>
      <c r="AQ94" s="142">
        <v>1967</v>
      </c>
      <c r="AR94" s="115" t="s">
        <v>880</v>
      </c>
      <c r="AS94" s="121"/>
      <c r="AT94" s="115"/>
      <c r="AU94" s="115"/>
      <c r="AV94" s="120" t="s">
        <v>879</v>
      </c>
      <c r="AW94" s="115"/>
      <c r="AX94" s="121"/>
      <c r="BI94" s="30" t="s">
        <v>1301</v>
      </c>
      <c r="BJ94" s="30" t="s">
        <v>1302</v>
      </c>
      <c r="BP94" s="30" t="s">
        <v>1184</v>
      </c>
      <c r="BR94" s="30" t="s">
        <v>1280</v>
      </c>
      <c r="CL94" s="30" t="s">
        <v>1325</v>
      </c>
      <c r="DH94" s="51"/>
    </row>
    <row r="95" spans="1:117" s="30" customFormat="1" ht="11.1" customHeight="1">
      <c r="B95" s="43">
        <v>79</v>
      </c>
      <c r="C95" s="44" t="s">
        <v>1380</v>
      </c>
      <c r="D95" s="45" t="s">
        <v>511</v>
      </c>
      <c r="E95" s="21" t="s">
        <v>1395</v>
      </c>
      <c r="F95" s="21" t="s">
        <v>730</v>
      </c>
      <c r="G95" s="20" t="s">
        <v>248</v>
      </c>
      <c r="H95" s="43" t="s">
        <v>1385</v>
      </c>
      <c r="I95" s="43">
        <v>3</v>
      </c>
      <c r="J95" s="43">
        <v>1.7</v>
      </c>
      <c r="K95" s="43" t="s">
        <v>3</v>
      </c>
      <c r="L95" s="43">
        <v>1.6</v>
      </c>
      <c r="M95" s="147">
        <v>37707</v>
      </c>
      <c r="N95" s="59" t="s">
        <v>954</v>
      </c>
      <c r="O95" s="19">
        <v>35</v>
      </c>
      <c r="P95" s="122" t="s">
        <v>985</v>
      </c>
      <c r="Q95" s="114" t="s">
        <v>985</v>
      </c>
      <c r="R95" s="114"/>
      <c r="S95" s="113"/>
      <c r="T95" s="113"/>
      <c r="U95" s="114" t="s">
        <v>1150</v>
      </c>
      <c r="V95" s="113"/>
      <c r="W95" s="113"/>
      <c r="X95" s="113" t="s">
        <v>1155</v>
      </c>
      <c r="Y95" s="113"/>
      <c r="Z95" s="113"/>
      <c r="AA95" s="115" t="s">
        <v>534</v>
      </c>
      <c r="AB95" s="115" t="s">
        <v>1032</v>
      </c>
      <c r="AC95" s="105" t="s">
        <v>1038</v>
      </c>
      <c r="AD95" s="116" t="s">
        <v>483</v>
      </c>
      <c r="AE95" s="115" t="s">
        <v>458</v>
      </c>
      <c r="AF95" s="124">
        <v>129</v>
      </c>
      <c r="AG95" s="113">
        <v>605</v>
      </c>
      <c r="AH95" s="113"/>
      <c r="AI95" s="113">
        <v>130000</v>
      </c>
      <c r="AJ95" s="113">
        <v>13000</v>
      </c>
      <c r="AK95" s="113">
        <v>12000</v>
      </c>
      <c r="AL95" s="117">
        <v>322.89999999999998</v>
      </c>
      <c r="AM95" s="118">
        <v>327</v>
      </c>
      <c r="AN95" s="143" t="s">
        <v>482</v>
      </c>
      <c r="AO95" s="143" t="s">
        <v>535</v>
      </c>
      <c r="AP95" s="142">
        <v>1959</v>
      </c>
      <c r="AQ95" s="142">
        <v>1968</v>
      </c>
      <c r="AR95" s="115" t="s">
        <v>876</v>
      </c>
      <c r="AS95" s="121"/>
      <c r="AT95" s="115"/>
      <c r="AU95" s="115"/>
      <c r="AV95" s="120" t="s">
        <v>875</v>
      </c>
      <c r="AW95" s="115"/>
      <c r="AX95" s="121"/>
      <c r="BP95" s="30" t="s">
        <v>1195</v>
      </c>
      <c r="BR95" s="30" t="s">
        <v>1195</v>
      </c>
      <c r="CL95" s="30" t="s">
        <v>1329</v>
      </c>
    </row>
    <row r="96" spans="1:117" s="30" customFormat="1" ht="11.1" customHeight="1">
      <c r="B96" s="43">
        <v>87</v>
      </c>
      <c r="C96" s="44" t="s">
        <v>1380</v>
      </c>
      <c r="D96" s="45" t="s">
        <v>511</v>
      </c>
      <c r="E96" s="21" t="s">
        <v>1396</v>
      </c>
      <c r="F96" s="21" t="s">
        <v>730</v>
      </c>
      <c r="G96" s="20" t="s">
        <v>248</v>
      </c>
      <c r="H96" s="43" t="s">
        <v>1385</v>
      </c>
      <c r="I96" s="43">
        <v>3</v>
      </c>
      <c r="J96" s="43">
        <v>1.7</v>
      </c>
      <c r="K96" s="43" t="s">
        <v>3</v>
      </c>
      <c r="L96" s="43">
        <v>1.6</v>
      </c>
      <c r="M96" s="147">
        <v>37707</v>
      </c>
      <c r="N96" s="59" t="s">
        <v>954</v>
      </c>
      <c r="O96" s="19">
        <v>35</v>
      </c>
      <c r="P96" s="122" t="s">
        <v>985</v>
      </c>
      <c r="Q96" s="114" t="s">
        <v>985</v>
      </c>
      <c r="R96" s="114"/>
      <c r="S96" s="113"/>
      <c r="T96" s="113"/>
      <c r="U96" s="114" t="s">
        <v>1150</v>
      </c>
      <c r="V96" s="113"/>
      <c r="W96" s="113"/>
      <c r="X96" s="113" t="s">
        <v>1155</v>
      </c>
      <c r="Y96" s="113"/>
      <c r="Z96" s="113"/>
      <c r="AA96" s="115" t="s">
        <v>534</v>
      </c>
      <c r="AB96" s="115" t="s">
        <v>1032</v>
      </c>
      <c r="AC96" s="105" t="s">
        <v>1038</v>
      </c>
      <c r="AD96" s="116" t="s">
        <v>483</v>
      </c>
      <c r="AE96" s="115" t="s">
        <v>458</v>
      </c>
      <c r="AF96" s="124">
        <v>129</v>
      </c>
      <c r="AG96" s="113">
        <v>605</v>
      </c>
      <c r="AH96" s="113"/>
      <c r="AI96" s="113">
        <v>130000</v>
      </c>
      <c r="AJ96" s="113">
        <v>13000</v>
      </c>
      <c r="AK96" s="113">
        <v>12000</v>
      </c>
      <c r="AL96" s="117">
        <v>322.89999999999998</v>
      </c>
      <c r="AM96" s="118">
        <v>327</v>
      </c>
      <c r="AN96" s="143" t="s">
        <v>482</v>
      </c>
      <c r="AO96" s="143" t="s">
        <v>535</v>
      </c>
      <c r="AP96" s="142">
        <v>1959</v>
      </c>
      <c r="AQ96" s="142">
        <v>1968</v>
      </c>
      <c r="AR96" s="115" t="s">
        <v>876</v>
      </c>
      <c r="AS96" s="121"/>
      <c r="AT96" s="115"/>
      <c r="AU96" s="115"/>
      <c r="AV96" s="120" t="s">
        <v>875</v>
      </c>
      <c r="AW96" s="115"/>
      <c r="AX96" s="121"/>
      <c r="BI96" s="30" t="s">
        <v>1303</v>
      </c>
    </row>
    <row r="97" spans="1:117" s="30" customFormat="1" ht="11.1" customHeight="1">
      <c r="B97" s="43">
        <v>74</v>
      </c>
      <c r="C97" s="44" t="s">
        <v>1380</v>
      </c>
      <c r="D97" s="45" t="s">
        <v>511</v>
      </c>
      <c r="E97" s="21" t="s">
        <v>42</v>
      </c>
      <c r="F97" s="21" t="s">
        <v>241</v>
      </c>
      <c r="G97" s="20" t="s">
        <v>242</v>
      </c>
      <c r="H97" s="43" t="s">
        <v>1385</v>
      </c>
      <c r="I97" s="43">
        <v>3</v>
      </c>
      <c r="J97" s="43">
        <v>1.6</v>
      </c>
      <c r="K97" s="43" t="s">
        <v>3</v>
      </c>
      <c r="L97" s="43">
        <v>1.4</v>
      </c>
      <c r="M97" s="147">
        <v>38440</v>
      </c>
      <c r="N97" s="59" t="s">
        <v>962</v>
      </c>
      <c r="O97" s="19">
        <v>46</v>
      </c>
      <c r="P97" s="122" t="s">
        <v>985</v>
      </c>
      <c r="Q97" s="114" t="s">
        <v>985</v>
      </c>
      <c r="R97" s="114"/>
      <c r="S97" s="113"/>
      <c r="T97" s="113"/>
      <c r="U97" s="114" t="s">
        <v>1150</v>
      </c>
      <c r="V97" s="113"/>
      <c r="W97" s="113"/>
      <c r="X97" s="113"/>
      <c r="Y97" s="113"/>
      <c r="Z97" s="113"/>
      <c r="AA97" s="115" t="s">
        <v>661</v>
      </c>
      <c r="AB97" s="115" t="s">
        <v>1032</v>
      </c>
      <c r="AC97" s="105" t="s">
        <v>1036</v>
      </c>
      <c r="AD97" s="116" t="s">
        <v>523</v>
      </c>
      <c r="AE97" s="115" t="s">
        <v>458</v>
      </c>
      <c r="AF97" s="124">
        <v>67</v>
      </c>
      <c r="AG97" s="113">
        <v>80</v>
      </c>
      <c r="AH97" s="113">
        <v>63</v>
      </c>
      <c r="AI97" s="113">
        <v>25000</v>
      </c>
      <c r="AJ97" s="113">
        <v>2500</v>
      </c>
      <c r="AK97" s="113">
        <v>2000</v>
      </c>
      <c r="AL97" s="117">
        <v>110.8</v>
      </c>
      <c r="AM97" s="118">
        <v>98</v>
      </c>
      <c r="AN97" s="143" t="s">
        <v>517</v>
      </c>
      <c r="AO97" s="143" t="s">
        <v>513</v>
      </c>
      <c r="AP97" s="142">
        <v>1952</v>
      </c>
      <c r="AQ97" s="142">
        <v>1959</v>
      </c>
      <c r="AR97" s="115" t="s">
        <v>822</v>
      </c>
      <c r="AS97" s="119" t="s">
        <v>662</v>
      </c>
      <c r="AT97" s="115"/>
      <c r="AU97" s="115"/>
      <c r="AV97" s="120" t="s">
        <v>821</v>
      </c>
      <c r="AW97" s="115"/>
      <c r="AX97" s="121"/>
      <c r="BJ97" s="30" t="s">
        <v>1282</v>
      </c>
      <c r="BP97" s="30" t="s">
        <v>1195</v>
      </c>
      <c r="BR97" s="30" t="s">
        <v>1195</v>
      </c>
      <c r="CL97" s="30" t="s">
        <v>1291</v>
      </c>
      <c r="CP97" s="30" t="s">
        <v>1296</v>
      </c>
      <c r="CT97" s="30" t="s">
        <v>1275</v>
      </c>
      <c r="CU97" s="30" t="s">
        <v>1275</v>
      </c>
      <c r="CV97" s="30" t="s">
        <v>1275</v>
      </c>
      <c r="CW97" s="30" t="s">
        <v>1275</v>
      </c>
      <c r="CX97" s="30" t="s">
        <v>1275</v>
      </c>
      <c r="DB97" s="50" t="s">
        <v>1095</v>
      </c>
      <c r="DC97"/>
      <c r="DD97"/>
      <c r="DM97" s="49"/>
    </row>
    <row r="98" spans="1:117" s="30" customFormat="1" ht="11.1" customHeight="1">
      <c r="B98" s="43">
        <v>77</v>
      </c>
      <c r="C98" s="44" t="s">
        <v>1380</v>
      </c>
      <c r="D98" s="45" t="s">
        <v>511</v>
      </c>
      <c r="E98" s="21" t="s">
        <v>42</v>
      </c>
      <c r="F98" s="21" t="s">
        <v>245</v>
      </c>
      <c r="G98" s="20" t="s">
        <v>43</v>
      </c>
      <c r="H98" s="43" t="s">
        <v>1385</v>
      </c>
      <c r="I98" s="43">
        <v>3</v>
      </c>
      <c r="J98" s="43">
        <v>2.5</v>
      </c>
      <c r="K98" s="43" t="s">
        <v>3</v>
      </c>
      <c r="L98" s="43">
        <v>2.2000000000000002</v>
      </c>
      <c r="M98" s="147">
        <v>38440</v>
      </c>
      <c r="N98" s="59" t="s">
        <v>962</v>
      </c>
      <c r="O98" s="19">
        <v>23</v>
      </c>
      <c r="P98" s="122" t="s">
        <v>985</v>
      </c>
      <c r="Q98" s="114" t="s">
        <v>985</v>
      </c>
      <c r="R98" s="114"/>
      <c r="S98" s="113"/>
      <c r="T98" s="113"/>
      <c r="U98" s="114" t="s">
        <v>1150</v>
      </c>
      <c r="V98" s="113"/>
      <c r="W98" s="113"/>
      <c r="X98" s="113" t="s">
        <v>1155</v>
      </c>
      <c r="Y98" s="113"/>
      <c r="Z98" s="113"/>
      <c r="AA98" s="115" t="s">
        <v>705</v>
      </c>
      <c r="AB98" s="115" t="s">
        <v>1032</v>
      </c>
      <c r="AC98" s="105" t="s">
        <v>1037</v>
      </c>
      <c r="AD98" s="116" t="s">
        <v>457</v>
      </c>
      <c r="AE98" s="115" t="s">
        <v>458</v>
      </c>
      <c r="AF98" s="124">
        <v>60.5</v>
      </c>
      <c r="AG98" s="113">
        <v>264</v>
      </c>
      <c r="AH98" s="113"/>
      <c r="AI98" s="113">
        <v>12200</v>
      </c>
      <c r="AJ98" s="113">
        <v>1220</v>
      </c>
      <c r="AK98" s="113">
        <v>1130</v>
      </c>
      <c r="AL98" s="117">
        <v>42</v>
      </c>
      <c r="AM98" s="118">
        <v>62</v>
      </c>
      <c r="AN98" s="143" t="s">
        <v>706</v>
      </c>
      <c r="AO98" s="143" t="s">
        <v>707</v>
      </c>
      <c r="AP98" s="142">
        <v>1972</v>
      </c>
      <c r="AQ98" s="142">
        <v>1982</v>
      </c>
      <c r="AR98" s="115" t="s">
        <v>872</v>
      </c>
      <c r="AS98" s="121"/>
      <c r="AT98" s="115"/>
      <c r="AU98" s="115"/>
      <c r="AV98" s="120" t="s">
        <v>871</v>
      </c>
      <c r="AW98" s="115"/>
      <c r="AX98" s="121"/>
      <c r="BI98" s="30" t="s">
        <v>1216</v>
      </c>
      <c r="BJ98" s="30" t="s">
        <v>1283</v>
      </c>
      <c r="BP98" s="30" t="s">
        <v>1284</v>
      </c>
      <c r="BR98" s="30" t="s">
        <v>1285</v>
      </c>
      <c r="CL98" s="30" t="s">
        <v>1297</v>
      </c>
      <c r="CT98" s="30" t="s">
        <v>1275</v>
      </c>
      <c r="CU98" s="30" t="s">
        <v>1275</v>
      </c>
      <c r="CV98" s="30" t="s">
        <v>1275</v>
      </c>
      <c r="CW98" s="30" t="s">
        <v>1275</v>
      </c>
      <c r="CX98" s="30" t="s">
        <v>1275</v>
      </c>
      <c r="DB98" s="49" t="s">
        <v>936</v>
      </c>
      <c r="DC98" s="40"/>
      <c r="DD98" s="39"/>
      <c r="DM98" s="49"/>
    </row>
    <row r="99" spans="1:117" s="30" customFormat="1" ht="11.1" customHeight="1">
      <c r="B99" s="43">
        <v>81</v>
      </c>
      <c r="C99" s="44" t="s">
        <v>1380</v>
      </c>
      <c r="D99" s="45" t="s">
        <v>511</v>
      </c>
      <c r="E99" s="21" t="s">
        <v>42</v>
      </c>
      <c r="F99" s="21" t="s">
        <v>251</v>
      </c>
      <c r="G99" s="20" t="s">
        <v>252</v>
      </c>
      <c r="H99" s="43" t="s">
        <v>1385</v>
      </c>
      <c r="I99" s="43">
        <v>3</v>
      </c>
      <c r="J99" s="43">
        <v>2.7</v>
      </c>
      <c r="K99" s="43" t="s">
        <v>3</v>
      </c>
      <c r="L99" s="43">
        <v>2.1</v>
      </c>
      <c r="M99" s="147">
        <v>38440</v>
      </c>
      <c r="N99" s="59" t="s">
        <v>962</v>
      </c>
      <c r="O99" s="19">
        <v>40</v>
      </c>
      <c r="P99" s="122" t="s">
        <v>985</v>
      </c>
      <c r="Q99" s="122"/>
      <c r="R99" s="122"/>
      <c r="S99" s="113"/>
      <c r="T99" s="113"/>
      <c r="U99" s="114" t="s">
        <v>1150</v>
      </c>
      <c r="V99" s="113"/>
      <c r="W99" s="113"/>
      <c r="X99" s="113"/>
      <c r="Y99" s="113"/>
      <c r="Z99" s="113"/>
      <c r="AA99" s="115" t="s">
        <v>669</v>
      </c>
      <c r="AB99" s="115" t="s">
        <v>1032</v>
      </c>
      <c r="AC99" s="105" t="s">
        <v>1039</v>
      </c>
      <c r="AD99" s="116" t="s">
        <v>523</v>
      </c>
      <c r="AE99" s="115" t="s">
        <v>458</v>
      </c>
      <c r="AF99" s="124">
        <v>76.5</v>
      </c>
      <c r="AG99" s="113">
        <v>127.6</v>
      </c>
      <c r="AH99" s="113">
        <v>173</v>
      </c>
      <c r="AI99" s="113">
        <v>20310</v>
      </c>
      <c r="AJ99" s="113">
        <v>2031</v>
      </c>
      <c r="AK99" s="113">
        <v>1414</v>
      </c>
      <c r="AL99" s="117">
        <v>606.9</v>
      </c>
      <c r="AM99" s="118">
        <v>91</v>
      </c>
      <c r="AN99" s="143" t="s">
        <v>517</v>
      </c>
      <c r="AO99" s="143" t="s">
        <v>586</v>
      </c>
      <c r="AP99" s="142">
        <v>1958</v>
      </c>
      <c r="AQ99" s="142">
        <v>1965</v>
      </c>
      <c r="AR99" s="115" t="s">
        <v>773</v>
      </c>
      <c r="AS99" s="119" t="s">
        <v>670</v>
      </c>
      <c r="AT99" s="115"/>
      <c r="AU99" s="115"/>
      <c r="AV99" s="120" t="s">
        <v>772</v>
      </c>
      <c r="AW99" s="115"/>
      <c r="AX99" s="121"/>
      <c r="BP99" s="30" t="s">
        <v>1195</v>
      </c>
      <c r="BR99" s="30" t="s">
        <v>1195</v>
      </c>
      <c r="DB99" s="54" t="s">
        <v>934</v>
      </c>
    </row>
    <row r="100" spans="1:117" s="30" customFormat="1" ht="11.1" customHeight="1">
      <c r="B100" s="43">
        <v>80</v>
      </c>
      <c r="C100" s="44" t="s">
        <v>1380</v>
      </c>
      <c r="D100" s="45" t="s">
        <v>511</v>
      </c>
      <c r="E100" s="21" t="s">
        <v>42</v>
      </c>
      <c r="F100" s="21" t="s">
        <v>249</v>
      </c>
      <c r="G100" s="20" t="s">
        <v>250</v>
      </c>
      <c r="H100" s="43" t="s">
        <v>1385</v>
      </c>
      <c r="I100" s="43">
        <v>3</v>
      </c>
      <c r="J100" s="43">
        <v>2.4</v>
      </c>
      <c r="K100" s="43" t="s">
        <v>3</v>
      </c>
      <c r="L100" s="43">
        <v>2</v>
      </c>
      <c r="M100" s="147">
        <v>39903</v>
      </c>
      <c r="N100" s="59" t="s">
        <v>963</v>
      </c>
      <c r="O100" s="19">
        <v>54</v>
      </c>
      <c r="P100" s="122" t="s">
        <v>985</v>
      </c>
      <c r="Q100" s="122"/>
      <c r="R100" s="122"/>
      <c r="S100" s="113"/>
      <c r="T100" s="113"/>
      <c r="U100" s="114" t="s">
        <v>1150</v>
      </c>
      <c r="V100" s="113"/>
      <c r="W100" s="113"/>
      <c r="X100" s="113"/>
      <c r="Y100" s="113"/>
      <c r="Z100" s="113"/>
      <c r="AA100" s="115" t="s">
        <v>642</v>
      </c>
      <c r="AB100" s="115" t="s">
        <v>1032</v>
      </c>
      <c r="AC100" s="105" t="s">
        <v>1032</v>
      </c>
      <c r="AD100" s="116" t="s">
        <v>464</v>
      </c>
      <c r="AE100" s="115" t="s">
        <v>458</v>
      </c>
      <c r="AF100" s="124">
        <v>72</v>
      </c>
      <c r="AG100" s="113">
        <v>194.4</v>
      </c>
      <c r="AH100" s="113">
        <v>204</v>
      </c>
      <c r="AI100" s="113">
        <v>28500</v>
      </c>
      <c r="AJ100" s="113">
        <v>2850</v>
      </c>
      <c r="AK100" s="113">
        <v>2200</v>
      </c>
      <c r="AL100" s="117">
        <v>310.10000000000002</v>
      </c>
      <c r="AM100" s="118">
        <v>130</v>
      </c>
      <c r="AN100" s="143" t="s">
        <v>765</v>
      </c>
      <c r="AO100" s="143" t="s">
        <v>559</v>
      </c>
      <c r="AP100" s="142">
        <v>1952</v>
      </c>
      <c r="AQ100" s="142">
        <v>1955</v>
      </c>
      <c r="AR100" s="115" t="s">
        <v>786</v>
      </c>
      <c r="AS100" s="119" t="s">
        <v>643</v>
      </c>
      <c r="AT100" s="115"/>
      <c r="AU100" s="115"/>
      <c r="AV100" s="120" t="s">
        <v>785</v>
      </c>
      <c r="AW100" s="115"/>
      <c r="AX100" s="121"/>
      <c r="BI100" s="30" t="s">
        <v>1291</v>
      </c>
      <c r="BJ100" s="30" t="s">
        <v>1292</v>
      </c>
      <c r="BP100" s="30" t="s">
        <v>1293</v>
      </c>
      <c r="BR100" s="30" t="s">
        <v>1294</v>
      </c>
      <c r="DB100" s="49" t="s">
        <v>939</v>
      </c>
    </row>
    <row r="101" spans="1:117" s="30" customFormat="1" ht="11.1" customHeight="1">
      <c r="B101" s="43">
        <v>88</v>
      </c>
      <c r="C101" s="44" t="s">
        <v>1380</v>
      </c>
      <c r="D101" s="45" t="s">
        <v>581</v>
      </c>
      <c r="E101" s="21" t="s">
        <v>140</v>
      </c>
      <c r="F101" s="21" t="s">
        <v>262</v>
      </c>
      <c r="G101" s="20" t="s">
        <v>263</v>
      </c>
      <c r="H101" s="43" t="s">
        <v>1385</v>
      </c>
      <c r="I101" s="43">
        <v>3</v>
      </c>
      <c r="J101" s="43">
        <v>1.9</v>
      </c>
      <c r="K101" s="43" t="s">
        <v>3</v>
      </c>
      <c r="L101" s="43">
        <v>1.7</v>
      </c>
      <c r="M101" s="147">
        <v>37707</v>
      </c>
      <c r="N101" s="59" t="s">
        <v>954</v>
      </c>
      <c r="O101" s="19">
        <v>42</v>
      </c>
      <c r="P101" s="122" t="s">
        <v>985</v>
      </c>
      <c r="Q101" s="114" t="s">
        <v>985</v>
      </c>
      <c r="R101" s="114"/>
      <c r="S101" s="113"/>
      <c r="T101" s="113"/>
      <c r="U101" s="114" t="s">
        <v>1150</v>
      </c>
      <c r="V101" s="113"/>
      <c r="W101" s="113"/>
      <c r="X101" s="113"/>
      <c r="Y101" s="113"/>
      <c r="Z101" s="113"/>
      <c r="AA101" s="115" t="s">
        <v>655</v>
      </c>
      <c r="AB101" s="115" t="s">
        <v>1041</v>
      </c>
      <c r="AC101" s="105" t="s">
        <v>1041</v>
      </c>
      <c r="AD101" s="116" t="s">
        <v>523</v>
      </c>
      <c r="AE101" s="115" t="s">
        <v>524</v>
      </c>
      <c r="AF101" s="124">
        <v>95</v>
      </c>
      <c r="AG101" s="113">
        <v>288.5</v>
      </c>
      <c r="AH101" s="113">
        <v>356</v>
      </c>
      <c r="AI101" s="113">
        <v>26900</v>
      </c>
      <c r="AJ101" s="113">
        <v>2690</v>
      </c>
      <c r="AK101" s="113">
        <v>2180</v>
      </c>
      <c r="AL101" s="117">
        <v>170</v>
      </c>
      <c r="AM101" s="118">
        <v>76</v>
      </c>
      <c r="AN101" s="143" t="s">
        <v>517</v>
      </c>
      <c r="AO101" s="143" t="s">
        <v>513</v>
      </c>
      <c r="AP101" s="142">
        <v>1952</v>
      </c>
      <c r="AQ101" s="142">
        <v>1961</v>
      </c>
      <c r="AR101" s="115" t="s">
        <v>800</v>
      </c>
      <c r="AS101" s="119" t="s">
        <v>656</v>
      </c>
      <c r="AT101" s="115"/>
      <c r="AU101" s="115"/>
      <c r="AV101" s="120" t="s">
        <v>799</v>
      </c>
      <c r="AW101" s="115"/>
      <c r="AX101" s="121"/>
      <c r="BI101" s="30" t="s">
        <v>1305</v>
      </c>
    </row>
    <row r="102" spans="1:117" s="30" customFormat="1" ht="11.1" customHeight="1">
      <c r="B102" s="43">
        <v>86</v>
      </c>
      <c r="C102" s="44" t="s">
        <v>1380</v>
      </c>
      <c r="D102" s="45" t="s">
        <v>581</v>
      </c>
      <c r="E102" s="21" t="s">
        <v>140</v>
      </c>
      <c r="F102" s="21" t="s">
        <v>260</v>
      </c>
      <c r="G102" s="20" t="s">
        <v>261</v>
      </c>
      <c r="H102" s="43" t="s">
        <v>1385</v>
      </c>
      <c r="I102" s="43">
        <v>3</v>
      </c>
      <c r="J102" s="43">
        <v>4.5</v>
      </c>
      <c r="K102" s="43" t="s">
        <v>6</v>
      </c>
      <c r="L102" s="43">
        <v>4.4000000000000004</v>
      </c>
      <c r="M102" s="147">
        <v>41430</v>
      </c>
      <c r="N102" s="59" t="s">
        <v>960</v>
      </c>
      <c r="O102" s="19">
        <v>17</v>
      </c>
      <c r="P102" s="122" t="s">
        <v>985</v>
      </c>
      <c r="Q102" s="114" t="s">
        <v>985</v>
      </c>
      <c r="R102" s="114"/>
      <c r="S102" s="113"/>
      <c r="T102" s="113"/>
      <c r="U102" s="114" t="s">
        <v>1150</v>
      </c>
      <c r="V102" s="113"/>
      <c r="W102" s="113"/>
      <c r="X102" s="113" t="s">
        <v>1155</v>
      </c>
      <c r="Y102" s="113"/>
      <c r="Z102" s="113"/>
      <c r="AA102" s="115" t="s">
        <v>712</v>
      </c>
      <c r="AB102" s="115" t="s">
        <v>1041</v>
      </c>
      <c r="AC102" s="105" t="s">
        <v>1041</v>
      </c>
      <c r="AD102" s="116" t="s">
        <v>713</v>
      </c>
      <c r="AE102" s="115" t="s">
        <v>470</v>
      </c>
      <c r="AF102" s="124"/>
      <c r="AG102" s="113"/>
      <c r="AH102" s="113"/>
      <c r="AI102" s="113">
        <v>11100</v>
      </c>
      <c r="AJ102" s="113">
        <v>1110</v>
      </c>
      <c r="AK102" s="113">
        <v>1060</v>
      </c>
      <c r="AL102" s="117" t="e">
        <v>#VALUE!</v>
      </c>
      <c r="AM102" s="118">
        <v>118</v>
      </c>
      <c r="AN102" s="143" t="s">
        <v>517</v>
      </c>
      <c r="AO102" s="143"/>
      <c r="AP102" s="142">
        <v>1977</v>
      </c>
      <c r="AQ102" s="142">
        <v>1996</v>
      </c>
      <c r="AR102" s="115"/>
      <c r="AS102" s="119"/>
      <c r="AT102" s="115"/>
      <c r="AU102" s="115"/>
      <c r="AV102" s="120" t="s">
        <v>714</v>
      </c>
      <c r="AW102" s="115"/>
      <c r="AX102" s="121"/>
      <c r="BI102" s="30" t="s">
        <v>1304</v>
      </c>
    </row>
    <row r="103" spans="1:117" s="30" customFormat="1" ht="11.1" customHeight="1">
      <c r="A103"/>
      <c r="B103" s="25">
        <v>89</v>
      </c>
      <c r="C103" s="26" t="s">
        <v>1383</v>
      </c>
      <c r="D103" s="42" t="s">
        <v>688</v>
      </c>
      <c r="E103" s="27" t="s">
        <v>120</v>
      </c>
      <c r="F103" s="27" t="s">
        <v>264</v>
      </c>
      <c r="G103" s="28" t="s">
        <v>265</v>
      </c>
      <c r="H103" s="25" t="s">
        <v>406</v>
      </c>
      <c r="I103" s="25">
        <v>3</v>
      </c>
      <c r="J103" s="25">
        <v>15</v>
      </c>
      <c r="K103" s="25" t="s">
        <v>6</v>
      </c>
      <c r="L103" s="25">
        <v>12</v>
      </c>
      <c r="M103" s="147">
        <v>25812</v>
      </c>
      <c r="N103" s="61" t="s">
        <v>970</v>
      </c>
      <c r="O103" s="60" t="s">
        <v>1152</v>
      </c>
      <c r="P103" s="122" t="s">
        <v>1152</v>
      </c>
      <c r="Q103" s="122"/>
      <c r="R103" s="122" t="s">
        <v>1343</v>
      </c>
      <c r="S103" s="131"/>
      <c r="T103" s="131"/>
      <c r="U103" s="114" t="s">
        <v>1150</v>
      </c>
      <c r="V103" s="131"/>
      <c r="W103" s="131"/>
      <c r="X103" s="131"/>
      <c r="Y103" s="131"/>
      <c r="Z103" s="131"/>
      <c r="AA103" s="115"/>
      <c r="AB103" s="115"/>
      <c r="AC103" s="115"/>
      <c r="AD103" s="132"/>
      <c r="AE103" s="115"/>
      <c r="AF103" s="146"/>
      <c r="AG103" s="118"/>
      <c r="AH103" s="118"/>
      <c r="AI103" s="118"/>
      <c r="AJ103" s="118"/>
      <c r="AK103" s="118"/>
      <c r="AL103" s="117"/>
      <c r="AM103" s="118"/>
      <c r="AN103" s="143"/>
      <c r="AO103" s="143"/>
      <c r="AP103" s="118"/>
      <c r="AQ103" s="118"/>
      <c r="AR103" s="115"/>
      <c r="AS103" s="121"/>
      <c r="AT103" s="115"/>
      <c r="AU103" s="115"/>
      <c r="AV103" s="127"/>
      <c r="AW103" s="115"/>
      <c r="AX103" s="121"/>
    </row>
    <row r="104" spans="1:117" s="30" customFormat="1" ht="11.1" customHeight="1">
      <c r="A104"/>
      <c r="B104" s="25">
        <v>92</v>
      </c>
      <c r="C104" s="26" t="s">
        <v>1382</v>
      </c>
      <c r="D104" s="42" t="s">
        <v>688</v>
      </c>
      <c r="E104" s="27" t="s">
        <v>120</v>
      </c>
      <c r="F104" s="27" t="s">
        <v>270</v>
      </c>
      <c r="G104" s="28" t="s">
        <v>271</v>
      </c>
      <c r="H104" s="25" t="s">
        <v>405</v>
      </c>
      <c r="I104" s="25">
        <v>5</v>
      </c>
      <c r="J104" s="25">
        <v>10</v>
      </c>
      <c r="K104" s="25" t="s">
        <v>6</v>
      </c>
      <c r="L104" s="25">
        <v>9.1999999999999993</v>
      </c>
      <c r="M104" s="147">
        <v>25813</v>
      </c>
      <c r="N104" s="61" t="s">
        <v>970</v>
      </c>
      <c r="O104" s="60" t="s">
        <v>1152</v>
      </c>
      <c r="P104" s="122" t="s">
        <v>1152</v>
      </c>
      <c r="Q104" s="122"/>
      <c r="R104" s="122" t="s">
        <v>1343</v>
      </c>
      <c r="S104" s="131"/>
      <c r="T104" s="131"/>
      <c r="U104" s="114" t="s">
        <v>1150</v>
      </c>
      <c r="V104" s="131"/>
      <c r="W104" s="131"/>
      <c r="X104" s="131"/>
      <c r="Y104" s="131"/>
      <c r="Z104" s="131"/>
      <c r="AA104" s="115"/>
      <c r="AB104" s="115"/>
      <c r="AC104" s="115"/>
      <c r="AD104" s="132"/>
      <c r="AE104" s="115"/>
      <c r="AF104" s="146"/>
      <c r="AG104" s="118"/>
      <c r="AH104" s="118"/>
      <c r="AI104" s="118"/>
      <c r="AJ104" s="118"/>
      <c r="AK104" s="118"/>
      <c r="AL104" s="117"/>
      <c r="AM104" s="118"/>
      <c r="AN104" s="143"/>
      <c r="AO104" s="143"/>
      <c r="AP104" s="118"/>
      <c r="AQ104" s="118"/>
      <c r="AR104" s="115"/>
      <c r="AS104" s="121"/>
      <c r="AT104" s="115"/>
      <c r="AU104" s="115"/>
      <c r="AV104" s="127"/>
      <c r="AW104" s="115"/>
      <c r="AX104" s="121"/>
    </row>
    <row r="105" spans="1:117" s="30" customFormat="1" ht="11.1" customHeight="1">
      <c r="B105" s="43">
        <v>90</v>
      </c>
      <c r="C105" s="45" t="s">
        <v>1380</v>
      </c>
      <c r="D105" s="47" t="s">
        <v>688</v>
      </c>
      <c r="E105" s="21" t="s">
        <v>120</v>
      </c>
      <c r="F105" s="21" t="s">
        <v>266</v>
      </c>
      <c r="G105" s="20" t="s">
        <v>267</v>
      </c>
      <c r="H105" s="43" t="s">
        <v>1385</v>
      </c>
      <c r="I105" s="43">
        <v>3</v>
      </c>
      <c r="J105" s="43">
        <v>6.9</v>
      </c>
      <c r="K105" s="43" t="s">
        <v>6</v>
      </c>
      <c r="L105" s="43">
        <v>6.5</v>
      </c>
      <c r="M105" s="147">
        <v>34059</v>
      </c>
      <c r="N105" s="59" t="s">
        <v>964</v>
      </c>
      <c r="O105" s="19">
        <v>13</v>
      </c>
      <c r="P105" s="122" t="s">
        <v>985</v>
      </c>
      <c r="Q105" s="122"/>
      <c r="R105" s="122"/>
      <c r="S105" s="113"/>
      <c r="T105" s="113"/>
      <c r="U105" s="114" t="s">
        <v>1150</v>
      </c>
      <c r="V105" s="113"/>
      <c r="W105" s="113"/>
      <c r="X105" s="113" t="s">
        <v>1155</v>
      </c>
      <c r="Y105" s="113"/>
      <c r="Z105" s="113"/>
      <c r="AA105" s="126" t="s">
        <v>740</v>
      </c>
      <c r="AB105" s="115" t="s">
        <v>1042</v>
      </c>
      <c r="AC105" s="105" t="s">
        <v>1140</v>
      </c>
      <c r="AD105" s="116" t="s">
        <v>576</v>
      </c>
      <c r="AE105" s="126" t="s">
        <v>458</v>
      </c>
      <c r="AF105" s="144">
        <v>34.5</v>
      </c>
      <c r="AG105" s="113">
        <v>156</v>
      </c>
      <c r="AH105" s="113"/>
      <c r="AI105" s="113">
        <v>14750</v>
      </c>
      <c r="AJ105" s="113">
        <v>1475</v>
      </c>
      <c r="AK105" s="113">
        <v>13350</v>
      </c>
      <c r="AL105" s="129">
        <v>69.7</v>
      </c>
      <c r="AM105" s="118">
        <v>139</v>
      </c>
      <c r="AN105" s="145" t="s">
        <v>689</v>
      </c>
      <c r="AO105" s="145" t="s">
        <v>513</v>
      </c>
      <c r="AP105" s="142">
        <v>1969</v>
      </c>
      <c r="AQ105" s="142">
        <v>1980</v>
      </c>
      <c r="AR105" s="126" t="s">
        <v>881</v>
      </c>
      <c r="AS105" s="121"/>
      <c r="AT105" s="126"/>
      <c r="AU105" s="126"/>
      <c r="AV105" s="130" t="s">
        <v>749</v>
      </c>
      <c r="AW105" s="126"/>
      <c r="AX105" s="121"/>
      <c r="BI105" s="30" t="s">
        <v>1306</v>
      </c>
    </row>
    <row r="106" spans="1:117" s="30" customFormat="1" ht="11.1" customHeight="1">
      <c r="B106" s="43">
        <v>91</v>
      </c>
      <c r="C106" s="44" t="s">
        <v>1380</v>
      </c>
      <c r="D106" s="45" t="s">
        <v>688</v>
      </c>
      <c r="E106" s="21" t="s">
        <v>120</v>
      </c>
      <c r="F106" s="21" t="s">
        <v>268</v>
      </c>
      <c r="G106" s="20" t="s">
        <v>269</v>
      </c>
      <c r="H106" s="43" t="s">
        <v>1385</v>
      </c>
      <c r="I106" s="43">
        <v>3</v>
      </c>
      <c r="J106" s="43">
        <v>7.4</v>
      </c>
      <c r="K106" s="43" t="s">
        <v>6</v>
      </c>
      <c r="L106" s="43">
        <v>6.8</v>
      </c>
      <c r="M106" s="147">
        <v>34059</v>
      </c>
      <c r="N106" s="59" t="s">
        <v>964</v>
      </c>
      <c r="O106" s="19">
        <v>3</v>
      </c>
      <c r="P106" s="122" t="s">
        <v>985</v>
      </c>
      <c r="Q106" s="122"/>
      <c r="R106" s="122"/>
      <c r="S106" s="113"/>
      <c r="T106" s="113"/>
      <c r="U106" s="114" t="s">
        <v>1150</v>
      </c>
      <c r="V106" s="113"/>
      <c r="W106" s="113"/>
      <c r="X106" s="113" t="s">
        <v>1155</v>
      </c>
      <c r="Y106" s="113"/>
      <c r="Z106" s="113"/>
      <c r="AA106" s="115" t="s">
        <v>690</v>
      </c>
      <c r="AB106" s="115" t="s">
        <v>1043</v>
      </c>
      <c r="AC106" s="105" t="s">
        <v>1043</v>
      </c>
      <c r="AD106" s="116" t="s">
        <v>576</v>
      </c>
      <c r="AE106" s="115" t="s">
        <v>458</v>
      </c>
      <c r="AF106" s="124">
        <v>24.5</v>
      </c>
      <c r="AG106" s="113">
        <v>379</v>
      </c>
      <c r="AH106" s="113"/>
      <c r="AI106" s="113">
        <v>14300</v>
      </c>
      <c r="AJ106" s="113">
        <v>1430</v>
      </c>
      <c r="AK106" s="113">
        <v>1250</v>
      </c>
      <c r="AL106" s="117">
        <v>107.1</v>
      </c>
      <c r="AM106" s="118">
        <v>199</v>
      </c>
      <c r="AN106" s="143" t="s">
        <v>689</v>
      </c>
      <c r="AO106" s="143" t="s">
        <v>568</v>
      </c>
      <c r="AP106" s="142">
        <v>1970</v>
      </c>
      <c r="AQ106" s="142">
        <v>1990</v>
      </c>
      <c r="AR106" s="115" t="s">
        <v>883</v>
      </c>
      <c r="AS106" s="121"/>
      <c r="AT106" s="115"/>
      <c r="AU106" s="115"/>
      <c r="AV106" s="120" t="s">
        <v>882</v>
      </c>
      <c r="AW106" s="115"/>
      <c r="AX106" s="121"/>
      <c r="BI106" s="30" t="s">
        <v>1307</v>
      </c>
    </row>
    <row r="107" spans="1:117" s="30" customFormat="1" ht="11.1" customHeight="1">
      <c r="B107" s="43">
        <v>93</v>
      </c>
      <c r="C107" s="45" t="s">
        <v>1380</v>
      </c>
      <c r="D107" s="45" t="s">
        <v>518</v>
      </c>
      <c r="E107" s="21" t="s">
        <v>135</v>
      </c>
      <c r="F107" s="21" t="s">
        <v>1148</v>
      </c>
      <c r="G107" s="20" t="s">
        <v>45</v>
      </c>
      <c r="H107" s="43" t="s">
        <v>272</v>
      </c>
      <c r="I107" s="43">
        <v>1</v>
      </c>
      <c r="J107" s="43">
        <v>2.2999999999999998</v>
      </c>
      <c r="K107" s="43" t="s">
        <v>6</v>
      </c>
      <c r="L107" s="43">
        <v>2</v>
      </c>
      <c r="M107" s="147">
        <v>35947</v>
      </c>
      <c r="N107" s="59" t="s">
        <v>966</v>
      </c>
      <c r="O107" s="19">
        <v>41</v>
      </c>
      <c r="P107" s="122" t="s">
        <v>985</v>
      </c>
      <c r="Q107" s="114" t="s">
        <v>985</v>
      </c>
      <c r="R107" s="114"/>
      <c r="S107" s="113"/>
      <c r="T107" s="113"/>
      <c r="U107" s="114" t="s">
        <v>1150</v>
      </c>
      <c r="V107" s="113"/>
      <c r="W107" s="113"/>
      <c r="X107" s="113">
        <v>2</v>
      </c>
      <c r="Y107" s="113"/>
      <c r="Z107" s="113"/>
      <c r="AA107" s="126" t="s">
        <v>519</v>
      </c>
      <c r="AB107" s="115" t="s">
        <v>1044</v>
      </c>
      <c r="AC107" s="105" t="s">
        <v>1044</v>
      </c>
      <c r="AD107" s="116" t="s">
        <v>520</v>
      </c>
      <c r="AE107" s="126" t="s">
        <v>458</v>
      </c>
      <c r="AF107" s="144">
        <v>149</v>
      </c>
      <c r="AG107" s="113">
        <v>353</v>
      </c>
      <c r="AH107" s="113"/>
      <c r="AI107" s="113">
        <v>189100</v>
      </c>
      <c r="AJ107" s="113">
        <v>18910</v>
      </c>
      <c r="AK107" s="113">
        <v>18540</v>
      </c>
      <c r="AL107" s="129">
        <v>262.89999999999998</v>
      </c>
      <c r="AM107" s="118">
        <v>425</v>
      </c>
      <c r="AN107" s="145" t="s">
        <v>521</v>
      </c>
      <c r="AO107" s="145" t="s">
        <v>487</v>
      </c>
      <c r="AP107" s="142">
        <v>1936</v>
      </c>
      <c r="AQ107" s="142">
        <v>1957</v>
      </c>
      <c r="AR107" s="126" t="s">
        <v>885</v>
      </c>
      <c r="AS107" s="121"/>
      <c r="AT107" s="126"/>
      <c r="AU107" s="126"/>
      <c r="AV107" s="120" t="s">
        <v>884</v>
      </c>
      <c r="AW107" s="126"/>
      <c r="AX107" s="121"/>
      <c r="BI107" s="30" t="s">
        <v>1218</v>
      </c>
      <c r="CL107" s="30" t="s">
        <v>1308</v>
      </c>
    </row>
    <row r="108" spans="1:117" s="30" customFormat="1" ht="11.1" customHeight="1">
      <c r="A108"/>
      <c r="B108" s="25">
        <v>94</v>
      </c>
      <c r="C108" s="26" t="s">
        <v>1382</v>
      </c>
      <c r="D108" s="42" t="s">
        <v>516</v>
      </c>
      <c r="E108" s="27" t="s">
        <v>121</v>
      </c>
      <c r="F108" s="27" t="s">
        <v>273</v>
      </c>
      <c r="G108" s="28" t="s">
        <v>274</v>
      </c>
      <c r="H108" s="25" t="s">
        <v>272</v>
      </c>
      <c r="I108" s="25">
        <v>1</v>
      </c>
      <c r="J108" s="25">
        <v>1.9</v>
      </c>
      <c r="K108" s="25" t="s">
        <v>6</v>
      </c>
      <c r="L108" s="25">
        <v>1.6</v>
      </c>
      <c r="M108" s="147">
        <v>26753</v>
      </c>
      <c r="N108" s="61" t="s">
        <v>970</v>
      </c>
      <c r="O108" s="68" t="s">
        <v>1152</v>
      </c>
      <c r="P108" s="122" t="s">
        <v>1152</v>
      </c>
      <c r="Q108" s="122"/>
      <c r="R108" s="122"/>
      <c r="S108" s="131"/>
      <c r="T108" s="131"/>
      <c r="U108" s="114" t="s">
        <v>1150</v>
      </c>
      <c r="V108" s="131"/>
      <c r="W108" s="114" t="s">
        <v>1150</v>
      </c>
      <c r="X108" s="131"/>
      <c r="Y108" s="131"/>
      <c r="Z108" s="131"/>
      <c r="AA108" s="115"/>
      <c r="AB108" s="115"/>
      <c r="AC108" s="115"/>
      <c r="AD108" s="132"/>
      <c r="AE108" s="115"/>
      <c r="AF108" s="146"/>
      <c r="AG108" s="118"/>
      <c r="AH108" s="118"/>
      <c r="AI108" s="118"/>
      <c r="AJ108" s="118"/>
      <c r="AK108" s="118"/>
      <c r="AL108" s="117"/>
      <c r="AM108" s="118"/>
      <c r="AN108" s="143"/>
      <c r="AO108" s="143"/>
      <c r="AP108" s="118"/>
      <c r="AQ108" s="118"/>
      <c r="AR108" s="115"/>
      <c r="AS108" s="121"/>
      <c r="AT108" s="115"/>
      <c r="AU108" s="115"/>
      <c r="AV108" s="127"/>
      <c r="AW108" s="115"/>
      <c r="AX108" s="121"/>
    </row>
    <row r="109" spans="1:117" s="30" customFormat="1" ht="11.1" customHeight="1">
      <c r="A109"/>
      <c r="B109" s="43">
        <v>96</v>
      </c>
      <c r="C109" s="45" t="s">
        <v>1380</v>
      </c>
      <c r="D109" s="45" t="s">
        <v>516</v>
      </c>
      <c r="E109" s="21" t="s">
        <v>121</v>
      </c>
      <c r="F109" s="21" t="s">
        <v>1371</v>
      </c>
      <c r="G109" s="20" t="s">
        <v>277</v>
      </c>
      <c r="H109" s="43" t="s">
        <v>1385</v>
      </c>
      <c r="I109" s="43">
        <v>3</v>
      </c>
      <c r="J109" s="43">
        <v>1.8</v>
      </c>
      <c r="K109" s="43" t="s">
        <v>3</v>
      </c>
      <c r="L109" s="43">
        <v>1.9</v>
      </c>
      <c r="M109" s="147">
        <v>29305</v>
      </c>
      <c r="N109" s="61" t="s">
        <v>970</v>
      </c>
      <c r="O109" s="60" t="s">
        <v>1152</v>
      </c>
      <c r="P109" s="122" t="s">
        <v>985</v>
      </c>
      <c r="Q109" s="114"/>
      <c r="R109" s="122"/>
      <c r="S109" s="131"/>
      <c r="T109" s="131"/>
      <c r="U109" s="114" t="s">
        <v>1150</v>
      </c>
      <c r="V109" s="131"/>
      <c r="W109" s="131"/>
      <c r="X109" s="131"/>
      <c r="Y109" s="131"/>
      <c r="Z109" s="131"/>
      <c r="AA109" s="115" t="s">
        <v>1353</v>
      </c>
      <c r="AB109" s="115" t="s">
        <v>1354</v>
      </c>
      <c r="AC109" s="105"/>
      <c r="AD109" s="105" t="s">
        <v>1355</v>
      </c>
      <c r="AE109" s="116" t="s">
        <v>484</v>
      </c>
      <c r="AF109" s="143">
        <v>95</v>
      </c>
      <c r="AG109" s="124">
        <v>587.70000000000005</v>
      </c>
      <c r="AH109" s="113">
        <v>5816</v>
      </c>
      <c r="AI109" s="113">
        <v>64900</v>
      </c>
      <c r="AJ109" s="113">
        <v>6490</v>
      </c>
      <c r="AK109" s="113">
        <v>5450</v>
      </c>
      <c r="AL109" s="117">
        <v>158.5</v>
      </c>
      <c r="AM109" s="118">
        <v>218</v>
      </c>
      <c r="AN109" s="143" t="s">
        <v>580</v>
      </c>
      <c r="AO109" s="143" t="s">
        <v>487</v>
      </c>
      <c r="AP109" s="142">
        <v>1969</v>
      </c>
      <c r="AQ109" s="142">
        <v>1978</v>
      </c>
      <c r="AR109" s="115" t="s">
        <v>1364</v>
      </c>
      <c r="AS109" s="121"/>
      <c r="AT109" s="115" t="s">
        <v>1356</v>
      </c>
      <c r="AU109" s="115"/>
      <c r="AV109" s="120"/>
      <c r="AW109" s="115" t="s">
        <v>1357</v>
      </c>
      <c r="AX109" s="121"/>
      <c r="AY109" s="4"/>
      <c r="AZ109" s="4"/>
      <c r="BI109" s="30" t="s">
        <v>132</v>
      </c>
      <c r="BL109" s="30" t="s">
        <v>1160</v>
      </c>
      <c r="BM109" s="30" t="s">
        <v>1161</v>
      </c>
      <c r="CL109" s="30" t="s">
        <v>1162</v>
      </c>
    </row>
    <row r="110" spans="1:117" s="30" customFormat="1" ht="11.1" customHeight="1">
      <c r="A110"/>
      <c r="B110" s="43">
        <v>98</v>
      </c>
      <c r="C110" s="45" t="s">
        <v>1380</v>
      </c>
      <c r="D110" s="47" t="s">
        <v>516</v>
      </c>
      <c r="E110" s="21" t="s">
        <v>121</v>
      </c>
      <c r="F110" s="21" t="s">
        <v>437</v>
      </c>
      <c r="G110" s="20" t="s">
        <v>279</v>
      </c>
      <c r="H110" s="43" t="s">
        <v>1385</v>
      </c>
      <c r="I110" s="43">
        <v>3</v>
      </c>
      <c r="J110" s="43">
        <v>1.5</v>
      </c>
      <c r="K110" s="43" t="s">
        <v>3</v>
      </c>
      <c r="L110" s="43">
        <v>1.4</v>
      </c>
      <c r="M110" s="147">
        <v>38422</v>
      </c>
      <c r="N110" s="61" t="s">
        <v>970</v>
      </c>
      <c r="O110" s="60" t="s">
        <v>1152</v>
      </c>
      <c r="P110" s="122" t="s">
        <v>985</v>
      </c>
      <c r="Q110" s="122"/>
      <c r="R110" s="122"/>
      <c r="S110" s="131"/>
      <c r="T110" s="131"/>
      <c r="U110" s="114" t="s">
        <v>1150</v>
      </c>
      <c r="V110" s="131"/>
      <c r="W110" s="131"/>
      <c r="X110" s="131"/>
      <c r="Y110" s="131"/>
      <c r="Z110" s="131"/>
      <c r="AA110" s="115" t="s">
        <v>1365</v>
      </c>
      <c r="AB110" s="115" t="s">
        <v>1366</v>
      </c>
      <c r="AC110" s="105"/>
      <c r="AD110" s="105" t="s">
        <v>457</v>
      </c>
      <c r="AE110" s="116" t="s">
        <v>458</v>
      </c>
      <c r="AF110" s="143">
        <v>156</v>
      </c>
      <c r="AG110" s="124">
        <v>375</v>
      </c>
      <c r="AH110" s="113">
        <v>2000</v>
      </c>
      <c r="AI110" s="113">
        <v>193000</v>
      </c>
      <c r="AJ110" s="113">
        <v>19300</v>
      </c>
      <c r="AK110" s="113">
        <v>18300</v>
      </c>
      <c r="AL110" s="117">
        <v>213.9</v>
      </c>
      <c r="AM110" s="118">
        <v>460</v>
      </c>
      <c r="AN110" s="143" t="s">
        <v>517</v>
      </c>
      <c r="AO110" s="143" t="s">
        <v>1367</v>
      </c>
      <c r="AP110" s="142">
        <v>1971</v>
      </c>
      <c r="AQ110" s="142">
        <v>2000</v>
      </c>
      <c r="AR110" s="115" t="s">
        <v>1370</v>
      </c>
      <c r="AS110" s="121"/>
      <c r="AT110" s="115" t="s">
        <v>1368</v>
      </c>
      <c r="AU110" s="115"/>
      <c r="AV110" s="120"/>
      <c r="AW110" s="115" t="s">
        <v>1369</v>
      </c>
      <c r="AX110" s="121"/>
      <c r="AY110" s="4"/>
      <c r="AZ110" s="4"/>
      <c r="BI110" s="30" t="s">
        <v>1158</v>
      </c>
    </row>
    <row r="111" spans="1:117" s="30" customFormat="1" ht="11.1" customHeight="1">
      <c r="B111" s="43">
        <v>97</v>
      </c>
      <c r="C111" s="44" t="s">
        <v>1380</v>
      </c>
      <c r="D111" s="45" t="s">
        <v>516</v>
      </c>
      <c r="E111" s="21" t="s">
        <v>121</v>
      </c>
      <c r="F111" s="21" t="s">
        <v>731</v>
      </c>
      <c r="G111" s="20" t="s">
        <v>278</v>
      </c>
      <c r="H111" s="43" t="s">
        <v>1385</v>
      </c>
      <c r="I111" s="43">
        <v>3</v>
      </c>
      <c r="J111" s="43">
        <v>3.6</v>
      </c>
      <c r="K111" s="43" t="s">
        <v>6</v>
      </c>
      <c r="L111" s="43">
        <v>2.8</v>
      </c>
      <c r="M111" s="147">
        <v>40445</v>
      </c>
      <c r="N111" s="61" t="s">
        <v>965</v>
      </c>
      <c r="O111" s="19">
        <v>46</v>
      </c>
      <c r="P111" s="122" t="s">
        <v>985</v>
      </c>
      <c r="Q111" s="114" t="s">
        <v>985</v>
      </c>
      <c r="R111" s="114"/>
      <c r="S111" s="113"/>
      <c r="T111" s="113"/>
      <c r="U111" s="114" t="s">
        <v>1150</v>
      </c>
      <c r="V111" s="113"/>
      <c r="W111" s="113"/>
      <c r="X111" s="113" t="s">
        <v>1155</v>
      </c>
      <c r="Y111" s="113"/>
      <c r="Z111" s="113"/>
      <c r="AA111" s="115" t="s">
        <v>582</v>
      </c>
      <c r="AB111" s="115" t="s">
        <v>1045</v>
      </c>
      <c r="AC111" s="105" t="s">
        <v>1045</v>
      </c>
      <c r="AD111" s="116" t="s">
        <v>508</v>
      </c>
      <c r="AE111" s="115" t="s">
        <v>458</v>
      </c>
      <c r="AF111" s="124">
        <v>75</v>
      </c>
      <c r="AG111" s="113">
        <v>260</v>
      </c>
      <c r="AH111" s="113"/>
      <c r="AI111" s="113">
        <v>62300</v>
      </c>
      <c r="AJ111" s="113">
        <v>6230</v>
      </c>
      <c r="AK111" s="113">
        <v>5470</v>
      </c>
      <c r="AL111" s="117">
        <v>1222.0999999999999</v>
      </c>
      <c r="AM111" s="118">
        <v>247</v>
      </c>
      <c r="AN111" s="143" t="s">
        <v>580</v>
      </c>
      <c r="AO111" s="143" t="s">
        <v>513</v>
      </c>
      <c r="AP111" s="142">
        <v>1960</v>
      </c>
      <c r="AQ111" s="142">
        <v>1964</v>
      </c>
      <c r="AR111" s="115" t="s">
        <v>733</v>
      </c>
      <c r="AS111" s="121"/>
      <c r="AT111" s="115"/>
      <c r="AU111" s="115"/>
      <c r="AV111" s="120" t="s">
        <v>886</v>
      </c>
      <c r="AW111" s="115"/>
      <c r="AX111" s="121"/>
      <c r="BI111" s="30" t="s">
        <v>1309</v>
      </c>
      <c r="CL111" s="30" t="s">
        <v>1310</v>
      </c>
    </row>
    <row r="112" spans="1:117" s="30" customFormat="1" ht="11.1" customHeight="1">
      <c r="A112"/>
      <c r="B112" s="43">
        <v>95</v>
      </c>
      <c r="C112" s="44" t="s">
        <v>1380</v>
      </c>
      <c r="D112" s="45" t="s">
        <v>516</v>
      </c>
      <c r="E112" s="21" t="s">
        <v>121</v>
      </c>
      <c r="F112" s="21" t="s">
        <v>275</v>
      </c>
      <c r="G112" s="20" t="s">
        <v>276</v>
      </c>
      <c r="H112" s="43" t="s">
        <v>1385</v>
      </c>
      <c r="I112" s="43">
        <v>3</v>
      </c>
      <c r="J112" s="43">
        <v>2.4</v>
      </c>
      <c r="K112" s="43" t="s">
        <v>3</v>
      </c>
      <c r="L112" s="43">
        <v>2.2999999999999998</v>
      </c>
      <c r="M112" s="147">
        <v>40445</v>
      </c>
      <c r="N112" s="61" t="s">
        <v>1352</v>
      </c>
      <c r="O112" s="60" t="s">
        <v>1152</v>
      </c>
      <c r="P112" s="122" t="s">
        <v>985</v>
      </c>
      <c r="Q112" s="122"/>
      <c r="R112" s="122"/>
      <c r="S112" s="131"/>
      <c r="T112" s="131"/>
      <c r="U112" s="114" t="s">
        <v>1150</v>
      </c>
      <c r="V112" s="114" t="s">
        <v>1150</v>
      </c>
      <c r="W112" s="131"/>
      <c r="X112" s="131"/>
      <c r="Y112" s="131"/>
      <c r="Z112" s="131"/>
      <c r="AA112" s="126" t="s">
        <v>1358</v>
      </c>
      <c r="AB112" s="115" t="s">
        <v>1359</v>
      </c>
      <c r="AC112" s="105"/>
      <c r="AD112" s="105" t="s">
        <v>1360</v>
      </c>
      <c r="AE112" s="116" t="s">
        <v>458</v>
      </c>
      <c r="AF112" s="145">
        <v>58.4</v>
      </c>
      <c r="AG112" s="144">
        <v>196</v>
      </c>
      <c r="AH112" s="113">
        <v>174</v>
      </c>
      <c r="AI112" s="113">
        <v>63200</v>
      </c>
      <c r="AJ112" s="113">
        <v>6320</v>
      </c>
      <c r="AK112" s="113">
        <v>4820</v>
      </c>
      <c r="AL112" s="129">
        <v>1128.5</v>
      </c>
      <c r="AM112" s="118">
        <v>326</v>
      </c>
      <c r="AN112" s="145" t="s">
        <v>580</v>
      </c>
      <c r="AO112" s="145" t="s">
        <v>513</v>
      </c>
      <c r="AP112" s="142">
        <v>1937</v>
      </c>
      <c r="AQ112" s="142">
        <v>1947</v>
      </c>
      <c r="AR112" s="126" t="s">
        <v>1361</v>
      </c>
      <c r="AS112" s="121"/>
      <c r="AT112" s="126" t="s">
        <v>1362</v>
      </c>
      <c r="AU112" s="126"/>
      <c r="AV112" s="120"/>
      <c r="AW112" s="126" t="s">
        <v>1363</v>
      </c>
      <c r="AX112" s="121"/>
      <c r="AY112" s="4"/>
      <c r="AZ112" s="4"/>
      <c r="BI112" s="30" t="s">
        <v>1159</v>
      </c>
    </row>
    <row r="113" spans="1:102" s="30" customFormat="1" ht="11.1" customHeight="1">
      <c r="A113"/>
      <c r="B113" s="25">
        <v>100</v>
      </c>
      <c r="C113" s="26" t="s">
        <v>1382</v>
      </c>
      <c r="D113" s="42" t="s">
        <v>471</v>
      </c>
      <c r="E113" s="27" t="s">
        <v>122</v>
      </c>
      <c r="F113" s="27" t="s">
        <v>280</v>
      </c>
      <c r="G113" s="28" t="s">
        <v>281</v>
      </c>
      <c r="H113" s="25" t="s">
        <v>405</v>
      </c>
      <c r="I113" s="25">
        <v>5</v>
      </c>
      <c r="J113" s="25">
        <v>4.9000000000000004</v>
      </c>
      <c r="K113" s="25" t="s">
        <v>3</v>
      </c>
      <c r="L113" s="25">
        <v>4.5999999999999996</v>
      </c>
      <c r="M113" s="147">
        <v>26078</v>
      </c>
      <c r="N113" s="61" t="s">
        <v>970</v>
      </c>
      <c r="O113" s="60" t="s">
        <v>1152</v>
      </c>
      <c r="P113" s="122" t="s">
        <v>1152</v>
      </c>
      <c r="Q113" s="122"/>
      <c r="R113" s="122"/>
      <c r="S113" s="131"/>
      <c r="T113" s="131"/>
      <c r="U113" s="114" t="s">
        <v>1150</v>
      </c>
      <c r="V113" s="131"/>
      <c r="W113" s="131"/>
      <c r="X113" s="131"/>
      <c r="Y113" s="131"/>
      <c r="Z113" s="131"/>
      <c r="AA113" s="115"/>
      <c r="AB113" s="115"/>
      <c r="AC113" s="115"/>
      <c r="AD113" s="132"/>
      <c r="AE113" s="115"/>
      <c r="AF113" s="146"/>
      <c r="AG113" s="118"/>
      <c r="AH113" s="118"/>
      <c r="AI113" s="118"/>
      <c r="AJ113" s="118"/>
      <c r="AK113" s="118"/>
      <c r="AL113" s="117"/>
      <c r="AM113" s="118"/>
      <c r="AN113" s="143"/>
      <c r="AO113" s="143"/>
      <c r="AP113" s="118"/>
      <c r="AQ113" s="118"/>
      <c r="AR113" s="115"/>
      <c r="AS113" s="121"/>
      <c r="AT113" s="115"/>
      <c r="AU113" s="115"/>
      <c r="AV113" s="127"/>
      <c r="AW113" s="115"/>
      <c r="AX113" s="121"/>
    </row>
    <row r="114" spans="1:102" s="30" customFormat="1" ht="11.1" customHeight="1">
      <c r="B114" s="43">
        <v>99</v>
      </c>
      <c r="C114" s="44" t="s">
        <v>1380</v>
      </c>
      <c r="D114" s="45" t="s">
        <v>471</v>
      </c>
      <c r="E114" s="21" t="s">
        <v>122</v>
      </c>
      <c r="F114" s="21" t="s">
        <v>213</v>
      </c>
      <c r="G114" s="20" t="s">
        <v>214</v>
      </c>
      <c r="H114" s="43" t="s">
        <v>1385</v>
      </c>
      <c r="I114" s="43">
        <v>3</v>
      </c>
      <c r="J114" s="43">
        <v>2.4</v>
      </c>
      <c r="K114" s="43" t="s">
        <v>3</v>
      </c>
      <c r="L114" s="43">
        <v>1.8</v>
      </c>
      <c r="M114" s="147">
        <v>27849</v>
      </c>
      <c r="N114" s="59" t="s">
        <v>970</v>
      </c>
      <c r="O114" s="19">
        <v>16</v>
      </c>
      <c r="P114" s="122" t="s">
        <v>985</v>
      </c>
      <c r="Q114" s="114"/>
      <c r="R114" s="122"/>
      <c r="S114" s="113"/>
      <c r="T114" s="113"/>
      <c r="U114" s="114" t="s">
        <v>1150</v>
      </c>
      <c r="V114" s="113"/>
      <c r="W114" s="113"/>
      <c r="X114" s="113"/>
      <c r="Y114" s="113"/>
      <c r="Z114" s="113"/>
      <c r="AA114" s="115" t="s">
        <v>485</v>
      </c>
      <c r="AB114" s="115" t="s">
        <v>1027</v>
      </c>
      <c r="AC114" s="105" t="s">
        <v>1030</v>
      </c>
      <c r="AD114" s="116" t="s">
        <v>464</v>
      </c>
      <c r="AE114" s="115" t="s">
        <v>458</v>
      </c>
      <c r="AF114" s="124">
        <v>157</v>
      </c>
      <c r="AG114" s="113">
        <v>480</v>
      </c>
      <c r="AH114" s="113">
        <v>1658</v>
      </c>
      <c r="AI114" s="113">
        <v>601000</v>
      </c>
      <c r="AJ114" s="113">
        <v>60100</v>
      </c>
      <c r="AK114" s="113">
        <v>45800</v>
      </c>
      <c r="AL114" s="117">
        <v>595.1</v>
      </c>
      <c r="AM114" s="118">
        <v>1150</v>
      </c>
      <c r="AN114" s="143" t="s">
        <v>632</v>
      </c>
      <c r="AO114" s="143" t="s">
        <v>487</v>
      </c>
      <c r="AP114" s="142">
        <v>1953</v>
      </c>
      <c r="AQ114" s="142">
        <v>1960</v>
      </c>
      <c r="AR114" s="115" t="s">
        <v>818</v>
      </c>
      <c r="AS114" s="119" t="s">
        <v>486</v>
      </c>
      <c r="AT114" s="115"/>
      <c r="AU114" s="115"/>
      <c r="AV114" s="120" t="s">
        <v>817</v>
      </c>
      <c r="AW114" s="115"/>
      <c r="AX114" s="121"/>
      <c r="BL114" s="30" t="s">
        <v>1163</v>
      </c>
      <c r="CL114" s="30" t="s">
        <v>1164</v>
      </c>
      <c r="CN114" s="30" t="s">
        <v>1165</v>
      </c>
      <c r="CP114" s="30" t="s">
        <v>1166</v>
      </c>
      <c r="CT114" s="30" t="s">
        <v>1167</v>
      </c>
      <c r="CX114" s="30" t="s">
        <v>1168</v>
      </c>
    </row>
    <row r="115" spans="1:102" s="30" customFormat="1" ht="11.1" customHeight="1">
      <c r="B115" s="43">
        <v>51</v>
      </c>
      <c r="C115" s="44" t="s">
        <v>1380</v>
      </c>
      <c r="D115" s="45" t="s">
        <v>471</v>
      </c>
      <c r="E115" s="21" t="s">
        <v>25</v>
      </c>
      <c r="F115" s="21" t="s">
        <v>213</v>
      </c>
      <c r="G115" s="20" t="s">
        <v>214</v>
      </c>
      <c r="H115" s="43" t="s">
        <v>1385</v>
      </c>
      <c r="I115" s="43">
        <v>3</v>
      </c>
      <c r="J115" s="43">
        <v>2.5</v>
      </c>
      <c r="K115" s="43" t="s">
        <v>3</v>
      </c>
      <c r="L115" s="43">
        <v>2.2999999999999998</v>
      </c>
      <c r="M115" s="147">
        <v>27849</v>
      </c>
      <c r="N115" s="59" t="s">
        <v>969</v>
      </c>
      <c r="O115" s="19">
        <v>16</v>
      </c>
      <c r="P115" s="122" t="s">
        <v>985</v>
      </c>
      <c r="Q115" s="114"/>
      <c r="R115" s="122"/>
      <c r="S115" s="113"/>
      <c r="T115" s="113"/>
      <c r="U115" s="114" t="s">
        <v>1150</v>
      </c>
      <c r="V115" s="113"/>
      <c r="W115" s="113"/>
      <c r="X115" s="113"/>
      <c r="Y115" s="113"/>
      <c r="Z115" s="113"/>
      <c r="AA115" s="115" t="s">
        <v>485</v>
      </c>
      <c r="AB115" s="115" t="s">
        <v>1027</v>
      </c>
      <c r="AC115" s="105" t="s">
        <v>1030</v>
      </c>
      <c r="AD115" s="116" t="s">
        <v>464</v>
      </c>
      <c r="AE115" s="115" t="s">
        <v>458</v>
      </c>
      <c r="AF115" s="124">
        <v>157</v>
      </c>
      <c r="AG115" s="113">
        <v>480</v>
      </c>
      <c r="AH115" s="113">
        <v>1658</v>
      </c>
      <c r="AI115" s="113">
        <v>601000</v>
      </c>
      <c r="AJ115" s="113">
        <v>60100</v>
      </c>
      <c r="AK115" s="113">
        <v>45800</v>
      </c>
      <c r="AL115" s="117">
        <v>595.1</v>
      </c>
      <c r="AM115" s="118">
        <v>1150</v>
      </c>
      <c r="AN115" s="143" t="s">
        <v>632</v>
      </c>
      <c r="AO115" s="143" t="s">
        <v>487</v>
      </c>
      <c r="AP115" s="142">
        <v>1953</v>
      </c>
      <c r="AQ115" s="142">
        <v>1960</v>
      </c>
      <c r="AR115" s="115" t="s">
        <v>818</v>
      </c>
      <c r="AS115" s="119" t="s">
        <v>486</v>
      </c>
      <c r="AT115" s="115"/>
      <c r="AU115" s="115"/>
      <c r="AV115" s="120" t="s">
        <v>817</v>
      </c>
      <c r="AW115" s="115"/>
      <c r="AX115" s="121"/>
      <c r="BI115" s="30" t="s">
        <v>1311</v>
      </c>
      <c r="CL115" s="30" t="s">
        <v>1312</v>
      </c>
    </row>
    <row r="116" spans="1:102" s="30" customFormat="1" ht="11.1" customHeight="1">
      <c r="B116" s="43">
        <v>101</v>
      </c>
      <c r="C116" s="44" t="s">
        <v>1380</v>
      </c>
      <c r="D116" s="45" t="s">
        <v>472</v>
      </c>
      <c r="E116" s="21" t="s">
        <v>46</v>
      </c>
      <c r="F116" s="21" t="s">
        <v>47</v>
      </c>
      <c r="G116" s="20" t="s">
        <v>48</v>
      </c>
      <c r="H116" s="43" t="s">
        <v>1385</v>
      </c>
      <c r="I116" s="43">
        <v>3</v>
      </c>
      <c r="J116" s="43">
        <v>1.8</v>
      </c>
      <c r="K116" s="43" t="s">
        <v>3</v>
      </c>
      <c r="L116" s="43">
        <v>1.7</v>
      </c>
      <c r="M116" s="147">
        <v>32590</v>
      </c>
      <c r="N116" s="59" t="s">
        <v>970</v>
      </c>
      <c r="O116" s="19">
        <v>30</v>
      </c>
      <c r="P116" s="122" t="s">
        <v>985</v>
      </c>
      <c r="Q116" s="114" t="s">
        <v>985</v>
      </c>
      <c r="R116" s="114"/>
      <c r="S116" s="113"/>
      <c r="T116" s="113"/>
      <c r="U116" s="114" t="s">
        <v>1150</v>
      </c>
      <c r="V116" s="113"/>
      <c r="W116" s="113"/>
      <c r="X116" s="113"/>
      <c r="Y116" s="113"/>
      <c r="Z116" s="113"/>
      <c r="AA116" s="115" t="s">
        <v>473</v>
      </c>
      <c r="AB116" s="115" t="s">
        <v>1046</v>
      </c>
      <c r="AC116" s="105" t="s">
        <v>1047</v>
      </c>
      <c r="AD116" s="116" t="s">
        <v>464</v>
      </c>
      <c r="AE116" s="115" t="s">
        <v>458</v>
      </c>
      <c r="AF116" s="124">
        <v>140</v>
      </c>
      <c r="AG116" s="113">
        <v>500</v>
      </c>
      <c r="AH116" s="113">
        <v>1568</v>
      </c>
      <c r="AI116" s="113">
        <v>222000</v>
      </c>
      <c r="AJ116" s="113">
        <v>22200</v>
      </c>
      <c r="AK116" s="113">
        <v>20400</v>
      </c>
      <c r="AL116" s="117">
        <v>219.9</v>
      </c>
      <c r="AM116" s="118">
        <v>512</v>
      </c>
      <c r="AN116" s="143" t="s">
        <v>766</v>
      </c>
      <c r="AO116" s="143" t="s">
        <v>510</v>
      </c>
      <c r="AP116" s="142">
        <v>1956</v>
      </c>
      <c r="AQ116" s="142">
        <v>1959</v>
      </c>
      <c r="AR116" s="115" t="s">
        <v>820</v>
      </c>
      <c r="AS116" s="119" t="s">
        <v>509</v>
      </c>
      <c r="AT116" s="115"/>
      <c r="AU116" s="115"/>
      <c r="AV116" s="120" t="s">
        <v>819</v>
      </c>
      <c r="AW116" s="115"/>
      <c r="AX116" s="121"/>
      <c r="BI116" s="30" t="s">
        <v>132</v>
      </c>
      <c r="BK116" s="30" t="s">
        <v>1314</v>
      </c>
      <c r="CA116" s="30" t="s">
        <v>1161</v>
      </c>
      <c r="CD116" s="30" t="s">
        <v>1161</v>
      </c>
      <c r="CG116" s="30" t="s">
        <v>1161</v>
      </c>
    </row>
    <row r="117" spans="1:102" s="30" customFormat="1" ht="11.1" customHeight="1">
      <c r="B117" s="43">
        <v>102</v>
      </c>
      <c r="C117" s="45" t="s">
        <v>1380</v>
      </c>
      <c r="D117" s="47" t="s">
        <v>472</v>
      </c>
      <c r="E117" s="21" t="s">
        <v>46</v>
      </c>
      <c r="F117" s="21" t="s">
        <v>282</v>
      </c>
      <c r="G117" s="20" t="s">
        <v>283</v>
      </c>
      <c r="H117" s="43" t="s">
        <v>1385</v>
      </c>
      <c r="I117" s="43">
        <v>3</v>
      </c>
      <c r="J117" s="43">
        <v>2</v>
      </c>
      <c r="K117" s="43" t="s">
        <v>3</v>
      </c>
      <c r="L117" s="43">
        <v>1.6</v>
      </c>
      <c r="M117" s="147">
        <v>33326</v>
      </c>
      <c r="N117" s="59" t="s">
        <v>970</v>
      </c>
      <c r="O117" s="19">
        <v>28</v>
      </c>
      <c r="P117" s="122" t="s">
        <v>985</v>
      </c>
      <c r="Q117" s="114" t="s">
        <v>985</v>
      </c>
      <c r="R117" s="114"/>
      <c r="S117" s="113"/>
      <c r="T117" s="113"/>
      <c r="U117" s="114" t="s">
        <v>1150</v>
      </c>
      <c r="V117" s="113"/>
      <c r="W117" s="113"/>
      <c r="X117" s="113"/>
      <c r="Y117" s="113"/>
      <c r="Z117" s="113"/>
      <c r="AA117" s="126" t="s">
        <v>742</v>
      </c>
      <c r="AB117" s="115" t="s">
        <v>1048</v>
      </c>
      <c r="AC117" s="105" t="s">
        <v>1138</v>
      </c>
      <c r="AD117" s="116" t="s">
        <v>464</v>
      </c>
      <c r="AE117" s="126" t="s">
        <v>499</v>
      </c>
      <c r="AF117" s="144">
        <v>186</v>
      </c>
      <c r="AG117" s="113">
        <v>492</v>
      </c>
      <c r="AH117" s="113"/>
      <c r="AI117" s="113">
        <v>199285</v>
      </c>
      <c r="AJ117" s="113">
        <v>19928.5</v>
      </c>
      <c r="AK117" s="113">
        <v>148843</v>
      </c>
      <c r="AL117" s="129">
        <v>188.5</v>
      </c>
      <c r="AM117" s="118">
        <v>349</v>
      </c>
      <c r="AN117" s="145" t="s">
        <v>634</v>
      </c>
      <c r="AO117" s="145" t="s">
        <v>559</v>
      </c>
      <c r="AP117" s="142">
        <v>1956</v>
      </c>
      <c r="AQ117" s="142">
        <v>1963</v>
      </c>
      <c r="AR117" s="126" t="s">
        <v>887</v>
      </c>
      <c r="AS117" s="121"/>
      <c r="AT117" s="126"/>
      <c r="AU117" s="126"/>
      <c r="AV117" s="130" t="s">
        <v>751</v>
      </c>
      <c r="AW117" s="126"/>
      <c r="AX117" s="121"/>
      <c r="CA117" s="30" t="s">
        <v>1315</v>
      </c>
      <c r="CD117" s="30" t="s">
        <v>1316</v>
      </c>
      <c r="CG117" s="30" t="s">
        <v>1317</v>
      </c>
    </row>
    <row r="118" spans="1:102" s="30" customFormat="1" ht="11.1" customHeight="1">
      <c r="B118" s="43">
        <v>130</v>
      </c>
      <c r="C118" s="44" t="s">
        <v>1380</v>
      </c>
      <c r="D118" s="45" t="s">
        <v>472</v>
      </c>
      <c r="E118" s="21" t="s">
        <v>1391</v>
      </c>
      <c r="F118" s="21" t="s">
        <v>284</v>
      </c>
      <c r="G118" s="20" t="s">
        <v>285</v>
      </c>
      <c r="H118" s="43" t="s">
        <v>1385</v>
      </c>
      <c r="I118" s="43">
        <v>3</v>
      </c>
      <c r="J118" s="43">
        <v>1</v>
      </c>
      <c r="K118" s="43" t="s">
        <v>3</v>
      </c>
      <c r="L118" s="43">
        <v>1</v>
      </c>
      <c r="M118" s="147">
        <v>36980</v>
      </c>
      <c r="N118" s="59" t="s">
        <v>970</v>
      </c>
      <c r="O118" s="19">
        <v>8</v>
      </c>
      <c r="P118" s="122" t="s">
        <v>985</v>
      </c>
      <c r="Q118" s="114" t="s">
        <v>985</v>
      </c>
      <c r="R118" s="114"/>
      <c r="S118" s="113"/>
      <c r="T118" s="113"/>
      <c r="U118" s="114" t="s">
        <v>1150</v>
      </c>
      <c r="V118" s="113"/>
      <c r="W118" s="113"/>
      <c r="X118" s="113" t="s">
        <v>1155</v>
      </c>
      <c r="Y118" s="113"/>
      <c r="Z118" s="113"/>
      <c r="AA118" s="115" t="s">
        <v>590</v>
      </c>
      <c r="AB118" s="115" t="s">
        <v>1049</v>
      </c>
      <c r="AC118" s="105" t="s">
        <v>1050</v>
      </c>
      <c r="AD118" s="116" t="s">
        <v>591</v>
      </c>
      <c r="AE118" s="115" t="s">
        <v>458</v>
      </c>
      <c r="AF118" s="124">
        <v>115</v>
      </c>
      <c r="AG118" s="113">
        <v>297.5</v>
      </c>
      <c r="AH118" s="113"/>
      <c r="AI118" s="113">
        <v>59900</v>
      </c>
      <c r="AJ118" s="113">
        <v>5990</v>
      </c>
      <c r="AK118" s="113">
        <v>5610</v>
      </c>
      <c r="AL118" s="117">
        <v>37.700000000000003</v>
      </c>
      <c r="AM118" s="118">
        <v>160</v>
      </c>
      <c r="AN118" s="143" t="s">
        <v>592</v>
      </c>
      <c r="AO118" s="143" t="s">
        <v>593</v>
      </c>
      <c r="AP118" s="142">
        <v>1973</v>
      </c>
      <c r="AQ118" s="142">
        <v>1993</v>
      </c>
      <c r="AR118" s="115" t="s">
        <v>889</v>
      </c>
      <c r="AS118" s="121"/>
      <c r="AT118" s="115"/>
      <c r="AU118" s="115"/>
      <c r="AV118" s="120" t="s">
        <v>888</v>
      </c>
      <c r="AW118" s="115"/>
      <c r="AX118" s="121"/>
      <c r="BI118" s="30" t="s">
        <v>1313</v>
      </c>
    </row>
    <row r="119" spans="1:102" s="30" customFormat="1" ht="11.1" customHeight="1">
      <c r="B119" s="43">
        <v>103</v>
      </c>
      <c r="C119" s="44" t="s">
        <v>1380</v>
      </c>
      <c r="D119" s="45" t="s">
        <v>472</v>
      </c>
      <c r="E119" s="21" t="s">
        <v>1392</v>
      </c>
      <c r="F119" s="21" t="s">
        <v>284</v>
      </c>
      <c r="G119" s="20" t="s">
        <v>285</v>
      </c>
      <c r="H119" s="43" t="s">
        <v>1385</v>
      </c>
      <c r="I119" s="43">
        <v>3</v>
      </c>
      <c r="J119" s="43">
        <v>1</v>
      </c>
      <c r="K119" s="43" t="s">
        <v>3</v>
      </c>
      <c r="L119" s="43">
        <v>1</v>
      </c>
      <c r="M119" s="147">
        <v>36980</v>
      </c>
      <c r="N119" s="59" t="s">
        <v>970</v>
      </c>
      <c r="O119" s="19">
        <v>8</v>
      </c>
      <c r="P119" s="122" t="s">
        <v>985</v>
      </c>
      <c r="Q119" s="114" t="s">
        <v>985</v>
      </c>
      <c r="R119" s="114"/>
      <c r="S119" s="113"/>
      <c r="T119" s="113"/>
      <c r="U119" s="114" t="s">
        <v>1150</v>
      </c>
      <c r="V119" s="113"/>
      <c r="W119" s="113"/>
      <c r="X119" s="113" t="s">
        <v>1155</v>
      </c>
      <c r="Y119" s="113"/>
      <c r="Z119" s="113"/>
      <c r="AA119" s="115" t="s">
        <v>590</v>
      </c>
      <c r="AB119" s="115" t="s">
        <v>1049</v>
      </c>
      <c r="AC119" s="105" t="s">
        <v>1050</v>
      </c>
      <c r="AD119" s="116" t="s">
        <v>591</v>
      </c>
      <c r="AE119" s="115" t="s">
        <v>458</v>
      </c>
      <c r="AF119" s="124">
        <v>115</v>
      </c>
      <c r="AG119" s="113">
        <v>297.5</v>
      </c>
      <c r="AH119" s="113"/>
      <c r="AI119" s="113">
        <v>59900</v>
      </c>
      <c r="AJ119" s="113">
        <v>5990</v>
      </c>
      <c r="AK119" s="113">
        <v>5610</v>
      </c>
      <c r="AL119" s="117">
        <v>37.700000000000003</v>
      </c>
      <c r="AM119" s="118">
        <v>160</v>
      </c>
      <c r="AN119" s="143" t="s">
        <v>592</v>
      </c>
      <c r="AO119" s="143" t="s">
        <v>593</v>
      </c>
      <c r="AP119" s="142">
        <v>1973</v>
      </c>
      <c r="AQ119" s="142">
        <v>1993</v>
      </c>
      <c r="AR119" s="115" t="s">
        <v>889</v>
      </c>
      <c r="AS119" s="121"/>
      <c r="AT119" s="115"/>
      <c r="AU119" s="115"/>
      <c r="AV119" s="120" t="s">
        <v>888</v>
      </c>
      <c r="AW119" s="115"/>
      <c r="AX119" s="121"/>
      <c r="BI119" s="30" t="s">
        <v>1202</v>
      </c>
      <c r="BK119" s="70" t="s">
        <v>1318</v>
      </c>
      <c r="CA119" s="30" t="s">
        <v>1319</v>
      </c>
      <c r="CD119" s="30" t="s">
        <v>1320</v>
      </c>
      <c r="CG119" s="30" t="s">
        <v>1319</v>
      </c>
    </row>
    <row r="120" spans="1:102" s="30" customFormat="1" ht="11.1" customHeight="1">
      <c r="A120"/>
      <c r="B120" s="25">
        <v>106</v>
      </c>
      <c r="C120" s="26" t="s">
        <v>1382</v>
      </c>
      <c r="D120" s="42" t="s">
        <v>1116</v>
      </c>
      <c r="E120" s="27" t="s">
        <v>123</v>
      </c>
      <c r="F120" s="28" t="s">
        <v>290</v>
      </c>
      <c r="G120" s="28" t="s">
        <v>291</v>
      </c>
      <c r="H120" s="25" t="s">
        <v>406</v>
      </c>
      <c r="I120" s="25">
        <v>3</v>
      </c>
      <c r="J120" s="25">
        <v>6.2</v>
      </c>
      <c r="K120" s="25" t="s">
        <v>6</v>
      </c>
      <c r="L120" s="25">
        <v>5.3</v>
      </c>
      <c r="M120" s="147">
        <v>27118</v>
      </c>
      <c r="N120" s="61" t="s">
        <v>970</v>
      </c>
      <c r="O120" s="60" t="s">
        <v>1152</v>
      </c>
      <c r="P120" s="122" t="s">
        <v>1152</v>
      </c>
      <c r="Q120" s="122"/>
      <c r="R120" s="122"/>
      <c r="S120" s="131"/>
      <c r="T120" s="131"/>
      <c r="U120" s="114" t="s">
        <v>1150</v>
      </c>
      <c r="V120" s="131"/>
      <c r="W120" s="131"/>
      <c r="X120" s="131"/>
      <c r="Y120" s="131"/>
      <c r="Z120" s="131"/>
      <c r="AA120" s="115"/>
      <c r="AB120" s="115"/>
      <c r="AC120" s="115"/>
      <c r="AD120" s="132"/>
      <c r="AE120" s="115"/>
      <c r="AF120" s="146"/>
      <c r="AG120" s="118"/>
      <c r="AH120" s="118"/>
      <c r="AI120" s="118"/>
      <c r="AJ120" s="118"/>
      <c r="AK120" s="118"/>
      <c r="AL120" s="117"/>
      <c r="AM120" s="118"/>
      <c r="AN120" s="143"/>
      <c r="AO120" s="143"/>
      <c r="AP120" s="118"/>
      <c r="AQ120" s="118"/>
      <c r="AR120" s="115"/>
      <c r="AS120" s="121"/>
      <c r="AT120" s="115"/>
      <c r="AU120" s="115"/>
      <c r="AV120" s="127"/>
      <c r="AW120" s="115"/>
      <c r="AX120" s="121"/>
    </row>
    <row r="121" spans="1:102" s="30" customFormat="1" ht="11.1" customHeight="1">
      <c r="A121"/>
      <c r="B121" s="25">
        <v>105</v>
      </c>
      <c r="C121" s="26" t="s">
        <v>1382</v>
      </c>
      <c r="D121" s="42" t="s">
        <v>1116</v>
      </c>
      <c r="E121" s="27" t="s">
        <v>123</v>
      </c>
      <c r="F121" s="27" t="s">
        <v>288</v>
      </c>
      <c r="G121" s="28" t="s">
        <v>289</v>
      </c>
      <c r="H121" s="25" t="s">
        <v>406</v>
      </c>
      <c r="I121" s="25">
        <v>3</v>
      </c>
      <c r="J121" s="25">
        <v>6.8</v>
      </c>
      <c r="K121" s="25" t="s">
        <v>6</v>
      </c>
      <c r="L121" s="25">
        <v>6.5</v>
      </c>
      <c r="M121" s="147">
        <v>27118</v>
      </c>
      <c r="N121" s="61" t="s">
        <v>970</v>
      </c>
      <c r="O121" s="60" t="s">
        <v>1152</v>
      </c>
      <c r="P121" s="122" t="s">
        <v>1152</v>
      </c>
      <c r="Q121" s="122"/>
      <c r="R121" s="122"/>
      <c r="S121" s="131"/>
      <c r="T121" s="131"/>
      <c r="U121" s="114" t="s">
        <v>1150</v>
      </c>
      <c r="V121" s="131"/>
      <c r="W121" s="131"/>
      <c r="X121" s="131"/>
      <c r="Y121" s="131"/>
      <c r="Z121" s="131"/>
      <c r="AA121" s="115"/>
      <c r="AB121" s="115"/>
      <c r="AC121" s="115"/>
      <c r="AD121" s="132"/>
      <c r="AE121" s="115"/>
      <c r="AF121" s="146"/>
      <c r="AG121" s="118"/>
      <c r="AH121" s="118"/>
      <c r="AI121" s="118"/>
      <c r="AJ121" s="118"/>
      <c r="AK121" s="118"/>
      <c r="AL121" s="117"/>
      <c r="AM121" s="118"/>
      <c r="AN121" s="143"/>
      <c r="AO121" s="143"/>
      <c r="AP121" s="118"/>
      <c r="AQ121" s="118"/>
      <c r="AR121" s="115"/>
      <c r="AS121" s="121"/>
      <c r="AT121" s="115"/>
      <c r="AU121" s="115"/>
      <c r="AV121" s="127"/>
      <c r="AW121" s="115"/>
      <c r="AX121" s="121"/>
    </row>
    <row r="122" spans="1:102" s="30" customFormat="1" ht="11.1" customHeight="1">
      <c r="A122"/>
      <c r="B122" s="25">
        <v>104</v>
      </c>
      <c r="C122" s="26" t="s">
        <v>1382</v>
      </c>
      <c r="D122" s="42" t="s">
        <v>1116</v>
      </c>
      <c r="E122" s="27" t="s">
        <v>123</v>
      </c>
      <c r="F122" s="27" t="s">
        <v>286</v>
      </c>
      <c r="G122" s="28" t="s">
        <v>287</v>
      </c>
      <c r="H122" s="25" t="s">
        <v>405</v>
      </c>
      <c r="I122" s="25">
        <v>5</v>
      </c>
      <c r="J122" s="25">
        <v>5.4</v>
      </c>
      <c r="K122" s="25" t="s">
        <v>6</v>
      </c>
      <c r="L122" s="25">
        <v>5.2</v>
      </c>
      <c r="M122" s="147">
        <v>28230</v>
      </c>
      <c r="N122" s="61" t="s">
        <v>970</v>
      </c>
      <c r="O122" s="60" t="s">
        <v>1152</v>
      </c>
      <c r="P122" s="122" t="s">
        <v>1152</v>
      </c>
      <c r="Q122" s="122"/>
      <c r="R122" s="122"/>
      <c r="S122" s="131"/>
      <c r="T122" s="131"/>
      <c r="U122" s="114" t="s">
        <v>1150</v>
      </c>
      <c r="V122" s="131"/>
      <c r="W122" s="131"/>
      <c r="X122" s="131"/>
      <c r="Y122" s="131"/>
      <c r="Z122" s="131"/>
      <c r="AA122" s="115"/>
      <c r="AB122" s="115"/>
      <c r="AC122" s="115"/>
      <c r="AD122" s="132"/>
      <c r="AE122" s="115"/>
      <c r="AF122" s="146"/>
      <c r="AG122" s="118"/>
      <c r="AH122" s="118"/>
      <c r="AI122" s="118"/>
      <c r="AJ122" s="118"/>
      <c r="AK122" s="118"/>
      <c r="AL122" s="117"/>
      <c r="AM122" s="118"/>
      <c r="AN122" s="143"/>
      <c r="AO122" s="143"/>
      <c r="AP122" s="118"/>
      <c r="AQ122" s="118"/>
      <c r="AR122" s="115"/>
      <c r="AS122" s="121"/>
      <c r="AT122" s="115"/>
      <c r="AU122" s="115"/>
      <c r="AV122" s="127"/>
      <c r="AW122" s="115"/>
      <c r="AX122" s="121"/>
    </row>
    <row r="123" spans="1:102" s="30" customFormat="1" ht="11.1" customHeight="1">
      <c r="A123"/>
      <c r="B123" s="25">
        <v>107</v>
      </c>
      <c r="C123" s="26" t="s">
        <v>1382</v>
      </c>
      <c r="D123" s="42" t="s">
        <v>1117</v>
      </c>
      <c r="E123" s="27" t="s">
        <v>49</v>
      </c>
      <c r="F123" s="27" t="s">
        <v>292</v>
      </c>
      <c r="G123" s="28" t="s">
        <v>293</v>
      </c>
      <c r="H123" s="25" t="s">
        <v>405</v>
      </c>
      <c r="I123" s="25">
        <v>5</v>
      </c>
      <c r="J123" s="25">
        <v>8.1999999999999993</v>
      </c>
      <c r="K123" s="25" t="s">
        <v>6</v>
      </c>
      <c r="L123" s="25">
        <v>5.8</v>
      </c>
      <c r="M123" s="147">
        <v>27736</v>
      </c>
      <c r="N123" s="61" t="s">
        <v>970</v>
      </c>
      <c r="O123" s="60" t="s">
        <v>1152</v>
      </c>
      <c r="P123" s="122" t="s">
        <v>1152</v>
      </c>
      <c r="Q123" s="122"/>
      <c r="R123" s="122"/>
      <c r="S123" s="131"/>
      <c r="T123" s="131"/>
      <c r="U123" s="114" t="s">
        <v>1150</v>
      </c>
      <c r="V123" s="131"/>
      <c r="W123" s="131"/>
      <c r="X123" s="131"/>
      <c r="Y123" s="131"/>
      <c r="Z123" s="131"/>
      <c r="AA123" s="115"/>
      <c r="AB123" s="115"/>
      <c r="AC123" s="115"/>
      <c r="AD123" s="132"/>
      <c r="AE123" s="115"/>
      <c r="AF123" s="146"/>
      <c r="AG123" s="118"/>
      <c r="AH123" s="118"/>
      <c r="AI123" s="118"/>
      <c r="AJ123" s="118"/>
      <c r="AK123" s="118"/>
      <c r="AL123" s="117"/>
      <c r="AM123" s="118"/>
      <c r="AN123" s="143"/>
      <c r="AO123" s="143"/>
      <c r="AP123" s="118"/>
      <c r="AQ123" s="118"/>
      <c r="AR123" s="115"/>
      <c r="AS123" s="121"/>
      <c r="AT123" s="115"/>
      <c r="AU123" s="115"/>
      <c r="AV123" s="127"/>
      <c r="AW123" s="115"/>
      <c r="AX123" s="121"/>
    </row>
    <row r="124" spans="1:102" s="30" customFormat="1" ht="11.1" customHeight="1">
      <c r="A124"/>
      <c r="B124" s="25">
        <v>108</v>
      </c>
      <c r="C124" s="26" t="s">
        <v>1382</v>
      </c>
      <c r="D124" s="42" t="s">
        <v>1117</v>
      </c>
      <c r="E124" s="27" t="s">
        <v>49</v>
      </c>
      <c r="F124" s="27" t="s">
        <v>50</v>
      </c>
      <c r="G124" s="28" t="s">
        <v>51</v>
      </c>
      <c r="H124" s="25" t="s">
        <v>405</v>
      </c>
      <c r="I124" s="25">
        <v>5</v>
      </c>
      <c r="J124" s="25">
        <v>4.4000000000000004</v>
      </c>
      <c r="K124" s="25" t="s">
        <v>3</v>
      </c>
      <c r="L124" s="25">
        <v>3.7</v>
      </c>
      <c r="M124" s="147">
        <v>27736</v>
      </c>
      <c r="N124" s="61" t="s">
        <v>970</v>
      </c>
      <c r="O124" s="60" t="s">
        <v>1152</v>
      </c>
      <c r="P124" s="122" t="s">
        <v>1152</v>
      </c>
      <c r="Q124" s="122"/>
      <c r="R124" s="122"/>
      <c r="S124" s="131"/>
      <c r="T124" s="131"/>
      <c r="U124" s="114" t="s">
        <v>1150</v>
      </c>
      <c r="V124" s="131"/>
      <c r="W124" s="131"/>
      <c r="X124" s="131"/>
      <c r="Y124" s="131"/>
      <c r="Z124" s="131"/>
      <c r="AA124" s="115"/>
      <c r="AB124" s="115"/>
      <c r="AC124" s="115"/>
      <c r="AD124" s="132"/>
      <c r="AE124" s="115"/>
      <c r="AF124" s="146"/>
      <c r="AG124" s="118"/>
      <c r="AH124" s="118"/>
      <c r="AI124" s="118"/>
      <c r="AJ124" s="118"/>
      <c r="AK124" s="118"/>
      <c r="AL124" s="117"/>
      <c r="AM124" s="118"/>
      <c r="AN124" s="143"/>
      <c r="AO124" s="143"/>
      <c r="AP124" s="118"/>
      <c r="AQ124" s="118"/>
      <c r="AR124" s="115"/>
      <c r="AS124" s="121"/>
      <c r="AT124" s="115"/>
      <c r="AU124" s="115"/>
      <c r="AV124" s="127"/>
      <c r="AW124" s="115"/>
      <c r="AX124" s="121"/>
    </row>
    <row r="125" spans="1:102" s="30" customFormat="1" ht="11.1" customHeight="1">
      <c r="A125"/>
      <c r="B125" s="25">
        <v>110</v>
      </c>
      <c r="C125" s="26" t="s">
        <v>1382</v>
      </c>
      <c r="D125" s="42" t="s">
        <v>1117</v>
      </c>
      <c r="E125" s="27" t="s">
        <v>49</v>
      </c>
      <c r="F125" s="27" t="s">
        <v>294</v>
      </c>
      <c r="G125" s="28" t="s">
        <v>295</v>
      </c>
      <c r="H125" s="25" t="s">
        <v>406</v>
      </c>
      <c r="I125" s="25">
        <v>3</v>
      </c>
      <c r="J125" s="25">
        <v>3.2</v>
      </c>
      <c r="K125" s="25" t="s">
        <v>6</v>
      </c>
      <c r="L125" s="25">
        <v>2.1</v>
      </c>
      <c r="M125" s="147">
        <v>28171</v>
      </c>
      <c r="N125" s="61" t="s">
        <v>970</v>
      </c>
      <c r="O125" s="60" t="s">
        <v>1152</v>
      </c>
      <c r="P125" s="122" t="s">
        <v>1152</v>
      </c>
      <c r="Q125" s="122"/>
      <c r="R125" s="122"/>
      <c r="S125" s="131"/>
      <c r="T125" s="131"/>
      <c r="U125" s="114" t="s">
        <v>1150</v>
      </c>
      <c r="V125" s="131"/>
      <c r="W125" s="131"/>
      <c r="X125" s="131"/>
      <c r="Y125" s="131"/>
      <c r="Z125" s="131"/>
      <c r="AA125" s="115"/>
      <c r="AB125" s="115"/>
      <c r="AC125" s="115"/>
      <c r="AD125" s="132"/>
      <c r="AE125" s="115"/>
      <c r="AF125" s="146"/>
      <c r="AG125" s="118"/>
      <c r="AH125" s="118"/>
      <c r="AI125" s="118"/>
      <c r="AJ125" s="118"/>
      <c r="AK125" s="118"/>
      <c r="AL125" s="117"/>
      <c r="AM125" s="118"/>
      <c r="AN125" s="143"/>
      <c r="AO125" s="143"/>
      <c r="AP125" s="118"/>
      <c r="AQ125" s="118"/>
      <c r="AR125" s="115"/>
      <c r="AS125" s="121"/>
      <c r="AT125" s="115"/>
      <c r="AU125" s="115"/>
      <c r="AV125" s="127"/>
      <c r="AW125" s="115"/>
      <c r="AX125" s="121"/>
    </row>
    <row r="126" spans="1:102" s="30" customFormat="1" ht="11.1" customHeight="1">
      <c r="A126"/>
      <c r="B126" s="25">
        <v>109</v>
      </c>
      <c r="C126" s="26" t="s">
        <v>1382</v>
      </c>
      <c r="D126" s="42" t="s">
        <v>1117</v>
      </c>
      <c r="E126" s="27" t="s">
        <v>49</v>
      </c>
      <c r="F126" s="27" t="s">
        <v>52</v>
      </c>
      <c r="G126" s="28" t="s">
        <v>53</v>
      </c>
      <c r="H126" s="25" t="s">
        <v>405</v>
      </c>
      <c r="I126" s="25">
        <v>5</v>
      </c>
      <c r="J126" s="25">
        <v>7.2</v>
      </c>
      <c r="K126" s="25" t="s">
        <v>6</v>
      </c>
      <c r="L126" s="25">
        <v>4.7</v>
      </c>
      <c r="M126" s="147">
        <v>28171</v>
      </c>
      <c r="N126" s="61" t="s">
        <v>970</v>
      </c>
      <c r="O126" s="60" t="s">
        <v>1152</v>
      </c>
      <c r="P126" s="122" t="s">
        <v>1152</v>
      </c>
      <c r="Q126" s="122"/>
      <c r="R126" s="122"/>
      <c r="S126" s="131"/>
      <c r="T126" s="131"/>
      <c r="U126" s="114" t="s">
        <v>1150</v>
      </c>
      <c r="V126" s="131"/>
      <c r="W126" s="131"/>
      <c r="X126" s="131"/>
      <c r="Y126" s="131"/>
      <c r="Z126" s="131"/>
      <c r="AA126" s="115"/>
      <c r="AB126" s="115"/>
      <c r="AC126" s="115"/>
      <c r="AD126" s="132"/>
      <c r="AE126" s="115"/>
      <c r="AF126" s="146"/>
      <c r="AG126" s="118"/>
      <c r="AH126" s="118"/>
      <c r="AI126" s="118"/>
      <c r="AJ126" s="118"/>
      <c r="AK126" s="118"/>
      <c r="AL126" s="117"/>
      <c r="AM126" s="118"/>
      <c r="AN126" s="143"/>
      <c r="AO126" s="143"/>
      <c r="AP126" s="118"/>
      <c r="AQ126" s="118"/>
      <c r="AR126" s="115"/>
      <c r="AS126" s="121"/>
      <c r="AT126" s="115"/>
      <c r="AU126" s="115"/>
      <c r="AV126" s="127"/>
      <c r="AW126" s="115"/>
      <c r="AX126" s="121"/>
    </row>
    <row r="127" spans="1:102" s="30" customFormat="1" ht="11.1" customHeight="1">
      <c r="A127"/>
      <c r="B127" s="25">
        <v>111</v>
      </c>
      <c r="C127" s="26" t="s">
        <v>1382</v>
      </c>
      <c r="D127" s="42" t="s">
        <v>1118</v>
      </c>
      <c r="E127" s="27" t="s">
        <v>141</v>
      </c>
      <c r="F127" s="27" t="s">
        <v>433</v>
      </c>
      <c r="G127" s="28" t="s">
        <v>296</v>
      </c>
      <c r="H127" s="25" t="s">
        <v>406</v>
      </c>
      <c r="I127" s="25">
        <v>3</v>
      </c>
      <c r="J127" s="25">
        <v>3.3</v>
      </c>
      <c r="K127" s="25" t="s">
        <v>6</v>
      </c>
      <c r="L127" s="25">
        <v>3</v>
      </c>
      <c r="M127" s="147">
        <v>27120</v>
      </c>
      <c r="N127" s="61" t="s">
        <v>970</v>
      </c>
      <c r="O127" s="60" t="s">
        <v>1152</v>
      </c>
      <c r="P127" s="122" t="s">
        <v>1152</v>
      </c>
      <c r="Q127" s="122"/>
      <c r="R127" s="122"/>
      <c r="S127" s="131"/>
      <c r="T127" s="131"/>
      <c r="U127" s="114" t="s">
        <v>1150</v>
      </c>
      <c r="V127" s="114" t="s">
        <v>1150</v>
      </c>
      <c r="W127" s="131"/>
      <c r="X127" s="131"/>
      <c r="Y127" s="131"/>
      <c r="Z127" s="131"/>
      <c r="AA127" s="115"/>
      <c r="AB127" s="115"/>
      <c r="AC127" s="115"/>
      <c r="AD127" s="132"/>
      <c r="AE127" s="115"/>
      <c r="AF127" s="146"/>
      <c r="AG127" s="118"/>
      <c r="AH127" s="118"/>
      <c r="AI127" s="118"/>
      <c r="AJ127" s="118"/>
      <c r="AK127" s="118"/>
      <c r="AL127" s="117"/>
      <c r="AM127" s="118"/>
      <c r="AN127" s="143"/>
      <c r="AO127" s="143"/>
      <c r="AP127" s="118"/>
      <c r="AQ127" s="118"/>
      <c r="AR127" s="115"/>
      <c r="AS127" s="121"/>
      <c r="AT127" s="115"/>
      <c r="AU127" s="115"/>
      <c r="AV127" s="127"/>
      <c r="AW127" s="115"/>
      <c r="AX127" s="121"/>
    </row>
    <row r="128" spans="1:102" s="30" customFormat="1" ht="11.1" customHeight="1">
      <c r="A128"/>
      <c r="B128" s="25">
        <v>115</v>
      </c>
      <c r="C128" s="26" t="s">
        <v>1382</v>
      </c>
      <c r="D128" s="42" t="s">
        <v>1118</v>
      </c>
      <c r="E128" s="27" t="s">
        <v>141</v>
      </c>
      <c r="F128" s="27" t="s">
        <v>303</v>
      </c>
      <c r="G128" s="28" t="s">
        <v>304</v>
      </c>
      <c r="H128" s="25" t="s">
        <v>406</v>
      </c>
      <c r="I128" s="25">
        <v>3</v>
      </c>
      <c r="J128" s="25">
        <v>2.6</v>
      </c>
      <c r="K128" s="25" t="s">
        <v>3</v>
      </c>
      <c r="L128" s="25">
        <v>2.5</v>
      </c>
      <c r="M128" s="147">
        <v>27120</v>
      </c>
      <c r="N128" s="61" t="s">
        <v>970</v>
      </c>
      <c r="O128" s="60" t="s">
        <v>1152</v>
      </c>
      <c r="P128" s="122" t="s">
        <v>1152</v>
      </c>
      <c r="Q128" s="122"/>
      <c r="R128" s="122"/>
      <c r="S128" s="131"/>
      <c r="T128" s="131"/>
      <c r="U128" s="114" t="s">
        <v>1150</v>
      </c>
      <c r="V128" s="131"/>
      <c r="W128" s="131"/>
      <c r="X128" s="131"/>
      <c r="Y128" s="131"/>
      <c r="Z128" s="131"/>
      <c r="AA128" s="115"/>
      <c r="AB128" s="115"/>
      <c r="AC128" s="115"/>
      <c r="AD128" s="132"/>
      <c r="AE128" s="115"/>
      <c r="AF128" s="146"/>
      <c r="AG128" s="118"/>
      <c r="AH128" s="118"/>
      <c r="AI128" s="118"/>
      <c r="AJ128" s="118"/>
      <c r="AK128" s="118"/>
      <c r="AL128" s="117"/>
      <c r="AM128" s="118"/>
      <c r="AN128" s="143"/>
      <c r="AO128" s="143"/>
      <c r="AP128" s="118"/>
      <c r="AQ128" s="118"/>
      <c r="AR128" s="115"/>
      <c r="AS128" s="121"/>
      <c r="AT128" s="115"/>
      <c r="AU128" s="115"/>
      <c r="AV128" s="127"/>
      <c r="AW128" s="115"/>
      <c r="AX128" s="121"/>
    </row>
    <row r="129" spans="1:50" s="30" customFormat="1" ht="11.1" customHeight="1">
      <c r="A129"/>
      <c r="B129" s="25">
        <v>113</v>
      </c>
      <c r="C129" s="26" t="s">
        <v>1382</v>
      </c>
      <c r="D129" s="42" t="s">
        <v>1118</v>
      </c>
      <c r="E129" s="27" t="s">
        <v>141</v>
      </c>
      <c r="F129" s="27" t="s">
        <v>299</v>
      </c>
      <c r="G129" s="28" t="s">
        <v>300</v>
      </c>
      <c r="H129" s="25" t="s">
        <v>406</v>
      </c>
      <c r="I129" s="25">
        <v>3</v>
      </c>
      <c r="J129" s="25">
        <v>3.1</v>
      </c>
      <c r="K129" s="25" t="s">
        <v>6</v>
      </c>
      <c r="L129" s="25">
        <v>2.9</v>
      </c>
      <c r="M129" s="147">
        <v>27120</v>
      </c>
      <c r="N129" s="61" t="s">
        <v>970</v>
      </c>
      <c r="O129" s="60" t="s">
        <v>1152</v>
      </c>
      <c r="P129" s="122" t="s">
        <v>1152</v>
      </c>
      <c r="Q129" s="122"/>
      <c r="R129" s="122"/>
      <c r="S129" s="131"/>
      <c r="T129" s="131"/>
      <c r="U129" s="114" t="s">
        <v>1150</v>
      </c>
      <c r="V129" s="114" t="s">
        <v>1150</v>
      </c>
      <c r="W129" s="131"/>
      <c r="X129" s="131"/>
      <c r="Y129" s="131"/>
      <c r="Z129" s="131"/>
      <c r="AA129" s="115"/>
      <c r="AB129" s="115"/>
      <c r="AC129" s="115"/>
      <c r="AD129" s="132"/>
      <c r="AE129" s="115"/>
      <c r="AF129" s="146"/>
      <c r="AG129" s="118"/>
      <c r="AH129" s="118"/>
      <c r="AI129" s="118"/>
      <c r="AJ129" s="118"/>
      <c r="AK129" s="118"/>
      <c r="AL129" s="117"/>
      <c r="AM129" s="118"/>
      <c r="AN129" s="143"/>
      <c r="AO129" s="143"/>
      <c r="AP129" s="118"/>
      <c r="AQ129" s="118"/>
      <c r="AR129" s="115"/>
      <c r="AS129" s="121"/>
      <c r="AT129" s="115"/>
      <c r="AU129" s="115"/>
      <c r="AV129" s="127"/>
      <c r="AW129" s="115"/>
      <c r="AX129" s="121"/>
    </row>
    <row r="130" spans="1:50" s="30" customFormat="1" ht="11.1" customHeight="1">
      <c r="A130"/>
      <c r="B130" s="25">
        <v>112</v>
      </c>
      <c r="C130" s="26" t="s">
        <v>1382</v>
      </c>
      <c r="D130" s="42" t="s">
        <v>1118</v>
      </c>
      <c r="E130" s="27" t="s">
        <v>141</v>
      </c>
      <c r="F130" s="27" t="s">
        <v>297</v>
      </c>
      <c r="G130" s="28" t="s">
        <v>298</v>
      </c>
      <c r="H130" s="25" t="s">
        <v>406</v>
      </c>
      <c r="I130" s="25">
        <v>3</v>
      </c>
      <c r="J130" s="25">
        <v>2.2000000000000002</v>
      </c>
      <c r="K130" s="25" t="s">
        <v>3</v>
      </c>
      <c r="L130" s="25">
        <v>2.1</v>
      </c>
      <c r="M130" s="147">
        <v>27120</v>
      </c>
      <c r="N130" s="61" t="s">
        <v>970</v>
      </c>
      <c r="O130" s="60" t="s">
        <v>1152</v>
      </c>
      <c r="P130" s="122" t="s">
        <v>1152</v>
      </c>
      <c r="Q130" s="122"/>
      <c r="R130" s="122"/>
      <c r="S130" s="114" t="s">
        <v>1150</v>
      </c>
      <c r="T130" s="114" t="s">
        <v>1150</v>
      </c>
      <c r="U130" s="114" t="s">
        <v>1150</v>
      </c>
      <c r="V130" s="131"/>
      <c r="W130" s="131"/>
      <c r="X130" s="131"/>
      <c r="Y130" s="131"/>
      <c r="Z130" s="131"/>
      <c r="AA130" s="115"/>
      <c r="AB130" s="115"/>
      <c r="AC130" s="115"/>
      <c r="AD130" s="132"/>
      <c r="AE130" s="115"/>
      <c r="AF130" s="146"/>
      <c r="AG130" s="118"/>
      <c r="AH130" s="118"/>
      <c r="AI130" s="118"/>
      <c r="AJ130" s="118"/>
      <c r="AK130" s="118"/>
      <c r="AL130" s="117"/>
      <c r="AM130" s="118"/>
      <c r="AN130" s="143"/>
      <c r="AO130" s="143"/>
      <c r="AP130" s="118"/>
      <c r="AQ130" s="118"/>
      <c r="AR130" s="115"/>
      <c r="AS130" s="121"/>
      <c r="AT130" s="115"/>
      <c r="AU130" s="115"/>
      <c r="AV130" s="127"/>
      <c r="AW130" s="115"/>
      <c r="AX130" s="121"/>
    </row>
    <row r="131" spans="1:50" s="30" customFormat="1" ht="11.1" customHeight="1">
      <c r="A131"/>
      <c r="B131" s="25">
        <v>114</v>
      </c>
      <c r="C131" s="26" t="s">
        <v>1382</v>
      </c>
      <c r="D131" s="42" t="s">
        <v>1118</v>
      </c>
      <c r="E131" s="27" t="s">
        <v>141</v>
      </c>
      <c r="F131" s="27" t="s">
        <v>301</v>
      </c>
      <c r="G131" s="28" t="s">
        <v>302</v>
      </c>
      <c r="H131" s="25" t="s">
        <v>272</v>
      </c>
      <c r="I131" s="25">
        <v>1</v>
      </c>
      <c r="J131" s="25">
        <v>1.1000000000000001</v>
      </c>
      <c r="K131" s="25" t="s">
        <v>6</v>
      </c>
      <c r="L131" s="25">
        <v>1</v>
      </c>
      <c r="M131" s="147">
        <v>27120</v>
      </c>
      <c r="N131" s="61" t="s">
        <v>970</v>
      </c>
      <c r="O131" s="68" t="s">
        <v>1152</v>
      </c>
      <c r="P131" s="122" t="s">
        <v>1152</v>
      </c>
      <c r="Q131" s="122"/>
      <c r="R131" s="122"/>
      <c r="S131" s="114" t="s">
        <v>1150</v>
      </c>
      <c r="T131" s="114"/>
      <c r="U131" s="114" t="s">
        <v>1150</v>
      </c>
      <c r="V131" s="131"/>
      <c r="W131" s="114" t="s">
        <v>1150</v>
      </c>
      <c r="X131" s="131"/>
      <c r="Y131" s="131"/>
      <c r="Z131" s="131"/>
      <c r="AA131" s="115"/>
      <c r="AB131" s="115"/>
      <c r="AC131" s="115"/>
      <c r="AD131" s="132"/>
      <c r="AE131" s="115"/>
      <c r="AF131" s="146"/>
      <c r="AG131" s="118"/>
      <c r="AH131" s="118"/>
      <c r="AI131" s="118"/>
      <c r="AJ131" s="118"/>
      <c r="AK131" s="118"/>
      <c r="AL131" s="117"/>
      <c r="AM131" s="118"/>
      <c r="AN131" s="143"/>
      <c r="AO131" s="143"/>
      <c r="AP131" s="118"/>
      <c r="AQ131" s="118"/>
      <c r="AR131" s="115"/>
      <c r="AS131" s="121"/>
      <c r="AT131" s="115"/>
      <c r="AU131" s="115"/>
      <c r="AV131" s="127"/>
      <c r="AW131" s="115"/>
      <c r="AX131" s="121"/>
    </row>
    <row r="132" spans="1:50" s="30" customFormat="1" ht="11.1" customHeight="1">
      <c r="A132"/>
      <c r="B132" s="25">
        <v>120</v>
      </c>
      <c r="C132" s="26" t="s">
        <v>1382</v>
      </c>
      <c r="D132" s="42" t="s">
        <v>539</v>
      </c>
      <c r="E132" s="27" t="s">
        <v>56</v>
      </c>
      <c r="F132" s="27" t="s">
        <v>54</v>
      </c>
      <c r="G132" s="28" t="s">
        <v>55</v>
      </c>
      <c r="H132" s="25" t="s">
        <v>406</v>
      </c>
      <c r="I132" s="25">
        <v>3</v>
      </c>
      <c r="J132" s="25">
        <v>5</v>
      </c>
      <c r="K132" s="25" t="s">
        <v>6</v>
      </c>
      <c r="L132" s="25">
        <v>4.7</v>
      </c>
      <c r="M132" s="147">
        <v>26023</v>
      </c>
      <c r="N132" s="61" t="s">
        <v>971</v>
      </c>
      <c r="O132" s="60" t="s">
        <v>1152</v>
      </c>
      <c r="P132" s="122" t="s">
        <v>1152</v>
      </c>
      <c r="Q132" s="122"/>
      <c r="R132" s="122" t="s">
        <v>1344</v>
      </c>
      <c r="S132" s="131"/>
      <c r="T132" s="131"/>
      <c r="U132" s="114" t="s">
        <v>1150</v>
      </c>
      <c r="V132" s="114" t="s">
        <v>1150</v>
      </c>
      <c r="W132" s="131"/>
      <c r="X132" s="131"/>
      <c r="Y132" s="131"/>
      <c r="Z132" s="131"/>
      <c r="AA132" s="115"/>
      <c r="AB132" s="115"/>
      <c r="AC132" s="115"/>
      <c r="AD132" s="132"/>
      <c r="AE132" s="115"/>
      <c r="AF132" s="146"/>
      <c r="AG132" s="118"/>
      <c r="AH132" s="118"/>
      <c r="AI132" s="118"/>
      <c r="AJ132" s="118"/>
      <c r="AK132" s="118"/>
      <c r="AL132" s="117"/>
      <c r="AM132" s="118"/>
      <c r="AN132" s="143"/>
      <c r="AO132" s="143"/>
      <c r="AP132" s="118"/>
      <c r="AQ132" s="118"/>
      <c r="AR132" s="115"/>
      <c r="AS132" s="121"/>
      <c r="AT132" s="115"/>
      <c r="AU132" s="115"/>
      <c r="AV132" s="127"/>
      <c r="AW132" s="115"/>
      <c r="AX132" s="121"/>
    </row>
    <row r="133" spans="1:50" s="30" customFormat="1" ht="11.1" customHeight="1">
      <c r="A133"/>
      <c r="B133" s="25">
        <v>119</v>
      </c>
      <c r="C133" s="26" t="s">
        <v>1382</v>
      </c>
      <c r="D133" s="42" t="s">
        <v>539</v>
      </c>
      <c r="E133" s="27" t="s">
        <v>56</v>
      </c>
      <c r="F133" s="27" t="s">
        <v>311</v>
      </c>
      <c r="G133" s="28" t="s">
        <v>312</v>
      </c>
      <c r="H133" s="25" t="s">
        <v>406</v>
      </c>
      <c r="I133" s="25">
        <v>3</v>
      </c>
      <c r="J133" s="25">
        <v>2.8</v>
      </c>
      <c r="K133" s="25" t="s">
        <v>3</v>
      </c>
      <c r="L133" s="25">
        <v>2.8</v>
      </c>
      <c r="M133" s="147">
        <v>26023</v>
      </c>
      <c r="N133" s="61" t="s">
        <v>971</v>
      </c>
      <c r="O133" s="60" t="s">
        <v>1152</v>
      </c>
      <c r="P133" s="122" t="s">
        <v>1152</v>
      </c>
      <c r="Q133" s="122"/>
      <c r="R133" s="122"/>
      <c r="S133" s="131"/>
      <c r="T133" s="131"/>
      <c r="U133" s="114" t="s">
        <v>1150</v>
      </c>
      <c r="V133" s="131"/>
      <c r="W133" s="131"/>
      <c r="X133" s="131"/>
      <c r="Y133" s="131"/>
      <c r="Z133" s="131"/>
      <c r="AA133" s="115"/>
      <c r="AB133" s="115"/>
      <c r="AC133" s="115"/>
      <c r="AD133" s="132"/>
      <c r="AE133" s="115"/>
      <c r="AF133" s="146"/>
      <c r="AG133" s="118"/>
      <c r="AH133" s="118"/>
      <c r="AI133" s="118"/>
      <c r="AJ133" s="118"/>
      <c r="AK133" s="118"/>
      <c r="AL133" s="117"/>
      <c r="AM133" s="118"/>
      <c r="AN133" s="143"/>
      <c r="AO133" s="143"/>
      <c r="AP133" s="118"/>
      <c r="AQ133" s="118"/>
      <c r="AR133" s="115"/>
      <c r="AS133" s="121"/>
      <c r="AT133" s="115"/>
      <c r="AU133" s="115"/>
      <c r="AV133" s="127"/>
      <c r="AW133" s="115"/>
      <c r="AX133" s="121"/>
    </row>
    <row r="134" spans="1:50" s="30" customFormat="1" ht="11.1" customHeight="1">
      <c r="A134"/>
      <c r="B134" s="25">
        <v>121</v>
      </c>
      <c r="C134" s="26" t="s">
        <v>1382</v>
      </c>
      <c r="D134" s="42" t="s">
        <v>539</v>
      </c>
      <c r="E134" s="27" t="s">
        <v>56</v>
      </c>
      <c r="F134" s="27" t="s">
        <v>313</v>
      </c>
      <c r="G134" s="28" t="s">
        <v>314</v>
      </c>
      <c r="H134" s="25" t="s">
        <v>406</v>
      </c>
      <c r="I134" s="25">
        <v>3</v>
      </c>
      <c r="J134" s="25">
        <v>2.2000000000000002</v>
      </c>
      <c r="K134" s="25" t="s">
        <v>3</v>
      </c>
      <c r="L134" s="25">
        <v>2.2000000000000002</v>
      </c>
      <c r="M134" s="147">
        <v>26023</v>
      </c>
      <c r="N134" s="61" t="s">
        <v>971</v>
      </c>
      <c r="O134" s="60" t="s">
        <v>1152</v>
      </c>
      <c r="P134" s="122" t="s">
        <v>1152</v>
      </c>
      <c r="Q134" s="122"/>
      <c r="R134" s="122"/>
      <c r="S134" s="131"/>
      <c r="T134" s="131"/>
      <c r="U134" s="114" t="s">
        <v>1150</v>
      </c>
      <c r="V134" s="131"/>
      <c r="W134" s="131"/>
      <c r="X134" s="131"/>
      <c r="Y134" s="131"/>
      <c r="Z134" s="131"/>
      <c r="AA134" s="115"/>
      <c r="AB134" s="115"/>
      <c r="AC134" s="115"/>
      <c r="AD134" s="132"/>
      <c r="AE134" s="115"/>
      <c r="AF134" s="146"/>
      <c r="AG134" s="118"/>
      <c r="AH134" s="118"/>
      <c r="AI134" s="118"/>
      <c r="AJ134" s="118"/>
      <c r="AK134" s="118"/>
      <c r="AL134" s="117"/>
      <c r="AM134" s="118"/>
      <c r="AN134" s="143"/>
      <c r="AO134" s="143"/>
      <c r="AP134" s="118"/>
      <c r="AQ134" s="118"/>
      <c r="AR134" s="115"/>
      <c r="AS134" s="121"/>
      <c r="AT134" s="115"/>
      <c r="AU134" s="115"/>
      <c r="AV134" s="127"/>
      <c r="AW134" s="115"/>
      <c r="AX134" s="121"/>
    </row>
    <row r="135" spans="1:50" s="30" customFormat="1" ht="11.1" customHeight="1">
      <c r="A135"/>
      <c r="B135" s="25">
        <v>126</v>
      </c>
      <c r="C135" s="26" t="s">
        <v>1382</v>
      </c>
      <c r="D135" s="42" t="s">
        <v>539</v>
      </c>
      <c r="E135" s="27" t="s">
        <v>56</v>
      </c>
      <c r="F135" s="27" t="s">
        <v>319</v>
      </c>
      <c r="G135" s="28" t="s">
        <v>320</v>
      </c>
      <c r="H135" s="25" t="s">
        <v>406</v>
      </c>
      <c r="I135" s="25">
        <v>3</v>
      </c>
      <c r="J135" s="25">
        <v>1.5</v>
      </c>
      <c r="K135" s="25" t="s">
        <v>3</v>
      </c>
      <c r="L135" s="25">
        <v>1.4</v>
      </c>
      <c r="M135" s="147">
        <v>27850</v>
      </c>
      <c r="N135" s="61" t="s">
        <v>971</v>
      </c>
      <c r="O135" s="60" t="s">
        <v>1152</v>
      </c>
      <c r="P135" s="122" t="s">
        <v>1152</v>
      </c>
      <c r="Q135" s="122"/>
      <c r="R135" s="122"/>
      <c r="S135" s="131"/>
      <c r="T135" s="131"/>
      <c r="U135" s="114" t="s">
        <v>1150</v>
      </c>
      <c r="V135" s="131"/>
      <c r="W135" s="131"/>
      <c r="X135" s="131"/>
      <c r="Y135" s="131"/>
      <c r="Z135" s="131"/>
      <c r="AA135" s="115"/>
      <c r="AB135" s="115"/>
      <c r="AC135" s="115"/>
      <c r="AD135" s="132"/>
      <c r="AE135" s="115"/>
      <c r="AF135" s="146"/>
      <c r="AG135" s="118"/>
      <c r="AH135" s="118"/>
      <c r="AI135" s="118"/>
      <c r="AJ135" s="118"/>
      <c r="AK135" s="118"/>
      <c r="AL135" s="117"/>
      <c r="AM135" s="118"/>
      <c r="AN135" s="143"/>
      <c r="AO135" s="143"/>
      <c r="AP135" s="118"/>
      <c r="AQ135" s="118"/>
      <c r="AR135" s="115"/>
      <c r="AS135" s="121"/>
      <c r="AT135" s="115"/>
      <c r="AU135" s="115"/>
      <c r="AV135" s="127"/>
      <c r="AW135" s="115"/>
      <c r="AX135" s="121"/>
    </row>
    <row r="136" spans="1:50" s="30" customFormat="1" ht="11.1" customHeight="1">
      <c r="A136"/>
      <c r="B136" s="25">
        <v>129</v>
      </c>
      <c r="C136" s="26" t="s">
        <v>1382</v>
      </c>
      <c r="D136" s="42" t="s">
        <v>539</v>
      </c>
      <c r="E136" s="27" t="s">
        <v>56</v>
      </c>
      <c r="F136" s="27" t="s">
        <v>324</v>
      </c>
      <c r="G136" s="28" t="s">
        <v>325</v>
      </c>
      <c r="H136" s="25" t="s">
        <v>406</v>
      </c>
      <c r="I136" s="25">
        <v>3</v>
      </c>
      <c r="J136" s="25">
        <v>4.2</v>
      </c>
      <c r="K136" s="25" t="s">
        <v>6</v>
      </c>
      <c r="L136" s="25">
        <v>3.9</v>
      </c>
      <c r="M136" s="147">
        <v>27850</v>
      </c>
      <c r="N136" s="61" t="s">
        <v>971</v>
      </c>
      <c r="O136" s="60" t="s">
        <v>1152</v>
      </c>
      <c r="P136" s="122" t="s">
        <v>1152</v>
      </c>
      <c r="Q136" s="122"/>
      <c r="R136" s="122"/>
      <c r="S136" s="131"/>
      <c r="T136" s="131"/>
      <c r="U136" s="114" t="s">
        <v>1150</v>
      </c>
      <c r="V136" s="131"/>
      <c r="W136" s="131"/>
      <c r="X136" s="131"/>
      <c r="Y136" s="131"/>
      <c r="Z136" s="131"/>
      <c r="AA136" s="115"/>
      <c r="AB136" s="115"/>
      <c r="AC136" s="115"/>
      <c r="AD136" s="132"/>
      <c r="AE136" s="115"/>
      <c r="AF136" s="146"/>
      <c r="AG136" s="118"/>
      <c r="AH136" s="118"/>
      <c r="AI136" s="118"/>
      <c r="AJ136" s="118"/>
      <c r="AK136" s="118"/>
      <c r="AL136" s="117"/>
      <c r="AM136" s="118"/>
      <c r="AN136" s="143"/>
      <c r="AO136" s="143"/>
      <c r="AP136" s="118"/>
      <c r="AQ136" s="118"/>
      <c r="AR136" s="115"/>
      <c r="AS136" s="121"/>
      <c r="AT136" s="115"/>
      <c r="AU136" s="115"/>
      <c r="AV136" s="127"/>
      <c r="AW136" s="115"/>
      <c r="AX136" s="121"/>
    </row>
    <row r="137" spans="1:50" s="30" customFormat="1" ht="11.1" customHeight="1">
      <c r="A137"/>
      <c r="B137" s="25">
        <v>122</v>
      </c>
      <c r="C137" s="26" t="s">
        <v>1382</v>
      </c>
      <c r="D137" s="42" t="s">
        <v>539</v>
      </c>
      <c r="E137" s="27" t="s">
        <v>56</v>
      </c>
      <c r="F137" s="27" t="s">
        <v>315</v>
      </c>
      <c r="G137" s="28" t="s">
        <v>316</v>
      </c>
      <c r="H137" s="25" t="s">
        <v>406</v>
      </c>
      <c r="I137" s="25">
        <v>3</v>
      </c>
      <c r="J137" s="25">
        <v>3.4</v>
      </c>
      <c r="K137" s="25" t="s">
        <v>6</v>
      </c>
      <c r="L137" s="25">
        <v>2.9</v>
      </c>
      <c r="M137" s="147">
        <v>27850</v>
      </c>
      <c r="N137" s="61" t="s">
        <v>971</v>
      </c>
      <c r="O137" s="60" t="s">
        <v>1152</v>
      </c>
      <c r="P137" s="122" t="s">
        <v>1152</v>
      </c>
      <c r="Q137" s="122"/>
      <c r="R137" s="122"/>
      <c r="S137" s="131"/>
      <c r="T137" s="131"/>
      <c r="U137" s="114" t="s">
        <v>1150</v>
      </c>
      <c r="V137" s="131"/>
      <c r="W137" s="131"/>
      <c r="X137" s="131"/>
      <c r="Y137" s="131"/>
      <c r="Z137" s="131"/>
      <c r="AA137" s="115"/>
      <c r="AB137" s="115"/>
      <c r="AC137" s="115"/>
      <c r="AD137" s="132"/>
      <c r="AE137" s="115"/>
      <c r="AF137" s="146"/>
      <c r="AG137" s="118"/>
      <c r="AH137" s="118"/>
      <c r="AI137" s="118"/>
      <c r="AJ137" s="118"/>
      <c r="AK137" s="118"/>
      <c r="AL137" s="117"/>
      <c r="AM137" s="118"/>
      <c r="AN137" s="143"/>
      <c r="AO137" s="143"/>
      <c r="AP137" s="118"/>
      <c r="AQ137" s="118"/>
      <c r="AR137" s="115"/>
      <c r="AS137" s="121"/>
      <c r="AT137" s="115"/>
      <c r="AU137" s="115"/>
      <c r="AV137" s="127"/>
      <c r="AW137" s="115"/>
      <c r="AX137" s="121"/>
    </row>
    <row r="138" spans="1:50" s="30" customFormat="1" ht="11.1" customHeight="1">
      <c r="A138"/>
      <c r="B138" s="25">
        <v>117</v>
      </c>
      <c r="C138" s="26" t="s">
        <v>1382</v>
      </c>
      <c r="D138" s="42" t="s">
        <v>539</v>
      </c>
      <c r="E138" s="27" t="s">
        <v>56</v>
      </c>
      <c r="F138" s="27" t="s">
        <v>307</v>
      </c>
      <c r="G138" s="28" t="s">
        <v>308</v>
      </c>
      <c r="H138" s="25" t="s">
        <v>406</v>
      </c>
      <c r="I138" s="25">
        <v>3</v>
      </c>
      <c r="J138" s="25">
        <v>2.2000000000000002</v>
      </c>
      <c r="K138" s="25" t="s">
        <v>3</v>
      </c>
      <c r="L138" s="25">
        <v>2</v>
      </c>
      <c r="M138" s="147">
        <v>27850</v>
      </c>
      <c r="N138" s="61" t="s">
        <v>971</v>
      </c>
      <c r="O138" s="60" t="s">
        <v>1152</v>
      </c>
      <c r="P138" s="122" t="s">
        <v>1152</v>
      </c>
      <c r="Q138" s="122"/>
      <c r="R138" s="122"/>
      <c r="S138" s="131"/>
      <c r="T138" s="131"/>
      <c r="U138" s="114" t="s">
        <v>1150</v>
      </c>
      <c r="V138" s="131"/>
      <c r="W138" s="131"/>
      <c r="X138" s="131"/>
      <c r="Y138" s="131"/>
      <c r="Z138" s="131"/>
      <c r="AA138" s="115"/>
      <c r="AB138" s="115"/>
      <c r="AC138" s="115"/>
      <c r="AD138" s="132"/>
      <c r="AE138" s="115"/>
      <c r="AF138" s="146"/>
      <c r="AG138" s="118"/>
      <c r="AH138" s="118"/>
      <c r="AI138" s="118"/>
      <c r="AJ138" s="118"/>
      <c r="AK138" s="118"/>
      <c r="AL138" s="117"/>
      <c r="AM138" s="118"/>
      <c r="AN138" s="143"/>
      <c r="AO138" s="143"/>
      <c r="AP138" s="118"/>
      <c r="AQ138" s="118"/>
      <c r="AR138" s="115"/>
      <c r="AS138" s="121"/>
      <c r="AT138" s="115"/>
      <c r="AU138" s="115"/>
      <c r="AV138" s="127"/>
      <c r="AW138" s="115"/>
      <c r="AX138" s="121"/>
    </row>
    <row r="139" spans="1:50" s="30" customFormat="1" ht="11.1" customHeight="1">
      <c r="A139"/>
      <c r="B139" s="25">
        <v>125</v>
      </c>
      <c r="C139" s="26" t="s">
        <v>1382</v>
      </c>
      <c r="D139" s="42" t="s">
        <v>539</v>
      </c>
      <c r="E139" s="27" t="s">
        <v>56</v>
      </c>
      <c r="F139" s="27" t="s">
        <v>317</v>
      </c>
      <c r="G139" s="28" t="s">
        <v>318</v>
      </c>
      <c r="H139" s="25" t="s">
        <v>406</v>
      </c>
      <c r="I139" s="25">
        <v>3</v>
      </c>
      <c r="J139" s="25">
        <v>5.3</v>
      </c>
      <c r="K139" s="25" t="s">
        <v>6</v>
      </c>
      <c r="L139" s="25">
        <v>4.2</v>
      </c>
      <c r="M139" s="147">
        <v>27850</v>
      </c>
      <c r="N139" s="61" t="s">
        <v>971</v>
      </c>
      <c r="O139" s="60" t="s">
        <v>1152</v>
      </c>
      <c r="P139" s="122" t="s">
        <v>1152</v>
      </c>
      <c r="Q139" s="122"/>
      <c r="R139" s="122"/>
      <c r="S139" s="131"/>
      <c r="T139" s="131"/>
      <c r="U139" s="114" t="s">
        <v>1150</v>
      </c>
      <c r="V139" s="131"/>
      <c r="W139" s="131"/>
      <c r="X139" s="131"/>
      <c r="Y139" s="131"/>
      <c r="Z139" s="131"/>
      <c r="AA139" s="115"/>
      <c r="AB139" s="115"/>
      <c r="AC139" s="115"/>
      <c r="AD139" s="132"/>
      <c r="AE139" s="115"/>
      <c r="AF139" s="146"/>
      <c r="AG139" s="118"/>
      <c r="AH139" s="118"/>
      <c r="AI139" s="118"/>
      <c r="AJ139" s="118"/>
      <c r="AK139" s="118"/>
      <c r="AL139" s="117"/>
      <c r="AM139" s="118"/>
      <c r="AN139" s="143"/>
      <c r="AO139" s="143"/>
      <c r="AP139" s="118"/>
      <c r="AQ139" s="118"/>
      <c r="AR139" s="115"/>
      <c r="AS139" s="121"/>
      <c r="AT139" s="115"/>
      <c r="AU139" s="115"/>
      <c r="AV139" s="127"/>
      <c r="AW139" s="115"/>
      <c r="AX139" s="121"/>
    </row>
    <row r="140" spans="1:50" s="30" customFormat="1" ht="11.1" customHeight="1">
      <c r="A140"/>
      <c r="B140" s="25">
        <v>127</v>
      </c>
      <c r="C140" s="26" t="s">
        <v>1382</v>
      </c>
      <c r="D140" s="42" t="s">
        <v>539</v>
      </c>
      <c r="E140" s="27" t="s">
        <v>56</v>
      </c>
      <c r="F140" s="27" t="s">
        <v>321</v>
      </c>
      <c r="G140" s="28" t="s">
        <v>322</v>
      </c>
      <c r="H140" s="25" t="s">
        <v>406</v>
      </c>
      <c r="I140" s="25">
        <v>3</v>
      </c>
      <c r="J140" s="25">
        <v>3.4</v>
      </c>
      <c r="K140" s="25" t="s">
        <v>6</v>
      </c>
      <c r="L140" s="25">
        <v>3.3</v>
      </c>
      <c r="M140" s="147">
        <v>27850</v>
      </c>
      <c r="N140" s="61" t="s">
        <v>971</v>
      </c>
      <c r="O140" s="60" t="s">
        <v>1152</v>
      </c>
      <c r="P140" s="122" t="s">
        <v>1152</v>
      </c>
      <c r="Q140" s="122"/>
      <c r="R140" s="122"/>
      <c r="S140" s="131"/>
      <c r="T140" s="131"/>
      <c r="U140" s="114" t="s">
        <v>1150</v>
      </c>
      <c r="V140" s="131"/>
      <c r="W140" s="131"/>
      <c r="X140" s="131"/>
      <c r="Y140" s="131"/>
      <c r="Z140" s="131"/>
      <c r="AA140" s="115"/>
      <c r="AB140" s="115"/>
      <c r="AC140" s="115"/>
      <c r="AD140" s="132"/>
      <c r="AE140" s="115"/>
      <c r="AF140" s="146"/>
      <c r="AG140" s="118"/>
      <c r="AH140" s="118"/>
      <c r="AI140" s="118"/>
      <c r="AJ140" s="118"/>
      <c r="AK140" s="118"/>
      <c r="AL140" s="117"/>
      <c r="AM140" s="118"/>
      <c r="AN140" s="143"/>
      <c r="AO140" s="143"/>
      <c r="AP140" s="118"/>
      <c r="AQ140" s="118"/>
      <c r="AR140" s="115"/>
      <c r="AS140" s="121"/>
      <c r="AT140" s="115"/>
      <c r="AU140" s="115"/>
      <c r="AV140" s="127"/>
      <c r="AW140" s="115"/>
      <c r="AX140" s="121"/>
    </row>
    <row r="141" spans="1:50" s="30" customFormat="1" ht="11.1" customHeight="1">
      <c r="A141"/>
      <c r="B141" s="25">
        <v>124</v>
      </c>
      <c r="C141" s="26" t="s">
        <v>1382</v>
      </c>
      <c r="D141" s="42" t="s">
        <v>539</v>
      </c>
      <c r="E141" s="27" t="s">
        <v>56</v>
      </c>
      <c r="F141" s="27" t="s">
        <v>59</v>
      </c>
      <c r="G141" s="28" t="s">
        <v>60</v>
      </c>
      <c r="H141" s="25" t="s">
        <v>272</v>
      </c>
      <c r="I141" s="25">
        <v>1</v>
      </c>
      <c r="J141" s="25">
        <v>2.1</v>
      </c>
      <c r="K141" s="25" t="s">
        <v>6</v>
      </c>
      <c r="L141" s="25">
        <v>2</v>
      </c>
      <c r="M141" s="147">
        <v>27850</v>
      </c>
      <c r="N141" s="61" t="s">
        <v>971</v>
      </c>
      <c r="O141" s="68" t="s">
        <v>1152</v>
      </c>
      <c r="P141" s="122" t="s">
        <v>1152</v>
      </c>
      <c r="Q141" s="122"/>
      <c r="R141" s="122" t="s">
        <v>1345</v>
      </c>
      <c r="S141" s="114"/>
      <c r="T141" s="114"/>
      <c r="U141" s="114" t="s">
        <v>1150</v>
      </c>
      <c r="V141" s="131"/>
      <c r="W141" s="114" t="s">
        <v>1150</v>
      </c>
      <c r="X141" s="131"/>
      <c r="Y141" s="131"/>
      <c r="Z141" s="131"/>
      <c r="AA141" s="115"/>
      <c r="AB141" s="115"/>
      <c r="AC141" s="115"/>
      <c r="AD141" s="132"/>
      <c r="AE141" s="115"/>
      <c r="AF141" s="146"/>
      <c r="AG141" s="118"/>
      <c r="AH141" s="118"/>
      <c r="AI141" s="118"/>
      <c r="AJ141" s="118"/>
      <c r="AK141" s="118"/>
      <c r="AL141" s="117"/>
      <c r="AM141" s="118"/>
      <c r="AN141" s="143"/>
      <c r="AO141" s="143"/>
      <c r="AP141" s="118"/>
      <c r="AQ141" s="118"/>
      <c r="AR141" s="115"/>
      <c r="AS141" s="121"/>
      <c r="AT141" s="115"/>
      <c r="AU141" s="115"/>
      <c r="AV141" s="127"/>
      <c r="AW141" s="115"/>
      <c r="AX141" s="121"/>
    </row>
    <row r="142" spans="1:50" s="30" customFormat="1" ht="11.1" customHeight="1">
      <c r="A142"/>
      <c r="B142" s="25">
        <v>123</v>
      </c>
      <c r="C142" s="26" t="s">
        <v>1382</v>
      </c>
      <c r="D142" s="42" t="s">
        <v>539</v>
      </c>
      <c r="E142" s="27" t="s">
        <v>56</v>
      </c>
      <c r="F142" s="27" t="s">
        <v>57</v>
      </c>
      <c r="G142" s="28" t="s">
        <v>58</v>
      </c>
      <c r="H142" s="25" t="s">
        <v>272</v>
      </c>
      <c r="I142" s="25">
        <v>1</v>
      </c>
      <c r="J142" s="25">
        <v>1.7</v>
      </c>
      <c r="K142" s="25" t="s">
        <v>6</v>
      </c>
      <c r="L142" s="25">
        <v>1.6</v>
      </c>
      <c r="M142" s="147">
        <v>27850</v>
      </c>
      <c r="N142" s="61" t="s">
        <v>971</v>
      </c>
      <c r="O142" s="68" t="s">
        <v>1152</v>
      </c>
      <c r="P142" s="122" t="s">
        <v>1152</v>
      </c>
      <c r="Q142" s="122"/>
      <c r="R142" s="122"/>
      <c r="S142" s="131"/>
      <c r="T142" s="131"/>
      <c r="U142" s="114" t="s">
        <v>1150</v>
      </c>
      <c r="V142" s="131"/>
      <c r="W142" s="114" t="s">
        <v>1150</v>
      </c>
      <c r="X142" s="131"/>
      <c r="Y142" s="131"/>
      <c r="Z142" s="131"/>
      <c r="AA142" s="115"/>
      <c r="AB142" s="115"/>
      <c r="AC142" s="115"/>
      <c r="AD142" s="132"/>
      <c r="AE142" s="115"/>
      <c r="AF142" s="146"/>
      <c r="AG142" s="118"/>
      <c r="AH142" s="118"/>
      <c r="AI142" s="118"/>
      <c r="AJ142" s="118"/>
      <c r="AK142" s="118"/>
      <c r="AL142" s="117"/>
      <c r="AM142" s="118"/>
      <c r="AN142" s="143"/>
      <c r="AO142" s="143"/>
      <c r="AP142" s="118"/>
      <c r="AQ142" s="118"/>
      <c r="AR142" s="115"/>
      <c r="AS142" s="121"/>
      <c r="AT142" s="115"/>
      <c r="AU142" s="115"/>
      <c r="AV142" s="127"/>
      <c r="AW142" s="115"/>
      <c r="AX142" s="121"/>
    </row>
    <row r="143" spans="1:50" s="30" customFormat="1" ht="11.1" customHeight="1">
      <c r="A143"/>
      <c r="B143" s="25">
        <v>118</v>
      </c>
      <c r="C143" s="26" t="s">
        <v>1382</v>
      </c>
      <c r="D143" s="42" t="s">
        <v>539</v>
      </c>
      <c r="E143" s="27" t="s">
        <v>56</v>
      </c>
      <c r="F143" s="27" t="s">
        <v>309</v>
      </c>
      <c r="G143" s="28" t="s">
        <v>310</v>
      </c>
      <c r="H143" s="25" t="s">
        <v>272</v>
      </c>
      <c r="I143" s="25">
        <v>1</v>
      </c>
      <c r="J143" s="25">
        <v>1.7</v>
      </c>
      <c r="K143" s="25" t="s">
        <v>6</v>
      </c>
      <c r="L143" s="25">
        <v>1.6</v>
      </c>
      <c r="M143" s="147">
        <v>27850</v>
      </c>
      <c r="N143" s="61" t="s">
        <v>971</v>
      </c>
      <c r="O143" s="68" t="s">
        <v>1152</v>
      </c>
      <c r="P143" s="122" t="s">
        <v>1152</v>
      </c>
      <c r="Q143" s="122"/>
      <c r="R143" s="122"/>
      <c r="S143" s="131"/>
      <c r="T143" s="131"/>
      <c r="U143" s="114" t="s">
        <v>1150</v>
      </c>
      <c r="V143" s="131"/>
      <c r="W143" s="114" t="s">
        <v>1150</v>
      </c>
      <c r="X143" s="131"/>
      <c r="Y143" s="131"/>
      <c r="Z143" s="131"/>
      <c r="AA143" s="115"/>
      <c r="AB143" s="115"/>
      <c r="AC143" s="115"/>
      <c r="AD143" s="132"/>
      <c r="AE143" s="115"/>
      <c r="AF143" s="146"/>
      <c r="AG143" s="118"/>
      <c r="AH143" s="118"/>
      <c r="AI143" s="118"/>
      <c r="AJ143" s="118"/>
      <c r="AK143" s="118"/>
      <c r="AL143" s="117"/>
      <c r="AM143" s="118"/>
      <c r="AN143" s="143"/>
      <c r="AO143" s="143"/>
      <c r="AP143" s="118"/>
      <c r="AQ143" s="118"/>
      <c r="AR143" s="115"/>
      <c r="AS143" s="121"/>
      <c r="AT143" s="115"/>
      <c r="AU143" s="115"/>
      <c r="AV143" s="127"/>
      <c r="AW143" s="115"/>
      <c r="AX143" s="121"/>
    </row>
    <row r="144" spans="1:50" s="30" customFormat="1" ht="11.1" customHeight="1">
      <c r="A144"/>
      <c r="B144" s="25">
        <v>116</v>
      </c>
      <c r="C144" s="26" t="s">
        <v>1382</v>
      </c>
      <c r="D144" s="42" t="s">
        <v>539</v>
      </c>
      <c r="E144" s="27" t="s">
        <v>56</v>
      </c>
      <c r="F144" s="27" t="s">
        <v>305</v>
      </c>
      <c r="G144" s="28" t="s">
        <v>306</v>
      </c>
      <c r="H144" s="25" t="s">
        <v>272</v>
      </c>
      <c r="I144" s="25">
        <v>1</v>
      </c>
      <c r="J144" s="25">
        <v>1.1000000000000001</v>
      </c>
      <c r="K144" s="25" t="s">
        <v>6</v>
      </c>
      <c r="L144" s="25">
        <v>1.1000000000000001</v>
      </c>
      <c r="M144" s="147">
        <v>27850</v>
      </c>
      <c r="N144" s="61" t="s">
        <v>971</v>
      </c>
      <c r="O144" s="68" t="s">
        <v>1152</v>
      </c>
      <c r="P144" s="122" t="s">
        <v>1152</v>
      </c>
      <c r="Q144" s="122"/>
      <c r="R144" s="122"/>
      <c r="S144" s="114" t="s">
        <v>1150</v>
      </c>
      <c r="T144" s="114"/>
      <c r="U144" s="114" t="s">
        <v>1150</v>
      </c>
      <c r="V144" s="131"/>
      <c r="W144" s="114" t="s">
        <v>1150</v>
      </c>
      <c r="X144" s="131"/>
      <c r="Y144" s="131"/>
      <c r="Z144" s="131"/>
      <c r="AA144" s="115"/>
      <c r="AB144" s="115"/>
      <c r="AC144" s="115"/>
      <c r="AD144" s="132"/>
      <c r="AE144" s="115"/>
      <c r="AF144" s="146"/>
      <c r="AG144" s="118"/>
      <c r="AH144" s="118"/>
      <c r="AI144" s="118"/>
      <c r="AJ144" s="118"/>
      <c r="AK144" s="118"/>
      <c r="AL144" s="117"/>
      <c r="AM144" s="118"/>
      <c r="AN144" s="143"/>
      <c r="AO144" s="143"/>
      <c r="AP144" s="118"/>
      <c r="AQ144" s="118"/>
      <c r="AR144" s="115"/>
      <c r="AS144" s="121"/>
      <c r="AT144" s="115"/>
      <c r="AU144" s="115"/>
      <c r="AV144" s="127"/>
      <c r="AW144" s="115"/>
      <c r="AX144" s="121"/>
    </row>
    <row r="145" spans="1:85" s="30" customFormat="1" ht="11.1" customHeight="1">
      <c r="B145" s="43">
        <v>128</v>
      </c>
      <c r="C145" s="44" t="s">
        <v>1380</v>
      </c>
      <c r="D145" s="45" t="s">
        <v>539</v>
      </c>
      <c r="E145" s="21" t="s">
        <v>56</v>
      </c>
      <c r="F145" s="21" t="s">
        <v>323</v>
      </c>
      <c r="G145" s="20" t="s">
        <v>61</v>
      </c>
      <c r="H145" s="43" t="s">
        <v>1385</v>
      </c>
      <c r="I145" s="43">
        <v>3</v>
      </c>
      <c r="J145" s="43">
        <v>1.1000000000000001</v>
      </c>
      <c r="K145" s="43" t="s">
        <v>3</v>
      </c>
      <c r="L145" s="43">
        <v>1</v>
      </c>
      <c r="M145" s="147">
        <v>39538</v>
      </c>
      <c r="N145" s="59" t="s">
        <v>970</v>
      </c>
      <c r="O145" s="19">
        <v>12</v>
      </c>
      <c r="P145" s="122" t="s">
        <v>985</v>
      </c>
      <c r="Q145" s="114" t="s">
        <v>985</v>
      </c>
      <c r="R145" s="114"/>
      <c r="S145" s="113"/>
      <c r="T145" s="113"/>
      <c r="U145" s="114" t="s">
        <v>1150</v>
      </c>
      <c r="V145" s="113"/>
      <c r="W145" s="113"/>
      <c r="X145" s="113"/>
      <c r="Y145" s="113"/>
      <c r="Z145" s="113"/>
      <c r="AA145" s="115" t="s">
        <v>583</v>
      </c>
      <c r="AB145" s="115" t="s">
        <v>1051</v>
      </c>
      <c r="AC145" s="105" t="s">
        <v>1051</v>
      </c>
      <c r="AD145" s="116" t="s">
        <v>483</v>
      </c>
      <c r="AE145" s="115" t="s">
        <v>484</v>
      </c>
      <c r="AF145" s="124">
        <v>140</v>
      </c>
      <c r="AG145" s="113">
        <v>446.9</v>
      </c>
      <c r="AH145" s="113"/>
      <c r="AI145" s="113">
        <v>61000</v>
      </c>
      <c r="AJ145" s="113">
        <v>6100</v>
      </c>
      <c r="AK145" s="113">
        <v>5500</v>
      </c>
      <c r="AL145" s="117">
        <v>55.1</v>
      </c>
      <c r="AM145" s="118">
        <v>135</v>
      </c>
      <c r="AN145" s="143" t="s">
        <v>562</v>
      </c>
      <c r="AO145" s="143" t="s">
        <v>584</v>
      </c>
      <c r="AP145" s="142">
        <v>1973</v>
      </c>
      <c r="AQ145" s="142">
        <v>1996</v>
      </c>
      <c r="AR145" s="115" t="s">
        <v>891</v>
      </c>
      <c r="AS145" s="121"/>
      <c r="AT145" s="115"/>
      <c r="AU145" s="115"/>
      <c r="AV145" s="120" t="s">
        <v>890</v>
      </c>
      <c r="AW145" s="115"/>
      <c r="AX145" s="121"/>
      <c r="BI145" s="30" t="s">
        <v>1321</v>
      </c>
      <c r="BK145" s="71" t="s">
        <v>1322</v>
      </c>
      <c r="CA145" s="30" t="s">
        <v>1319</v>
      </c>
      <c r="CD145" s="30" t="s">
        <v>1323</v>
      </c>
      <c r="CG145" s="30" t="s">
        <v>1324</v>
      </c>
    </row>
    <row r="146" spans="1:85" s="30" customFormat="1" ht="11.1" customHeight="1">
      <c r="B146" s="43">
        <v>131</v>
      </c>
      <c r="C146" s="44" t="s">
        <v>1380</v>
      </c>
      <c r="D146" s="45" t="s">
        <v>476</v>
      </c>
      <c r="E146" s="21" t="s">
        <v>142</v>
      </c>
      <c r="F146" s="21" t="s">
        <v>326</v>
      </c>
      <c r="G146" s="20" t="s">
        <v>762</v>
      </c>
      <c r="H146" s="43" t="s">
        <v>1385</v>
      </c>
      <c r="I146" s="43">
        <v>3</v>
      </c>
      <c r="J146" s="43">
        <v>1.8</v>
      </c>
      <c r="K146" s="43" t="s">
        <v>3</v>
      </c>
      <c r="L146" s="43">
        <v>1.6</v>
      </c>
      <c r="M146" s="147">
        <v>37707</v>
      </c>
      <c r="N146" s="59" t="s">
        <v>954</v>
      </c>
      <c r="O146" s="19">
        <v>39</v>
      </c>
      <c r="P146" s="122" t="s">
        <v>985</v>
      </c>
      <c r="Q146" s="114" t="s">
        <v>985</v>
      </c>
      <c r="R146" s="114"/>
      <c r="S146" s="113"/>
      <c r="T146" s="113"/>
      <c r="U146" s="114" t="s">
        <v>1150</v>
      </c>
      <c r="V146" s="113"/>
      <c r="W146" s="113"/>
      <c r="X146" s="113"/>
      <c r="Y146" s="113"/>
      <c r="Z146" s="113"/>
      <c r="AA146" s="115" t="s">
        <v>623</v>
      </c>
      <c r="AB146" s="115" t="s">
        <v>1051</v>
      </c>
      <c r="AC146" s="105" t="s">
        <v>1052</v>
      </c>
      <c r="AD146" s="116" t="s">
        <v>983</v>
      </c>
      <c r="AE146" s="115" t="s">
        <v>525</v>
      </c>
      <c r="AF146" s="124">
        <v>80.8</v>
      </c>
      <c r="AG146" s="113">
        <v>220</v>
      </c>
      <c r="AH146" s="113">
        <v>320</v>
      </c>
      <c r="AI146" s="113">
        <v>43000</v>
      </c>
      <c r="AJ146" s="113">
        <v>4300</v>
      </c>
      <c r="AK146" s="113">
        <v>3300</v>
      </c>
      <c r="AL146" s="117">
        <v>471</v>
      </c>
      <c r="AM146" s="118">
        <v>170</v>
      </c>
      <c r="AN146" s="143" t="s">
        <v>497</v>
      </c>
      <c r="AO146" s="143" t="s">
        <v>559</v>
      </c>
      <c r="AP146" s="142">
        <v>1957</v>
      </c>
      <c r="AQ146" s="142">
        <v>1964</v>
      </c>
      <c r="AR146" s="115" t="s">
        <v>789</v>
      </c>
      <c r="AS146" s="121" t="s">
        <v>624</v>
      </c>
      <c r="AT146" s="115"/>
      <c r="AU146" s="115"/>
      <c r="AV146" s="120" t="s">
        <v>788</v>
      </c>
      <c r="AW146" s="115"/>
      <c r="AX146" s="121"/>
      <c r="BI146" s="30" t="s">
        <v>1325</v>
      </c>
      <c r="BK146" s="71" t="s">
        <v>1326</v>
      </c>
      <c r="CA146" s="30" t="s">
        <v>1319</v>
      </c>
      <c r="CD146" s="30" t="s">
        <v>1327</v>
      </c>
      <c r="CG146" s="30" t="s">
        <v>1328</v>
      </c>
    </row>
    <row r="147" spans="1:85" s="30" customFormat="1" ht="11.1" customHeight="1">
      <c r="A147"/>
      <c r="B147" s="25">
        <v>133</v>
      </c>
      <c r="C147" s="26" t="s">
        <v>1382</v>
      </c>
      <c r="D147" s="42" t="s">
        <v>494</v>
      </c>
      <c r="E147" s="27" t="s">
        <v>62</v>
      </c>
      <c r="F147" s="27" t="s">
        <v>327</v>
      </c>
      <c r="G147" s="28" t="s">
        <v>328</v>
      </c>
      <c r="H147" s="25" t="s">
        <v>405</v>
      </c>
      <c r="I147" s="25">
        <v>5</v>
      </c>
      <c r="J147" s="25">
        <v>8.6999999999999993</v>
      </c>
      <c r="K147" s="25" t="s">
        <v>6</v>
      </c>
      <c r="L147" s="25">
        <v>8</v>
      </c>
      <c r="M147" s="147">
        <v>26512</v>
      </c>
      <c r="N147" s="61" t="s">
        <v>970</v>
      </c>
      <c r="O147" s="60" t="s">
        <v>1152</v>
      </c>
      <c r="P147" s="122" t="s">
        <v>1152</v>
      </c>
      <c r="Q147" s="122"/>
      <c r="R147" s="122"/>
      <c r="S147" s="131"/>
      <c r="T147" s="131"/>
      <c r="U147" s="114" t="s">
        <v>1150</v>
      </c>
      <c r="V147" s="131"/>
      <c r="W147" s="131"/>
      <c r="X147" s="131"/>
      <c r="Y147" s="131"/>
      <c r="Z147" s="131"/>
      <c r="AA147" s="115"/>
      <c r="AB147" s="115"/>
      <c r="AC147" s="115"/>
      <c r="AD147" s="132"/>
      <c r="AE147" s="115"/>
      <c r="AF147" s="146"/>
      <c r="AG147" s="118"/>
      <c r="AH147" s="118"/>
      <c r="AI147" s="118"/>
      <c r="AJ147" s="118"/>
      <c r="AK147" s="118"/>
      <c r="AL147" s="117"/>
      <c r="AM147" s="118"/>
      <c r="AN147" s="143"/>
      <c r="AO147" s="143"/>
      <c r="AP147" s="118"/>
      <c r="AQ147" s="118"/>
      <c r="AR147" s="115"/>
      <c r="AS147" s="121"/>
      <c r="AT147" s="115"/>
      <c r="AU147" s="115"/>
      <c r="AV147" s="127"/>
      <c r="AW147" s="115"/>
      <c r="AX147" s="121"/>
    </row>
    <row r="148" spans="1:85" s="30" customFormat="1" ht="11.1" customHeight="1">
      <c r="B148" s="43">
        <v>132</v>
      </c>
      <c r="C148" s="44" t="s">
        <v>1380</v>
      </c>
      <c r="D148" s="45" t="s">
        <v>494</v>
      </c>
      <c r="E148" s="21" t="s">
        <v>62</v>
      </c>
      <c r="F148" s="21" t="s">
        <v>63</v>
      </c>
      <c r="G148" s="20" t="s">
        <v>64</v>
      </c>
      <c r="H148" s="43" t="s">
        <v>1385</v>
      </c>
      <c r="I148" s="43">
        <v>3</v>
      </c>
      <c r="J148" s="43">
        <v>2.2999999999999998</v>
      </c>
      <c r="K148" s="43" t="s">
        <v>3</v>
      </c>
      <c r="L148" s="43">
        <v>2.1</v>
      </c>
      <c r="M148" s="147">
        <v>37707</v>
      </c>
      <c r="N148" s="59" t="s">
        <v>954</v>
      </c>
      <c r="O148" s="19">
        <v>47</v>
      </c>
      <c r="P148" s="122" t="s">
        <v>985</v>
      </c>
      <c r="Q148" s="114" t="s">
        <v>985</v>
      </c>
      <c r="R148" s="114"/>
      <c r="S148" s="113"/>
      <c r="T148" s="113"/>
      <c r="U148" s="114" t="s">
        <v>1150</v>
      </c>
      <c r="V148" s="113"/>
      <c r="W148" s="113"/>
      <c r="X148" s="113"/>
      <c r="Y148" s="113"/>
      <c r="Z148" s="113"/>
      <c r="AA148" s="115" t="s">
        <v>495</v>
      </c>
      <c r="AB148" s="115" t="s">
        <v>1053</v>
      </c>
      <c r="AC148" s="105" t="s">
        <v>1053</v>
      </c>
      <c r="AD148" s="116" t="s">
        <v>493</v>
      </c>
      <c r="AE148" s="115" t="s">
        <v>458</v>
      </c>
      <c r="AF148" s="124">
        <v>155.5</v>
      </c>
      <c r="AG148" s="113">
        <v>293.5</v>
      </c>
      <c r="AH148" s="113">
        <v>1120</v>
      </c>
      <c r="AI148" s="113">
        <v>343000</v>
      </c>
      <c r="AJ148" s="113">
        <v>34300</v>
      </c>
      <c r="AK148" s="113">
        <v>22159.599999999999</v>
      </c>
      <c r="AL148" s="117">
        <v>3827</v>
      </c>
      <c r="AM148" s="118">
        <v>715</v>
      </c>
      <c r="AN148" s="143" t="s">
        <v>497</v>
      </c>
      <c r="AO148" s="143"/>
      <c r="AP148" s="142">
        <v>1953</v>
      </c>
      <c r="AQ148" s="142">
        <v>1956</v>
      </c>
      <c r="AR148" s="115" t="s">
        <v>802</v>
      </c>
      <c r="AS148" s="119" t="s">
        <v>496</v>
      </c>
      <c r="AT148" s="115"/>
      <c r="AU148" s="115"/>
      <c r="AV148" s="120" t="s">
        <v>801</v>
      </c>
      <c r="AW148" s="115"/>
      <c r="AX148" s="121"/>
      <c r="BI148" s="30" t="s">
        <v>1329</v>
      </c>
      <c r="BK148" s="71" t="s">
        <v>1330</v>
      </c>
      <c r="CA148" s="30" t="s">
        <v>1319</v>
      </c>
      <c r="CD148" s="30" t="s">
        <v>1327</v>
      </c>
      <c r="CG148" s="30" t="s">
        <v>1331</v>
      </c>
    </row>
    <row r="149" spans="1:85" s="30" customFormat="1" ht="11.1" customHeight="1">
      <c r="A149"/>
      <c r="B149" s="25">
        <v>134</v>
      </c>
      <c r="C149" s="26" t="s">
        <v>1382</v>
      </c>
      <c r="D149" s="42" t="s">
        <v>1120</v>
      </c>
      <c r="E149" s="27" t="s">
        <v>124</v>
      </c>
      <c r="F149" s="27" t="s">
        <v>435</v>
      </c>
      <c r="G149" s="28" t="s">
        <v>329</v>
      </c>
      <c r="H149" s="25" t="s">
        <v>1387</v>
      </c>
      <c r="I149" s="25">
        <v>5</v>
      </c>
      <c r="J149" s="25">
        <v>6.9</v>
      </c>
      <c r="K149" s="25" t="s">
        <v>6</v>
      </c>
      <c r="L149" s="25">
        <v>6.5</v>
      </c>
      <c r="M149" s="147">
        <v>25812</v>
      </c>
      <c r="N149" s="61" t="s">
        <v>970</v>
      </c>
      <c r="O149" s="60" t="s">
        <v>1152</v>
      </c>
      <c r="P149" s="122" t="s">
        <v>1152</v>
      </c>
      <c r="Q149" s="122"/>
      <c r="R149" s="122"/>
      <c r="S149" s="131"/>
      <c r="T149" s="131"/>
      <c r="U149" s="114" t="s">
        <v>1150</v>
      </c>
      <c r="V149" s="131"/>
      <c r="W149" s="131"/>
      <c r="X149" s="131"/>
      <c r="Y149" s="131"/>
      <c r="Z149" s="131"/>
      <c r="AA149" s="115"/>
      <c r="AB149" s="115"/>
      <c r="AC149" s="115"/>
      <c r="AD149" s="132"/>
      <c r="AE149" s="115"/>
      <c r="AF149" s="146"/>
      <c r="AG149" s="118"/>
      <c r="AH149" s="118"/>
      <c r="AI149" s="118"/>
      <c r="AJ149" s="118"/>
      <c r="AK149" s="118"/>
      <c r="AL149" s="117"/>
      <c r="AM149" s="118"/>
      <c r="AN149" s="143"/>
      <c r="AO149" s="143"/>
      <c r="AP149" s="118"/>
      <c r="AQ149" s="118"/>
      <c r="AR149" s="115"/>
      <c r="AS149" s="121"/>
      <c r="AT149" s="115"/>
      <c r="AU149" s="115"/>
      <c r="AV149" s="127"/>
      <c r="AW149" s="115"/>
      <c r="AX149" s="121"/>
    </row>
    <row r="150" spans="1:85" s="30" customFormat="1" ht="11.1" customHeight="1">
      <c r="B150" s="43">
        <v>132</v>
      </c>
      <c r="C150" s="44" t="s">
        <v>1380</v>
      </c>
      <c r="D150" s="45">
        <v>23</v>
      </c>
      <c r="E150" s="21" t="s">
        <v>953</v>
      </c>
      <c r="F150" s="21" t="s">
        <v>968</v>
      </c>
      <c r="G150" s="20" t="s">
        <v>64</v>
      </c>
      <c r="H150" s="43" t="s">
        <v>1385</v>
      </c>
      <c r="I150" s="43">
        <v>3</v>
      </c>
      <c r="J150" s="43">
        <v>2.2999999999999998</v>
      </c>
      <c r="K150" s="43" t="s">
        <v>3</v>
      </c>
      <c r="L150" s="43">
        <v>2.1</v>
      </c>
      <c r="M150" s="147">
        <v>37707</v>
      </c>
      <c r="N150" s="59" t="s">
        <v>954</v>
      </c>
      <c r="O150" s="19">
        <v>47</v>
      </c>
      <c r="P150" s="122" t="s">
        <v>985</v>
      </c>
      <c r="Q150" s="114" t="s">
        <v>985</v>
      </c>
      <c r="R150" s="114"/>
      <c r="S150" s="113"/>
      <c r="T150" s="113"/>
      <c r="U150" s="114" t="s">
        <v>1150</v>
      </c>
      <c r="V150" s="113"/>
      <c r="W150" s="113"/>
      <c r="X150" s="113"/>
      <c r="Y150" s="113"/>
      <c r="Z150" s="113"/>
      <c r="AA150" s="115" t="s">
        <v>495</v>
      </c>
      <c r="AB150" s="115" t="s">
        <v>1053</v>
      </c>
      <c r="AC150" s="105" t="s">
        <v>1053</v>
      </c>
      <c r="AD150" s="116" t="s">
        <v>493</v>
      </c>
      <c r="AE150" s="115" t="s">
        <v>458</v>
      </c>
      <c r="AF150" s="124">
        <v>155.5</v>
      </c>
      <c r="AG150" s="113">
        <v>293.5</v>
      </c>
      <c r="AH150" s="113">
        <v>1120</v>
      </c>
      <c r="AI150" s="113">
        <v>343000</v>
      </c>
      <c r="AJ150" s="113">
        <v>34300</v>
      </c>
      <c r="AK150" s="113">
        <v>22159.599999999999</v>
      </c>
      <c r="AL150" s="117">
        <v>3827</v>
      </c>
      <c r="AM150" s="118">
        <v>715</v>
      </c>
      <c r="AN150" s="143" t="s">
        <v>497</v>
      </c>
      <c r="AO150" s="143"/>
      <c r="AP150" s="142">
        <v>1953</v>
      </c>
      <c r="AQ150" s="142">
        <v>1956</v>
      </c>
      <c r="AR150" s="115" t="s">
        <v>802</v>
      </c>
      <c r="AS150" s="119" t="s">
        <v>496</v>
      </c>
      <c r="AT150" s="115"/>
      <c r="AU150" s="115"/>
      <c r="AV150" s="120" t="s">
        <v>801</v>
      </c>
      <c r="AW150" s="115"/>
      <c r="AX150" s="121"/>
    </row>
    <row r="151" spans="1:85" s="30" customFormat="1" ht="11.1" customHeight="1">
      <c r="A151"/>
      <c r="B151" s="25">
        <v>136</v>
      </c>
      <c r="C151" s="26" t="s">
        <v>1382</v>
      </c>
      <c r="D151" s="42" t="s">
        <v>1145</v>
      </c>
      <c r="E151" s="27" t="s">
        <v>143</v>
      </c>
      <c r="F151" s="28" t="s">
        <v>332</v>
      </c>
      <c r="G151" s="28" t="s">
        <v>333</v>
      </c>
      <c r="H151" s="25" t="s">
        <v>272</v>
      </c>
      <c r="I151" s="25">
        <v>1</v>
      </c>
      <c r="J151" s="25">
        <v>4.2</v>
      </c>
      <c r="K151" s="25" t="s">
        <v>6</v>
      </c>
      <c r="L151" s="25">
        <v>3.4</v>
      </c>
      <c r="M151" s="147">
        <v>26395</v>
      </c>
      <c r="N151" s="61" t="s">
        <v>970</v>
      </c>
      <c r="O151" s="68" t="s">
        <v>1152</v>
      </c>
      <c r="P151" s="122" t="s">
        <v>1152</v>
      </c>
      <c r="Q151" s="122"/>
      <c r="R151" s="122" t="s">
        <v>1343</v>
      </c>
      <c r="S151" s="131"/>
      <c r="T151" s="131"/>
      <c r="U151" s="114" t="s">
        <v>1150</v>
      </c>
      <c r="V151" s="114" t="s">
        <v>1151</v>
      </c>
      <c r="W151" s="131"/>
      <c r="X151" s="131"/>
      <c r="Y151" s="131"/>
      <c r="Z151" s="131"/>
      <c r="AA151" s="115"/>
      <c r="AB151" s="115"/>
      <c r="AC151" s="115"/>
      <c r="AD151" s="132"/>
      <c r="AE151" s="115"/>
      <c r="AF151" s="146"/>
      <c r="AG151" s="118"/>
      <c r="AH151" s="118"/>
      <c r="AI151" s="118"/>
      <c r="AJ151" s="118"/>
      <c r="AK151" s="118"/>
      <c r="AL151" s="117"/>
      <c r="AM151" s="118"/>
      <c r="AN151" s="143"/>
      <c r="AO151" s="143"/>
      <c r="AP151" s="118"/>
      <c r="AQ151" s="118"/>
      <c r="AR151" s="115"/>
      <c r="AS151" s="121"/>
      <c r="AT151" s="115"/>
      <c r="AU151" s="115"/>
      <c r="AV151" s="127"/>
      <c r="AW151" s="115"/>
      <c r="AX151" s="121"/>
    </row>
    <row r="152" spans="1:85" s="30" customFormat="1" ht="11.1" customHeight="1">
      <c r="A152"/>
      <c r="B152" s="25">
        <v>135</v>
      </c>
      <c r="C152" s="26" t="s">
        <v>1382</v>
      </c>
      <c r="D152" s="42" t="s">
        <v>1145</v>
      </c>
      <c r="E152" s="27" t="s">
        <v>143</v>
      </c>
      <c r="F152" s="48" t="s">
        <v>330</v>
      </c>
      <c r="G152" s="28" t="s">
        <v>331</v>
      </c>
      <c r="H152" s="25" t="s">
        <v>272</v>
      </c>
      <c r="I152" s="25">
        <v>1</v>
      </c>
      <c r="J152" s="25">
        <v>2.6</v>
      </c>
      <c r="K152" s="25" t="s">
        <v>6</v>
      </c>
      <c r="L152" s="25">
        <v>2.4</v>
      </c>
      <c r="M152" s="147">
        <v>26395</v>
      </c>
      <c r="N152" s="61" t="s">
        <v>970</v>
      </c>
      <c r="O152" s="68" t="s">
        <v>1152</v>
      </c>
      <c r="P152" s="122" t="s">
        <v>1152</v>
      </c>
      <c r="Q152" s="122"/>
      <c r="R152" s="122" t="s">
        <v>1343</v>
      </c>
      <c r="S152" s="131"/>
      <c r="T152" s="131"/>
      <c r="U152" s="114" t="s">
        <v>1150</v>
      </c>
      <c r="V152" s="114" t="s">
        <v>3</v>
      </c>
      <c r="W152" s="131"/>
      <c r="X152" s="131"/>
      <c r="Y152" s="131"/>
      <c r="Z152" s="131"/>
      <c r="AA152" s="115"/>
      <c r="AB152" s="115"/>
      <c r="AC152" s="115"/>
      <c r="AD152" s="132"/>
      <c r="AE152" s="115"/>
      <c r="AF152" s="146"/>
      <c r="AG152" s="118"/>
      <c r="AH152" s="118"/>
      <c r="AI152" s="118"/>
      <c r="AJ152" s="118"/>
      <c r="AK152" s="118"/>
      <c r="AL152" s="117"/>
      <c r="AM152" s="118"/>
      <c r="AN152" s="143"/>
      <c r="AO152" s="143"/>
      <c r="AP152" s="118"/>
      <c r="AQ152" s="118"/>
      <c r="AR152" s="115"/>
      <c r="AS152" s="121"/>
      <c r="AT152" s="115"/>
      <c r="AU152" s="115"/>
      <c r="AV152" s="127"/>
      <c r="AW152" s="115"/>
      <c r="AX152" s="121"/>
    </row>
    <row r="153" spans="1:85" s="30" customFormat="1" ht="11.1" customHeight="1">
      <c r="B153" s="43">
        <v>137</v>
      </c>
      <c r="C153" s="44" t="s">
        <v>1380</v>
      </c>
      <c r="D153" s="45" t="s">
        <v>633</v>
      </c>
      <c r="E153" s="21" t="s">
        <v>65</v>
      </c>
      <c r="F153" s="21" t="s">
        <v>66</v>
      </c>
      <c r="G153" s="20" t="s">
        <v>67</v>
      </c>
      <c r="H153" s="43" t="s">
        <v>1385</v>
      </c>
      <c r="I153" s="43">
        <v>3</v>
      </c>
      <c r="J153" s="43">
        <v>3</v>
      </c>
      <c r="K153" s="43" t="s">
        <v>3</v>
      </c>
      <c r="L153" s="43">
        <v>2.8</v>
      </c>
      <c r="M153" s="147">
        <v>28573</v>
      </c>
      <c r="N153" s="59" t="s">
        <v>970</v>
      </c>
      <c r="O153" s="19">
        <v>59</v>
      </c>
      <c r="P153" s="122" t="s">
        <v>985</v>
      </c>
      <c r="Q153" s="114" t="s">
        <v>985</v>
      </c>
      <c r="R153" s="114"/>
      <c r="S153" s="113"/>
      <c r="T153" s="113"/>
      <c r="U153" s="114" t="s">
        <v>1150</v>
      </c>
      <c r="V153" s="113"/>
      <c r="W153" s="113"/>
      <c r="X153" s="113" t="s">
        <v>1155</v>
      </c>
      <c r="Y153" s="113"/>
      <c r="Z153" s="113"/>
      <c r="AA153" s="115" t="s">
        <v>708</v>
      </c>
      <c r="AB153" s="115" t="s">
        <v>1054</v>
      </c>
      <c r="AC153" s="105" t="s">
        <v>1055</v>
      </c>
      <c r="AD153" s="116" t="s">
        <v>668</v>
      </c>
      <c r="AE153" s="115" t="s">
        <v>458</v>
      </c>
      <c r="AF153" s="124">
        <v>42.4</v>
      </c>
      <c r="AG153" s="113">
        <v>106.7</v>
      </c>
      <c r="AH153" s="113"/>
      <c r="AI153" s="113">
        <v>11717</v>
      </c>
      <c r="AJ153" s="113">
        <v>1171.7</v>
      </c>
      <c r="AK153" s="113">
        <v>1161.2</v>
      </c>
      <c r="AL153" s="117">
        <v>94.5</v>
      </c>
      <c r="AM153" s="118">
        <v>112</v>
      </c>
      <c r="AN153" s="143" t="s">
        <v>709</v>
      </c>
      <c r="AO153" s="143" t="s">
        <v>641</v>
      </c>
      <c r="AP153" s="142">
        <v>1914</v>
      </c>
      <c r="AQ153" s="142">
        <v>1919</v>
      </c>
      <c r="AR153" s="115" t="s">
        <v>893</v>
      </c>
      <c r="AS153" s="121"/>
      <c r="AT153" s="115"/>
      <c r="AU153" s="115"/>
      <c r="AV153" s="120" t="s">
        <v>892</v>
      </c>
      <c r="AW153" s="115"/>
      <c r="AX153" s="121"/>
    </row>
    <row r="154" spans="1:85" s="30" customFormat="1" ht="11.1" customHeight="1">
      <c r="B154" s="43">
        <v>144</v>
      </c>
      <c r="C154" s="44" t="s">
        <v>1380</v>
      </c>
      <c r="D154" s="45" t="s">
        <v>478</v>
      </c>
      <c r="E154" s="21" t="s">
        <v>68</v>
      </c>
      <c r="F154" s="21" t="s">
        <v>342</v>
      </c>
      <c r="G154" s="20" t="s">
        <v>343</v>
      </c>
      <c r="H154" s="43" t="s">
        <v>1385</v>
      </c>
      <c r="I154" s="43">
        <v>3</v>
      </c>
      <c r="J154" s="43">
        <v>3.4</v>
      </c>
      <c r="K154" s="43" t="s">
        <v>6</v>
      </c>
      <c r="L154" s="43">
        <v>3.1</v>
      </c>
      <c r="M154" s="147">
        <v>28157</v>
      </c>
      <c r="N154" s="59" t="s">
        <v>972</v>
      </c>
      <c r="O154" s="19">
        <v>4</v>
      </c>
      <c r="P154" s="122" t="s">
        <v>985</v>
      </c>
      <c r="Q154" s="122"/>
      <c r="R154" s="122"/>
      <c r="S154" s="113"/>
      <c r="T154" s="113"/>
      <c r="U154" s="114" t="s">
        <v>1150</v>
      </c>
      <c r="V154" s="113"/>
      <c r="W154" s="113"/>
      <c r="X154" s="113" t="s">
        <v>1155</v>
      </c>
      <c r="Y154" s="113"/>
      <c r="Z154" s="113"/>
      <c r="AA154" s="115" t="s">
        <v>681</v>
      </c>
      <c r="AB154" s="115" t="s">
        <v>1061</v>
      </c>
      <c r="AC154" s="105" t="s">
        <v>1063</v>
      </c>
      <c r="AD154" s="116" t="s">
        <v>576</v>
      </c>
      <c r="AE154" s="115" t="s">
        <v>458</v>
      </c>
      <c r="AF154" s="124">
        <v>63.5</v>
      </c>
      <c r="AG154" s="113">
        <v>175</v>
      </c>
      <c r="AH154" s="113"/>
      <c r="AI154" s="113">
        <v>16900</v>
      </c>
      <c r="AJ154" s="113">
        <v>1690</v>
      </c>
      <c r="AK154" s="113">
        <v>1430</v>
      </c>
      <c r="AL154" s="117">
        <v>169</v>
      </c>
      <c r="AM154" s="118">
        <v>105</v>
      </c>
      <c r="AN154" s="143" t="s">
        <v>562</v>
      </c>
      <c r="AO154" s="143" t="s">
        <v>625</v>
      </c>
      <c r="AP154" s="142">
        <v>1966</v>
      </c>
      <c r="AQ154" s="142">
        <v>1973</v>
      </c>
      <c r="AR154" s="115" t="s">
        <v>900</v>
      </c>
      <c r="AS154" s="121"/>
      <c r="AT154" s="115"/>
      <c r="AU154" s="115"/>
      <c r="AV154" s="120" t="s">
        <v>899</v>
      </c>
      <c r="AW154" s="115"/>
      <c r="AX154" s="121"/>
    </row>
    <row r="155" spans="1:85" s="30" customFormat="1" ht="11.1" customHeight="1">
      <c r="B155" s="43">
        <v>138</v>
      </c>
      <c r="C155" s="44" t="s">
        <v>1380</v>
      </c>
      <c r="D155" s="45" t="s">
        <v>478</v>
      </c>
      <c r="E155" s="21" t="s">
        <v>68</v>
      </c>
      <c r="F155" s="21" t="s">
        <v>334</v>
      </c>
      <c r="G155" s="20" t="s">
        <v>335</v>
      </c>
      <c r="H155" s="43" t="s">
        <v>1385</v>
      </c>
      <c r="I155" s="43">
        <v>3</v>
      </c>
      <c r="J155" s="43">
        <v>1.6</v>
      </c>
      <c r="K155" s="43" t="s">
        <v>3</v>
      </c>
      <c r="L155" s="43">
        <v>1.4</v>
      </c>
      <c r="M155" s="147">
        <v>28465</v>
      </c>
      <c r="N155" s="59" t="s">
        <v>972</v>
      </c>
      <c r="O155" s="19">
        <v>13</v>
      </c>
      <c r="P155" s="122" t="s">
        <v>985</v>
      </c>
      <c r="Q155" s="122"/>
      <c r="R155" s="122"/>
      <c r="S155" s="113"/>
      <c r="T155" s="113"/>
      <c r="U155" s="114" t="s">
        <v>1150</v>
      </c>
      <c r="V155" s="113"/>
      <c r="W155" s="113"/>
      <c r="X155" s="113"/>
      <c r="Y155" s="113"/>
      <c r="Z155" s="113"/>
      <c r="AA155" s="115" t="s">
        <v>498</v>
      </c>
      <c r="AB155" s="115" t="s">
        <v>1056</v>
      </c>
      <c r="AC155" s="105" t="s">
        <v>1057</v>
      </c>
      <c r="AD155" s="116" t="s">
        <v>464</v>
      </c>
      <c r="AE155" s="115" t="s">
        <v>499</v>
      </c>
      <c r="AF155" s="124">
        <v>111</v>
      </c>
      <c r="AG155" s="113">
        <v>460</v>
      </c>
      <c r="AH155" s="113">
        <v>647</v>
      </c>
      <c r="AI155" s="113">
        <v>338373</v>
      </c>
      <c r="AJ155" s="113">
        <v>33837.300000000003</v>
      </c>
      <c r="AK155" s="113">
        <v>22008.3</v>
      </c>
      <c r="AL155" s="117">
        <v>300</v>
      </c>
      <c r="AM155" s="118">
        <v>843</v>
      </c>
      <c r="AN155" s="143" t="s">
        <v>632</v>
      </c>
      <c r="AO155" s="143" t="s">
        <v>501</v>
      </c>
      <c r="AP155" s="142">
        <v>1962</v>
      </c>
      <c r="AQ155" s="142">
        <v>1964</v>
      </c>
      <c r="AR155" s="115" t="s">
        <v>812</v>
      </c>
      <c r="AS155" s="119" t="s">
        <v>500</v>
      </c>
      <c r="AT155" s="115"/>
      <c r="AU155" s="115"/>
      <c r="AV155" s="120" t="s">
        <v>811</v>
      </c>
      <c r="AW155" s="115"/>
      <c r="AX155" s="121"/>
    </row>
    <row r="156" spans="1:85" s="30" customFormat="1" ht="11.1" customHeight="1">
      <c r="B156" s="43">
        <v>140</v>
      </c>
      <c r="C156" s="44" t="s">
        <v>1380</v>
      </c>
      <c r="D156" s="45" t="s">
        <v>478</v>
      </c>
      <c r="E156" s="21" t="s">
        <v>68</v>
      </c>
      <c r="F156" s="21" t="s">
        <v>336</v>
      </c>
      <c r="G156" s="20" t="s">
        <v>337</v>
      </c>
      <c r="H156" s="43" t="s">
        <v>1385</v>
      </c>
      <c r="I156" s="43">
        <v>3</v>
      </c>
      <c r="J156" s="43">
        <v>1.8</v>
      </c>
      <c r="K156" s="43" t="s">
        <v>3</v>
      </c>
      <c r="L156" s="43">
        <v>1.4</v>
      </c>
      <c r="M156" s="147">
        <v>28465</v>
      </c>
      <c r="N156" s="59" t="s">
        <v>972</v>
      </c>
      <c r="O156" s="19">
        <v>17</v>
      </c>
      <c r="P156" s="122" t="s">
        <v>985</v>
      </c>
      <c r="Q156" s="122"/>
      <c r="R156" s="122"/>
      <c r="S156" s="113"/>
      <c r="T156" s="113"/>
      <c r="U156" s="114" t="s">
        <v>1150</v>
      </c>
      <c r="V156" s="113"/>
      <c r="W156" s="113"/>
      <c r="X156" s="113"/>
      <c r="Y156" s="113"/>
      <c r="Z156" s="113"/>
      <c r="AA156" s="115" t="s">
        <v>536</v>
      </c>
      <c r="AB156" s="115" t="s">
        <v>1056</v>
      </c>
      <c r="AC156" s="105" t="s">
        <v>1059</v>
      </c>
      <c r="AD156" s="116" t="s">
        <v>464</v>
      </c>
      <c r="AE156" s="115" t="s">
        <v>458</v>
      </c>
      <c r="AF156" s="124">
        <v>101</v>
      </c>
      <c r="AG156" s="113">
        <v>329.5</v>
      </c>
      <c r="AH156" s="113">
        <v>588</v>
      </c>
      <c r="AI156" s="113">
        <v>130000</v>
      </c>
      <c r="AJ156" s="113">
        <v>13000</v>
      </c>
      <c r="AK156" s="113">
        <v>8900</v>
      </c>
      <c r="AL156" s="117">
        <v>553</v>
      </c>
      <c r="AM156" s="118">
        <v>446</v>
      </c>
      <c r="AN156" s="143" t="s">
        <v>632</v>
      </c>
      <c r="AO156" s="143" t="s">
        <v>515</v>
      </c>
      <c r="AP156" s="142">
        <v>1954</v>
      </c>
      <c r="AQ156" s="142">
        <v>1960</v>
      </c>
      <c r="AR156" s="115" t="s">
        <v>806</v>
      </c>
      <c r="AS156" s="119" t="s">
        <v>537</v>
      </c>
      <c r="AT156" s="115"/>
      <c r="AU156" s="115"/>
      <c r="AV156" s="120" t="s">
        <v>805</v>
      </c>
      <c r="AW156" s="115"/>
      <c r="AX156" s="121"/>
    </row>
    <row r="157" spans="1:85" s="30" customFormat="1" ht="11.1" customHeight="1">
      <c r="B157" s="43">
        <v>141</v>
      </c>
      <c r="C157" s="45" t="s">
        <v>1380</v>
      </c>
      <c r="D157" s="47" t="s">
        <v>478</v>
      </c>
      <c r="E157" s="21" t="s">
        <v>68</v>
      </c>
      <c r="F157" s="21" t="s">
        <v>338</v>
      </c>
      <c r="G157" s="20" t="s">
        <v>339</v>
      </c>
      <c r="H157" s="43" t="s">
        <v>1385</v>
      </c>
      <c r="I157" s="43">
        <v>3</v>
      </c>
      <c r="J157" s="43">
        <v>1</v>
      </c>
      <c r="K157" s="43" t="s">
        <v>3</v>
      </c>
      <c r="L157" s="43">
        <v>1</v>
      </c>
      <c r="M157" s="147">
        <v>28465</v>
      </c>
      <c r="N157" s="59" t="s">
        <v>972</v>
      </c>
      <c r="O157" s="19">
        <v>15</v>
      </c>
      <c r="P157" s="122" t="s">
        <v>985</v>
      </c>
      <c r="Q157" s="122"/>
      <c r="R157" s="122"/>
      <c r="S157" s="113"/>
      <c r="T157" s="113"/>
      <c r="U157" s="114" t="s">
        <v>1150</v>
      </c>
      <c r="V157" s="113"/>
      <c r="W157" s="113"/>
      <c r="X157" s="113"/>
      <c r="Y157" s="113"/>
      <c r="Z157" s="113"/>
      <c r="AA157" s="126" t="s">
        <v>741</v>
      </c>
      <c r="AB157" s="115" t="s">
        <v>1056</v>
      </c>
      <c r="AC157" s="105" t="s">
        <v>1141</v>
      </c>
      <c r="AD157" s="116" t="s">
        <v>464</v>
      </c>
      <c r="AE157" s="126" t="s">
        <v>499</v>
      </c>
      <c r="AF157" s="144">
        <v>103</v>
      </c>
      <c r="AG157" s="113">
        <v>256.3</v>
      </c>
      <c r="AH157" s="113"/>
      <c r="AI157" s="113">
        <v>87000</v>
      </c>
      <c r="AJ157" s="113">
        <v>8700</v>
      </c>
      <c r="AK157" s="113">
        <v>68000</v>
      </c>
      <c r="AL157" s="129">
        <v>101</v>
      </c>
      <c r="AM157" s="118">
        <v>259</v>
      </c>
      <c r="AN157" s="145" t="s">
        <v>632</v>
      </c>
      <c r="AO157" s="145" t="s">
        <v>513</v>
      </c>
      <c r="AP157" s="142">
        <v>1959</v>
      </c>
      <c r="AQ157" s="142">
        <v>1962</v>
      </c>
      <c r="AR157" s="126" t="s">
        <v>896</v>
      </c>
      <c r="AS157" s="121"/>
      <c r="AT157" s="126"/>
      <c r="AU157" s="126"/>
      <c r="AV157" s="130" t="s">
        <v>750</v>
      </c>
      <c r="AW157" s="126"/>
      <c r="AX157" s="121"/>
    </row>
    <row r="158" spans="1:85" s="30" customFormat="1" ht="11.1" customHeight="1">
      <c r="B158" s="43">
        <v>142</v>
      </c>
      <c r="C158" s="44" t="s">
        <v>1380</v>
      </c>
      <c r="D158" s="45" t="s">
        <v>478</v>
      </c>
      <c r="E158" s="21" t="s">
        <v>68</v>
      </c>
      <c r="F158" s="21" t="s">
        <v>340</v>
      </c>
      <c r="G158" s="20" t="s">
        <v>341</v>
      </c>
      <c r="H158" s="43" t="s">
        <v>1385</v>
      </c>
      <c r="I158" s="43">
        <v>3</v>
      </c>
      <c r="J158" s="43">
        <v>1.8</v>
      </c>
      <c r="K158" s="43" t="s">
        <v>3</v>
      </c>
      <c r="L158" s="43">
        <v>1.6</v>
      </c>
      <c r="M158" s="147">
        <v>28465</v>
      </c>
      <c r="N158" s="59" t="s">
        <v>972</v>
      </c>
      <c r="O158" s="19">
        <v>20</v>
      </c>
      <c r="P158" s="122" t="s">
        <v>985</v>
      </c>
      <c r="Q158" s="122"/>
      <c r="R158" s="122"/>
      <c r="S158" s="113"/>
      <c r="T158" s="113"/>
      <c r="U158" s="114" t="s">
        <v>1150</v>
      </c>
      <c r="V158" s="113"/>
      <c r="W158" s="113"/>
      <c r="X158" s="113"/>
      <c r="Y158" s="113"/>
      <c r="Z158" s="113"/>
      <c r="AA158" s="115" t="s">
        <v>666</v>
      </c>
      <c r="AB158" s="115" t="s">
        <v>1056</v>
      </c>
      <c r="AC158" s="105" t="s">
        <v>1060</v>
      </c>
      <c r="AD158" s="116" t="s">
        <v>479</v>
      </c>
      <c r="AE158" s="115" t="s">
        <v>458</v>
      </c>
      <c r="AF158" s="124">
        <v>74</v>
      </c>
      <c r="AG158" s="113">
        <v>170</v>
      </c>
      <c r="AH158" s="113">
        <v>174</v>
      </c>
      <c r="AI158" s="113">
        <v>23300</v>
      </c>
      <c r="AJ158" s="113">
        <v>2330</v>
      </c>
      <c r="AK158" s="113">
        <v>1730</v>
      </c>
      <c r="AL158" s="117">
        <v>214.9</v>
      </c>
      <c r="AM158" s="118">
        <v>100</v>
      </c>
      <c r="AN158" s="143" t="s">
        <v>545</v>
      </c>
      <c r="AO158" s="143" t="s">
        <v>529</v>
      </c>
      <c r="AP158" s="142">
        <v>1950</v>
      </c>
      <c r="AQ158" s="142">
        <v>1957</v>
      </c>
      <c r="AR158" s="115" t="s">
        <v>778</v>
      </c>
      <c r="AS158" s="119" t="s">
        <v>667</v>
      </c>
      <c r="AT158" s="115"/>
      <c r="AU158" s="115"/>
      <c r="AV158" s="120" t="s">
        <v>777</v>
      </c>
      <c r="AW158" s="115"/>
      <c r="AX158" s="121"/>
    </row>
    <row r="159" spans="1:85" s="30" customFormat="1" ht="11.1" customHeight="1">
      <c r="B159" s="43">
        <v>139</v>
      </c>
      <c r="C159" s="44" t="s">
        <v>1380</v>
      </c>
      <c r="D159" s="45" t="s">
        <v>478</v>
      </c>
      <c r="E159" s="21" t="s">
        <v>68</v>
      </c>
      <c r="F159" s="21" t="s">
        <v>69</v>
      </c>
      <c r="G159" s="20" t="s">
        <v>70</v>
      </c>
      <c r="H159" s="43" t="s">
        <v>1385</v>
      </c>
      <c r="I159" s="43">
        <v>3</v>
      </c>
      <c r="J159" s="43">
        <v>1.3</v>
      </c>
      <c r="K159" s="43" t="s">
        <v>3</v>
      </c>
      <c r="L159" s="43">
        <v>1.1000000000000001</v>
      </c>
      <c r="M159" s="147">
        <v>37707</v>
      </c>
      <c r="N159" s="59" t="s">
        <v>954</v>
      </c>
      <c r="O159" s="19">
        <v>30</v>
      </c>
      <c r="P159" s="122" t="s">
        <v>985</v>
      </c>
      <c r="Q159" s="114" t="s">
        <v>985</v>
      </c>
      <c r="R159" s="114"/>
      <c r="S159" s="113"/>
      <c r="T159" s="113"/>
      <c r="U159" s="114" t="s">
        <v>1150</v>
      </c>
      <c r="V159" s="113"/>
      <c r="W159" s="113"/>
      <c r="X159" s="113" t="s">
        <v>1155</v>
      </c>
      <c r="Y159" s="113"/>
      <c r="Z159" s="113"/>
      <c r="AA159" s="115" t="s">
        <v>651</v>
      </c>
      <c r="AB159" s="115" t="s">
        <v>1058</v>
      </c>
      <c r="AC159" s="105" t="s">
        <v>1058</v>
      </c>
      <c r="AD159" s="116" t="s">
        <v>652</v>
      </c>
      <c r="AE159" s="115" t="s">
        <v>499</v>
      </c>
      <c r="AF159" s="124">
        <v>70.5</v>
      </c>
      <c r="AG159" s="113">
        <v>222.3</v>
      </c>
      <c r="AH159" s="113"/>
      <c r="AI159" s="113">
        <v>27750</v>
      </c>
      <c r="AJ159" s="113">
        <v>2775</v>
      </c>
      <c r="AK159" s="113">
        <v>2670</v>
      </c>
      <c r="AL159" s="117">
        <v>114.8</v>
      </c>
      <c r="AM159" s="118">
        <v>107</v>
      </c>
      <c r="AN159" s="143" t="s">
        <v>653</v>
      </c>
      <c r="AO159" s="143" t="s">
        <v>568</v>
      </c>
      <c r="AP159" s="142">
        <v>1954</v>
      </c>
      <c r="AQ159" s="142">
        <v>1973</v>
      </c>
      <c r="AR159" s="115" t="s">
        <v>895</v>
      </c>
      <c r="AS159" s="121"/>
      <c r="AT159" s="115"/>
      <c r="AU159" s="115"/>
      <c r="AV159" s="120" t="s">
        <v>894</v>
      </c>
      <c r="AW159" s="115"/>
      <c r="AX159" s="121"/>
    </row>
    <row r="160" spans="1:85" s="30" customFormat="1" ht="11.1" customHeight="1">
      <c r="B160" s="43">
        <v>143</v>
      </c>
      <c r="C160" s="44" t="s">
        <v>1380</v>
      </c>
      <c r="D160" s="45" t="s">
        <v>478</v>
      </c>
      <c r="E160" s="21" t="s">
        <v>68</v>
      </c>
      <c r="F160" s="21" t="s">
        <v>71</v>
      </c>
      <c r="G160" s="20" t="s">
        <v>72</v>
      </c>
      <c r="H160" s="43" t="s">
        <v>1385</v>
      </c>
      <c r="I160" s="43">
        <v>3</v>
      </c>
      <c r="J160" s="43">
        <v>4.2</v>
      </c>
      <c r="K160" s="43" t="s">
        <v>6</v>
      </c>
      <c r="L160" s="43">
        <v>3.7</v>
      </c>
      <c r="M160" s="147">
        <v>38079</v>
      </c>
      <c r="N160" s="59" t="s">
        <v>972</v>
      </c>
      <c r="O160" s="19">
        <v>13</v>
      </c>
      <c r="P160" s="122" t="s">
        <v>985</v>
      </c>
      <c r="Q160" s="122"/>
      <c r="R160" s="122"/>
      <c r="S160" s="113"/>
      <c r="T160" s="113"/>
      <c r="U160" s="114" t="s">
        <v>1150</v>
      </c>
      <c r="V160" s="113"/>
      <c r="W160" s="113"/>
      <c r="X160" s="113" t="s">
        <v>1155</v>
      </c>
      <c r="Y160" s="113"/>
      <c r="Z160" s="113"/>
      <c r="AA160" s="115" t="s">
        <v>679</v>
      </c>
      <c r="AB160" s="115" t="s">
        <v>1061</v>
      </c>
      <c r="AC160" s="105" t="s">
        <v>1062</v>
      </c>
      <c r="AD160" s="116" t="s">
        <v>576</v>
      </c>
      <c r="AE160" s="115" t="s">
        <v>458</v>
      </c>
      <c r="AF160" s="124">
        <v>72</v>
      </c>
      <c r="AG160" s="113">
        <v>322</v>
      </c>
      <c r="AH160" s="113"/>
      <c r="AI160" s="113">
        <v>17300</v>
      </c>
      <c r="AJ160" s="113">
        <v>1730</v>
      </c>
      <c r="AK160" s="113">
        <v>1540</v>
      </c>
      <c r="AL160" s="117">
        <v>75</v>
      </c>
      <c r="AM160" s="118">
        <v>95</v>
      </c>
      <c r="AN160" s="143" t="s">
        <v>562</v>
      </c>
      <c r="AO160" s="143" t="s">
        <v>680</v>
      </c>
      <c r="AP160" s="142">
        <v>1975</v>
      </c>
      <c r="AQ160" s="142">
        <v>1991</v>
      </c>
      <c r="AR160" s="115" t="s">
        <v>898</v>
      </c>
      <c r="AS160" s="121"/>
      <c r="AT160" s="115"/>
      <c r="AU160" s="115"/>
      <c r="AV160" s="120" t="s">
        <v>897</v>
      </c>
      <c r="AW160" s="115"/>
      <c r="AX160" s="121"/>
    </row>
    <row r="161" spans="1:52" s="30" customFormat="1" ht="11.1" customHeight="1">
      <c r="A161"/>
      <c r="B161" s="25">
        <v>147</v>
      </c>
      <c r="C161" s="26" t="s">
        <v>1382</v>
      </c>
      <c r="D161" s="42" t="s">
        <v>1109</v>
      </c>
      <c r="E161" s="27" t="s">
        <v>1397</v>
      </c>
      <c r="F161" s="28" t="s">
        <v>348</v>
      </c>
      <c r="G161" s="28" t="s">
        <v>349</v>
      </c>
      <c r="H161" s="25" t="s">
        <v>406</v>
      </c>
      <c r="I161" s="25">
        <v>3</v>
      </c>
      <c r="J161" s="25">
        <v>4.4000000000000004</v>
      </c>
      <c r="K161" s="25" t="s">
        <v>6</v>
      </c>
      <c r="L161" s="25">
        <v>3.6</v>
      </c>
      <c r="M161" s="147">
        <v>26603</v>
      </c>
      <c r="N161" s="61" t="s">
        <v>970</v>
      </c>
      <c r="O161" s="60" t="s">
        <v>1152</v>
      </c>
      <c r="P161" s="122" t="s">
        <v>1152</v>
      </c>
      <c r="Q161" s="122"/>
      <c r="R161" s="122" t="s">
        <v>1346</v>
      </c>
      <c r="S161" s="131"/>
      <c r="T161" s="131"/>
      <c r="U161" s="114" t="s">
        <v>1150</v>
      </c>
      <c r="V161" s="131"/>
      <c r="W161" s="131"/>
      <c r="X161" s="131"/>
      <c r="Y161" s="131"/>
      <c r="Z161" s="131"/>
      <c r="AA161" s="115"/>
      <c r="AB161" s="115"/>
      <c r="AC161" s="115"/>
      <c r="AD161" s="132"/>
      <c r="AE161" s="115"/>
      <c r="AF161" s="146"/>
      <c r="AG161" s="118"/>
      <c r="AH161" s="118"/>
      <c r="AI161" s="118"/>
      <c r="AJ161" s="118"/>
      <c r="AK161" s="118"/>
      <c r="AL161" s="117"/>
      <c r="AM161" s="118"/>
      <c r="AN161" s="143"/>
      <c r="AO161" s="143"/>
      <c r="AP161" s="118"/>
      <c r="AQ161" s="118"/>
      <c r="AR161" s="115"/>
      <c r="AS161" s="121"/>
      <c r="AT161" s="115"/>
      <c r="AU161" s="115"/>
      <c r="AV161" s="127"/>
      <c r="AW161" s="115"/>
      <c r="AX161" s="121"/>
    </row>
    <row r="162" spans="1:52" s="30" customFormat="1" ht="11.1" customHeight="1">
      <c r="A162"/>
      <c r="B162" s="25">
        <v>145</v>
      </c>
      <c r="C162" s="26" t="s">
        <v>1382</v>
      </c>
      <c r="D162" s="42" t="s">
        <v>1109</v>
      </c>
      <c r="E162" s="27" t="s">
        <v>137</v>
      </c>
      <c r="F162" s="27" t="s">
        <v>344</v>
      </c>
      <c r="G162" s="28" t="s">
        <v>345</v>
      </c>
      <c r="H162" s="25" t="s">
        <v>406</v>
      </c>
      <c r="I162" s="25">
        <v>3</v>
      </c>
      <c r="J162" s="25">
        <v>5.6</v>
      </c>
      <c r="K162" s="25" t="s">
        <v>6</v>
      </c>
      <c r="L162" s="25">
        <v>4.7</v>
      </c>
      <c r="M162" s="147">
        <v>27850</v>
      </c>
      <c r="N162" s="61" t="s">
        <v>970</v>
      </c>
      <c r="O162" s="60" t="s">
        <v>1152</v>
      </c>
      <c r="P162" s="122" t="s">
        <v>1152</v>
      </c>
      <c r="Q162" s="122"/>
      <c r="R162" s="122"/>
      <c r="S162" s="131"/>
      <c r="T162" s="131"/>
      <c r="U162" s="114" t="s">
        <v>1150</v>
      </c>
      <c r="V162" s="131"/>
      <c r="W162" s="131"/>
      <c r="X162" s="131"/>
      <c r="Y162" s="131"/>
      <c r="Z162" s="131"/>
      <c r="AA162" s="115"/>
      <c r="AB162" s="115"/>
      <c r="AC162" s="115"/>
      <c r="AD162" s="132"/>
      <c r="AE162" s="115"/>
      <c r="AF162" s="146"/>
      <c r="AG162" s="118"/>
      <c r="AH162" s="118"/>
      <c r="AI162" s="118"/>
      <c r="AJ162" s="118"/>
      <c r="AK162" s="118"/>
      <c r="AL162" s="117"/>
      <c r="AM162" s="118"/>
      <c r="AN162" s="143"/>
      <c r="AO162" s="143"/>
      <c r="AP162" s="118"/>
      <c r="AQ162" s="118"/>
      <c r="AR162" s="115"/>
      <c r="AS162" s="121"/>
      <c r="AT162" s="115"/>
      <c r="AU162" s="115"/>
      <c r="AV162" s="127"/>
      <c r="AW162" s="115"/>
      <c r="AX162" s="121"/>
    </row>
    <row r="163" spans="1:52" s="30" customFormat="1" ht="11.1" customHeight="1">
      <c r="A163"/>
      <c r="B163" s="25">
        <v>146</v>
      </c>
      <c r="C163" s="26" t="s">
        <v>1382</v>
      </c>
      <c r="D163" s="42" t="s">
        <v>1109</v>
      </c>
      <c r="E163" s="27" t="s">
        <v>137</v>
      </c>
      <c r="F163" s="27" t="s">
        <v>346</v>
      </c>
      <c r="G163" s="28" t="s">
        <v>347</v>
      </c>
      <c r="H163" s="25" t="s">
        <v>406</v>
      </c>
      <c r="I163" s="25">
        <v>3</v>
      </c>
      <c r="J163" s="25">
        <v>5.9</v>
      </c>
      <c r="K163" s="25" t="s">
        <v>6</v>
      </c>
      <c r="L163" s="25">
        <v>5.6</v>
      </c>
      <c r="M163" s="147">
        <v>27850</v>
      </c>
      <c r="N163" s="61" t="s">
        <v>970</v>
      </c>
      <c r="O163" s="60" t="s">
        <v>1152</v>
      </c>
      <c r="P163" s="122" t="s">
        <v>1152</v>
      </c>
      <c r="Q163" s="122"/>
      <c r="R163" s="122"/>
      <c r="S163" s="131"/>
      <c r="T163" s="131"/>
      <c r="U163" s="114" t="s">
        <v>1150</v>
      </c>
      <c r="V163" s="131"/>
      <c r="W163" s="131"/>
      <c r="X163" s="131"/>
      <c r="Y163" s="131"/>
      <c r="Z163" s="131"/>
      <c r="AA163" s="115"/>
      <c r="AB163" s="115"/>
      <c r="AC163" s="115"/>
      <c r="AD163" s="132"/>
      <c r="AE163" s="115"/>
      <c r="AF163" s="146"/>
      <c r="AG163" s="118"/>
      <c r="AH163" s="118"/>
      <c r="AI163" s="118"/>
      <c r="AJ163" s="118"/>
      <c r="AK163" s="118"/>
      <c r="AL163" s="117"/>
      <c r="AM163" s="118"/>
      <c r="AN163" s="143"/>
      <c r="AO163" s="143"/>
      <c r="AP163" s="118"/>
      <c r="AQ163" s="118"/>
      <c r="AR163" s="115"/>
      <c r="AS163" s="121"/>
      <c r="AT163" s="115"/>
      <c r="AU163" s="115"/>
      <c r="AV163" s="127"/>
      <c r="AW163" s="115"/>
      <c r="AX163" s="121"/>
    </row>
    <row r="164" spans="1:52" s="30" customFormat="1" ht="11.1" customHeight="1">
      <c r="A164"/>
      <c r="B164" s="25">
        <v>150</v>
      </c>
      <c r="C164" s="26" t="s">
        <v>1382</v>
      </c>
      <c r="D164" s="42" t="s">
        <v>1111</v>
      </c>
      <c r="E164" s="27" t="s">
        <v>1398</v>
      </c>
      <c r="F164" s="28" t="s">
        <v>348</v>
      </c>
      <c r="G164" s="28" t="s">
        <v>349</v>
      </c>
      <c r="H164" s="25" t="s">
        <v>406</v>
      </c>
      <c r="I164" s="25">
        <v>3</v>
      </c>
      <c r="J164" s="25">
        <v>4.4000000000000004</v>
      </c>
      <c r="K164" s="25" t="s">
        <v>6</v>
      </c>
      <c r="L164" s="25">
        <v>3.6</v>
      </c>
      <c r="M164" s="147">
        <v>26603</v>
      </c>
      <c r="N164" s="61" t="s">
        <v>970</v>
      </c>
      <c r="O164" s="60" t="s">
        <v>1152</v>
      </c>
      <c r="P164" s="122" t="s">
        <v>1152</v>
      </c>
      <c r="Q164" s="122"/>
      <c r="R164" s="122" t="s">
        <v>1346</v>
      </c>
      <c r="S164" s="131"/>
      <c r="T164" s="131"/>
      <c r="U164" s="114" t="s">
        <v>1150</v>
      </c>
      <c r="V164" s="131"/>
      <c r="W164" s="131"/>
      <c r="X164" s="131"/>
      <c r="Y164" s="131"/>
      <c r="Z164" s="131"/>
      <c r="AA164" s="115"/>
      <c r="AB164" s="115"/>
      <c r="AC164" s="115"/>
      <c r="AD164" s="132"/>
      <c r="AE164" s="115"/>
      <c r="AF164" s="146"/>
      <c r="AG164" s="118"/>
      <c r="AH164" s="118"/>
      <c r="AI164" s="118"/>
      <c r="AJ164" s="118"/>
      <c r="AK164" s="118"/>
      <c r="AL164" s="117"/>
      <c r="AM164" s="118"/>
      <c r="AN164" s="143"/>
      <c r="AO164" s="143"/>
      <c r="AP164" s="118"/>
      <c r="AQ164" s="118"/>
      <c r="AR164" s="115"/>
      <c r="AS164" s="121"/>
      <c r="AT164" s="115"/>
      <c r="AU164" s="115"/>
      <c r="AV164" s="127"/>
      <c r="AW164" s="115"/>
      <c r="AX164" s="121"/>
    </row>
    <row r="165" spans="1:52" s="30" customFormat="1" ht="11.1" customHeight="1">
      <c r="A165"/>
      <c r="B165" s="25">
        <v>148</v>
      </c>
      <c r="C165" s="26" t="s">
        <v>1382</v>
      </c>
      <c r="D165" s="42" t="s">
        <v>1111</v>
      </c>
      <c r="E165" s="27" t="s">
        <v>73</v>
      </c>
      <c r="F165" s="27" t="s">
        <v>350</v>
      </c>
      <c r="G165" s="28" t="s">
        <v>351</v>
      </c>
      <c r="H165" s="25" t="s">
        <v>406</v>
      </c>
      <c r="I165" s="25">
        <v>3</v>
      </c>
      <c r="J165" s="25">
        <v>5.3</v>
      </c>
      <c r="K165" s="25" t="s">
        <v>6</v>
      </c>
      <c r="L165" s="25">
        <v>4.5999999999999996</v>
      </c>
      <c r="M165" s="147">
        <v>26844</v>
      </c>
      <c r="N165" s="61" t="s">
        <v>970</v>
      </c>
      <c r="O165" s="60" t="s">
        <v>1152</v>
      </c>
      <c r="P165" s="122" t="s">
        <v>1152</v>
      </c>
      <c r="Q165" s="122"/>
      <c r="R165" s="122" t="s">
        <v>1346</v>
      </c>
      <c r="S165" s="131"/>
      <c r="T165" s="131"/>
      <c r="U165" s="114" t="s">
        <v>1150</v>
      </c>
      <c r="V165" s="131"/>
      <c r="W165" s="131"/>
      <c r="X165" s="131"/>
      <c r="Y165" s="131"/>
      <c r="Z165" s="131"/>
      <c r="AA165" s="115"/>
      <c r="AB165" s="115"/>
      <c r="AC165" s="115"/>
      <c r="AD165" s="132"/>
      <c r="AE165" s="115"/>
      <c r="AF165" s="146"/>
      <c r="AG165" s="118"/>
      <c r="AH165" s="118"/>
      <c r="AI165" s="118"/>
      <c r="AJ165" s="118"/>
      <c r="AK165" s="118"/>
      <c r="AL165" s="117"/>
      <c r="AM165" s="118"/>
      <c r="AN165" s="143"/>
      <c r="AO165" s="143"/>
      <c r="AP165" s="118"/>
      <c r="AQ165" s="118"/>
      <c r="AR165" s="115"/>
      <c r="AS165" s="121"/>
      <c r="AT165" s="115"/>
      <c r="AU165" s="115"/>
      <c r="AV165" s="127"/>
      <c r="AW165" s="115"/>
      <c r="AX165" s="121"/>
    </row>
    <row r="166" spans="1:52" s="30" customFormat="1" ht="11.1" customHeight="1">
      <c r="A166"/>
      <c r="B166" s="25">
        <v>149</v>
      </c>
      <c r="C166" s="26" t="s">
        <v>1382</v>
      </c>
      <c r="D166" s="42" t="s">
        <v>1111</v>
      </c>
      <c r="E166" s="27" t="s">
        <v>73</v>
      </c>
      <c r="F166" s="27" t="s">
        <v>74</v>
      </c>
      <c r="G166" s="28" t="s">
        <v>75</v>
      </c>
      <c r="H166" s="25" t="s">
        <v>405</v>
      </c>
      <c r="I166" s="25">
        <v>5</v>
      </c>
      <c r="J166" s="25">
        <v>5.5</v>
      </c>
      <c r="K166" s="25" t="s">
        <v>6</v>
      </c>
      <c r="L166" s="25">
        <v>4.8</v>
      </c>
      <c r="M166" s="147">
        <v>34128</v>
      </c>
      <c r="N166" s="61" t="s">
        <v>970</v>
      </c>
      <c r="O166" s="60" t="s">
        <v>1152</v>
      </c>
      <c r="P166" s="122" t="s">
        <v>1152</v>
      </c>
      <c r="Q166" s="122"/>
      <c r="R166" s="122"/>
      <c r="S166" s="131"/>
      <c r="T166" s="131"/>
      <c r="U166" s="114" t="s">
        <v>1150</v>
      </c>
      <c r="V166" s="131"/>
      <c r="W166" s="131"/>
      <c r="X166" s="131"/>
      <c r="Y166" s="131"/>
      <c r="Z166" s="131"/>
      <c r="AA166" s="115"/>
      <c r="AB166" s="115"/>
      <c r="AC166" s="115"/>
      <c r="AD166" s="132"/>
      <c r="AE166" s="115"/>
      <c r="AF166" s="146"/>
      <c r="AG166" s="118"/>
      <c r="AH166" s="118"/>
      <c r="AI166" s="118"/>
      <c r="AJ166" s="118"/>
      <c r="AK166" s="118"/>
      <c r="AL166" s="117"/>
      <c r="AM166" s="118"/>
      <c r="AN166" s="143"/>
      <c r="AO166" s="143"/>
      <c r="AP166" s="118"/>
      <c r="AQ166" s="118"/>
      <c r="AR166" s="115"/>
      <c r="AS166" s="121"/>
      <c r="AT166" s="115"/>
      <c r="AU166" s="115"/>
      <c r="AV166" s="127"/>
      <c r="AW166" s="115"/>
      <c r="AX166" s="121"/>
    </row>
    <row r="167" spans="1:52" s="30" customFormat="1" ht="11.1" customHeight="1">
      <c r="A167"/>
      <c r="B167" s="25">
        <v>151</v>
      </c>
      <c r="C167" s="26" t="s">
        <v>1382</v>
      </c>
      <c r="D167" s="42" t="s">
        <v>1112</v>
      </c>
      <c r="E167" s="27" t="s">
        <v>76</v>
      </c>
      <c r="F167" s="27" t="s">
        <v>77</v>
      </c>
      <c r="G167" s="28" t="s">
        <v>78</v>
      </c>
      <c r="H167" s="25" t="s">
        <v>405</v>
      </c>
      <c r="I167" s="25">
        <v>5</v>
      </c>
      <c r="J167" s="25">
        <v>8.8000000000000007</v>
      </c>
      <c r="K167" s="25" t="s">
        <v>6</v>
      </c>
      <c r="L167" s="25">
        <v>7.9</v>
      </c>
      <c r="M167" s="147">
        <v>26078</v>
      </c>
      <c r="N167" s="61" t="s">
        <v>970</v>
      </c>
      <c r="O167" s="60" t="s">
        <v>1152</v>
      </c>
      <c r="P167" s="122" t="s">
        <v>1152</v>
      </c>
      <c r="Q167" s="122"/>
      <c r="R167" s="122" t="s">
        <v>1343</v>
      </c>
      <c r="S167" s="131"/>
      <c r="T167" s="131"/>
      <c r="U167" s="114" t="s">
        <v>1150</v>
      </c>
      <c r="V167" s="131"/>
      <c r="W167" s="131"/>
      <c r="X167" s="131"/>
      <c r="Y167" s="131"/>
      <c r="Z167" s="131"/>
      <c r="AA167" s="115"/>
      <c r="AB167" s="115"/>
      <c r="AC167" s="115"/>
      <c r="AD167" s="132"/>
      <c r="AE167" s="115"/>
      <c r="AF167" s="146"/>
      <c r="AG167" s="118"/>
      <c r="AH167" s="118"/>
      <c r="AI167" s="118"/>
      <c r="AJ167" s="118"/>
      <c r="AK167" s="118"/>
      <c r="AL167" s="117"/>
      <c r="AM167" s="118"/>
      <c r="AN167" s="143"/>
      <c r="AO167" s="143"/>
      <c r="AP167" s="118"/>
      <c r="AQ167" s="118"/>
      <c r="AR167" s="115"/>
      <c r="AS167" s="121"/>
      <c r="AT167" s="115"/>
      <c r="AU167" s="115"/>
      <c r="AV167" s="127"/>
      <c r="AW167" s="115"/>
      <c r="AX167" s="121"/>
    </row>
    <row r="168" spans="1:52" s="30" customFormat="1" ht="11.1" customHeight="1">
      <c r="B168" s="43">
        <v>153</v>
      </c>
      <c r="C168" s="44" t="s">
        <v>1380</v>
      </c>
      <c r="D168" s="45" t="s">
        <v>547</v>
      </c>
      <c r="E168" s="21" t="s">
        <v>79</v>
      </c>
      <c r="F168" s="21" t="s">
        <v>354</v>
      </c>
      <c r="G168" s="20" t="s">
        <v>355</v>
      </c>
      <c r="H168" s="43" t="s">
        <v>1385</v>
      </c>
      <c r="I168" s="43">
        <v>3</v>
      </c>
      <c r="J168" s="43">
        <v>1.9</v>
      </c>
      <c r="K168" s="43" t="s">
        <v>3</v>
      </c>
      <c r="L168" s="43">
        <v>1.8</v>
      </c>
      <c r="M168" s="147">
        <v>28944</v>
      </c>
      <c r="N168" s="59" t="s">
        <v>970</v>
      </c>
      <c r="O168" s="19">
        <v>56</v>
      </c>
      <c r="P168" s="122" t="s">
        <v>985</v>
      </c>
      <c r="Q168" s="114" t="s">
        <v>985</v>
      </c>
      <c r="R168" s="114"/>
      <c r="S168" s="113"/>
      <c r="T168" s="113"/>
      <c r="U168" s="114" t="s">
        <v>1150</v>
      </c>
      <c r="V168" s="113"/>
      <c r="W168" s="113"/>
      <c r="X168" s="113"/>
      <c r="Y168" s="113"/>
      <c r="Z168" s="113"/>
      <c r="AA168" s="115" t="s">
        <v>691</v>
      </c>
      <c r="AB168" s="115" t="s">
        <v>1065</v>
      </c>
      <c r="AC168" s="105" t="s">
        <v>1066</v>
      </c>
      <c r="AD168" s="116" t="s">
        <v>464</v>
      </c>
      <c r="AE168" s="115" t="s">
        <v>458</v>
      </c>
      <c r="AF168" s="124">
        <v>62.1</v>
      </c>
      <c r="AG168" s="113">
        <v>35.200000000000003</v>
      </c>
      <c r="AH168" s="113">
        <v>31</v>
      </c>
      <c r="AI168" s="113">
        <v>14278</v>
      </c>
      <c r="AJ168" s="113">
        <v>1427.8</v>
      </c>
      <c r="AK168" s="113">
        <v>749</v>
      </c>
      <c r="AL168" s="117">
        <v>130</v>
      </c>
      <c r="AM168" s="118">
        <v>66</v>
      </c>
      <c r="AN168" s="143" t="s">
        <v>538</v>
      </c>
      <c r="AO168" s="143" t="s">
        <v>693</v>
      </c>
      <c r="AP168" s="142"/>
      <c r="AQ168" s="142">
        <v>1923</v>
      </c>
      <c r="AR168" s="115" t="s">
        <v>808</v>
      </c>
      <c r="AS168" s="121" t="s">
        <v>692</v>
      </c>
      <c r="AT168" s="115"/>
      <c r="AU168" s="115"/>
      <c r="AV168" s="120" t="s">
        <v>807</v>
      </c>
      <c r="AW168" s="115"/>
      <c r="AX168" s="121"/>
    </row>
    <row r="169" spans="1:52" s="30" customFormat="1" ht="11.1" customHeight="1">
      <c r="B169" s="43">
        <v>152</v>
      </c>
      <c r="C169" s="44" t="s">
        <v>1380</v>
      </c>
      <c r="D169" s="45" t="s">
        <v>547</v>
      </c>
      <c r="E169" s="21" t="s">
        <v>79</v>
      </c>
      <c r="F169" s="21" t="s">
        <v>352</v>
      </c>
      <c r="G169" s="20" t="s">
        <v>353</v>
      </c>
      <c r="H169" s="43" t="s">
        <v>1385</v>
      </c>
      <c r="I169" s="43">
        <v>3</v>
      </c>
      <c r="J169" s="43">
        <v>2.7</v>
      </c>
      <c r="K169" s="43" t="s">
        <v>3</v>
      </c>
      <c r="L169" s="43">
        <v>2.6</v>
      </c>
      <c r="M169" s="147">
        <v>36980</v>
      </c>
      <c r="N169" s="59" t="s">
        <v>967</v>
      </c>
      <c r="O169" s="19">
        <v>37</v>
      </c>
      <c r="P169" s="122" t="s">
        <v>985</v>
      </c>
      <c r="Q169" s="114" t="s">
        <v>985</v>
      </c>
      <c r="R169" s="114"/>
      <c r="S169" s="113"/>
      <c r="T169" s="113"/>
      <c r="U169" s="114" t="s">
        <v>1150</v>
      </c>
      <c r="V169" s="113"/>
      <c r="W169" s="113"/>
      <c r="X169" s="113"/>
      <c r="Y169" s="113"/>
      <c r="Z169" s="113"/>
      <c r="AA169" s="115" t="s">
        <v>710</v>
      </c>
      <c r="AB169" s="115" t="s">
        <v>1064</v>
      </c>
      <c r="AC169" s="105" t="s">
        <v>1064</v>
      </c>
      <c r="AD169" s="116" t="s">
        <v>678</v>
      </c>
      <c r="AE169" s="115" t="s">
        <v>458</v>
      </c>
      <c r="AF169" s="124">
        <v>49</v>
      </c>
      <c r="AG169" s="113">
        <v>158</v>
      </c>
      <c r="AH169" s="113"/>
      <c r="AI169" s="113">
        <v>11400</v>
      </c>
      <c r="AJ169" s="113">
        <v>1140</v>
      </c>
      <c r="AK169" s="113">
        <v>990</v>
      </c>
      <c r="AL169" s="117">
        <v>135</v>
      </c>
      <c r="AM169" s="118">
        <v>90</v>
      </c>
      <c r="AN169" s="143" t="s">
        <v>711</v>
      </c>
      <c r="AO169" s="143" t="s">
        <v>625</v>
      </c>
      <c r="AP169" s="142">
        <v>1956</v>
      </c>
      <c r="AQ169" s="142">
        <v>1964</v>
      </c>
      <c r="AR169" s="115" t="s">
        <v>902</v>
      </c>
      <c r="AS169" s="121"/>
      <c r="AT169" s="115"/>
      <c r="AU169" s="115"/>
      <c r="AV169" s="120" t="s">
        <v>901</v>
      </c>
      <c r="AW169" s="115"/>
      <c r="AX169" s="121"/>
    </row>
    <row r="170" spans="1:52" s="30" customFormat="1" ht="11.1" customHeight="1">
      <c r="B170" s="43">
        <v>155</v>
      </c>
      <c r="C170" s="44" t="s">
        <v>1380</v>
      </c>
      <c r="D170" s="45" t="s">
        <v>547</v>
      </c>
      <c r="E170" s="21" t="s">
        <v>79</v>
      </c>
      <c r="F170" s="21" t="s">
        <v>356</v>
      </c>
      <c r="G170" s="20" t="s">
        <v>357</v>
      </c>
      <c r="H170" s="43" t="s">
        <v>1385</v>
      </c>
      <c r="I170" s="43">
        <v>3</v>
      </c>
      <c r="J170" s="43">
        <v>2.7</v>
      </c>
      <c r="K170" s="43" t="s">
        <v>3</v>
      </c>
      <c r="L170" s="43">
        <v>2.5</v>
      </c>
      <c r="M170" s="147">
        <v>36980</v>
      </c>
      <c r="N170" s="59" t="s">
        <v>967</v>
      </c>
      <c r="O170" s="19">
        <v>28</v>
      </c>
      <c r="P170" s="122" t="s">
        <v>985</v>
      </c>
      <c r="Q170" s="114" t="s">
        <v>985</v>
      </c>
      <c r="R170" s="114"/>
      <c r="S170" s="113"/>
      <c r="T170" s="113"/>
      <c r="U170" s="114" t="s">
        <v>1150</v>
      </c>
      <c r="V170" s="113"/>
      <c r="W170" s="113"/>
      <c r="X170" s="113" t="s">
        <v>1155</v>
      </c>
      <c r="Y170" s="113"/>
      <c r="Z170" s="113"/>
      <c r="AA170" s="115" t="s">
        <v>606</v>
      </c>
      <c r="AB170" s="115" t="s">
        <v>1069</v>
      </c>
      <c r="AC170" s="105" t="s">
        <v>1069</v>
      </c>
      <c r="AD170" s="116" t="s">
        <v>504</v>
      </c>
      <c r="AE170" s="115" t="s">
        <v>458</v>
      </c>
      <c r="AF170" s="124">
        <v>50</v>
      </c>
      <c r="AG170" s="113">
        <v>300</v>
      </c>
      <c r="AH170" s="113"/>
      <c r="AI170" s="113">
        <v>47300</v>
      </c>
      <c r="AJ170" s="113">
        <v>4730</v>
      </c>
      <c r="AK170" s="113">
        <v>4110</v>
      </c>
      <c r="AL170" s="117">
        <v>307.5</v>
      </c>
      <c r="AM170" s="118">
        <v>280</v>
      </c>
      <c r="AN170" s="143" t="s">
        <v>549</v>
      </c>
      <c r="AO170" s="143" t="s">
        <v>607</v>
      </c>
      <c r="AP170" s="142">
        <v>1966</v>
      </c>
      <c r="AQ170" s="142">
        <v>1973</v>
      </c>
      <c r="AR170" s="115" t="s">
        <v>906</v>
      </c>
      <c r="AS170" s="121"/>
      <c r="AT170" s="115"/>
      <c r="AU170" s="115"/>
      <c r="AV170" s="120" t="s">
        <v>905</v>
      </c>
      <c r="AW170" s="115"/>
      <c r="AX170" s="121"/>
    </row>
    <row r="171" spans="1:52" s="30" customFormat="1" ht="11.1" customHeight="1">
      <c r="B171" s="43">
        <v>158</v>
      </c>
      <c r="C171" s="44" t="s">
        <v>1380</v>
      </c>
      <c r="D171" s="45" t="s">
        <v>547</v>
      </c>
      <c r="E171" s="21" t="s">
        <v>1393</v>
      </c>
      <c r="F171" s="21" t="s">
        <v>359</v>
      </c>
      <c r="G171" s="20" t="s">
        <v>360</v>
      </c>
      <c r="H171" s="43" t="s">
        <v>1385</v>
      </c>
      <c r="I171" s="43">
        <v>3</v>
      </c>
      <c r="J171" s="43">
        <v>1.7</v>
      </c>
      <c r="K171" s="43" t="s">
        <v>3</v>
      </c>
      <c r="L171" s="43">
        <v>1.6</v>
      </c>
      <c r="M171" s="147">
        <v>36980</v>
      </c>
      <c r="N171" s="59" t="s">
        <v>967</v>
      </c>
      <c r="O171" s="19">
        <v>11</v>
      </c>
      <c r="P171" s="122" t="s">
        <v>985</v>
      </c>
      <c r="Q171" s="114" t="s">
        <v>985</v>
      </c>
      <c r="R171" s="114"/>
      <c r="S171" s="113"/>
      <c r="T171" s="113"/>
      <c r="U171" s="114" t="s">
        <v>1150</v>
      </c>
      <c r="V171" s="113"/>
      <c r="W171" s="113"/>
      <c r="X171" s="113" t="s">
        <v>1155</v>
      </c>
      <c r="Y171" s="113"/>
      <c r="Z171" s="113"/>
      <c r="AA171" s="115" t="s">
        <v>548</v>
      </c>
      <c r="AB171" s="115" t="s">
        <v>1064</v>
      </c>
      <c r="AC171" s="105" t="s">
        <v>1064</v>
      </c>
      <c r="AD171" s="116" t="s">
        <v>483</v>
      </c>
      <c r="AE171" s="115" t="s">
        <v>458</v>
      </c>
      <c r="AF171" s="124">
        <v>120</v>
      </c>
      <c r="AG171" s="113">
        <v>540</v>
      </c>
      <c r="AH171" s="113"/>
      <c r="AI171" s="113">
        <v>112000</v>
      </c>
      <c r="AJ171" s="113">
        <v>11200</v>
      </c>
      <c r="AK171" s="113">
        <v>1060</v>
      </c>
      <c r="AL171" s="117">
        <v>301</v>
      </c>
      <c r="AM171" s="118">
        <v>360</v>
      </c>
      <c r="AN171" s="143" t="s">
        <v>549</v>
      </c>
      <c r="AO171" s="143" t="s">
        <v>550</v>
      </c>
      <c r="AP171" s="142">
        <v>1971</v>
      </c>
      <c r="AQ171" s="142">
        <v>1990</v>
      </c>
      <c r="AR171" s="115" t="s">
        <v>912</v>
      </c>
      <c r="AS171" s="121"/>
      <c r="AT171" s="115"/>
      <c r="AU171" s="115"/>
      <c r="AV171" s="120" t="s">
        <v>911</v>
      </c>
      <c r="AW171" s="115"/>
      <c r="AX171" s="121"/>
    </row>
    <row r="172" spans="1:52" s="30" customFormat="1" ht="11.1" customHeight="1">
      <c r="B172" s="43">
        <v>156</v>
      </c>
      <c r="C172" s="44" t="s">
        <v>1380</v>
      </c>
      <c r="D172" s="45" t="s">
        <v>547</v>
      </c>
      <c r="E172" s="21" t="s">
        <v>79</v>
      </c>
      <c r="F172" s="21" t="s">
        <v>728</v>
      </c>
      <c r="G172" s="20" t="s">
        <v>358</v>
      </c>
      <c r="H172" s="43" t="s">
        <v>1385</v>
      </c>
      <c r="I172" s="43">
        <v>3</v>
      </c>
      <c r="J172" s="43">
        <v>3.6</v>
      </c>
      <c r="K172" s="43" t="s">
        <v>6</v>
      </c>
      <c r="L172" s="43">
        <v>2.8</v>
      </c>
      <c r="M172" s="147">
        <v>38467</v>
      </c>
      <c r="N172" s="59" t="s">
        <v>972</v>
      </c>
      <c r="O172" s="19">
        <v>8</v>
      </c>
      <c r="P172" s="122" t="s">
        <v>985</v>
      </c>
      <c r="Q172" s="114" t="s">
        <v>985</v>
      </c>
      <c r="R172" s="114"/>
      <c r="S172" s="113"/>
      <c r="T172" s="113"/>
      <c r="U172" s="114" t="s">
        <v>1150</v>
      </c>
      <c r="V172" s="113"/>
      <c r="W172" s="113"/>
      <c r="X172" s="113" t="s">
        <v>1155</v>
      </c>
      <c r="Y172" s="113"/>
      <c r="Z172" s="113"/>
      <c r="AA172" s="115" t="s">
        <v>587</v>
      </c>
      <c r="AB172" s="115" t="s">
        <v>1070</v>
      </c>
      <c r="AC172" s="105" t="s">
        <v>1070</v>
      </c>
      <c r="AD172" s="116" t="s">
        <v>588</v>
      </c>
      <c r="AE172" s="115" t="s">
        <v>458</v>
      </c>
      <c r="AF172" s="124">
        <v>84.9</v>
      </c>
      <c r="AG172" s="113">
        <v>325</v>
      </c>
      <c r="AH172" s="113"/>
      <c r="AI172" s="113">
        <v>60000</v>
      </c>
      <c r="AJ172" s="113">
        <v>6000</v>
      </c>
      <c r="AK172" s="113">
        <v>5700</v>
      </c>
      <c r="AL172" s="117">
        <v>241.6</v>
      </c>
      <c r="AM172" s="118">
        <v>261</v>
      </c>
      <c r="AN172" s="143" t="s">
        <v>549</v>
      </c>
      <c r="AO172" s="143" t="s">
        <v>589</v>
      </c>
      <c r="AP172" s="142">
        <v>1973</v>
      </c>
      <c r="AQ172" s="142">
        <v>1997</v>
      </c>
      <c r="AR172" s="115" t="s">
        <v>908</v>
      </c>
      <c r="AS172" s="121"/>
      <c r="AT172" s="115"/>
      <c r="AU172" s="115"/>
      <c r="AV172" s="120" t="s">
        <v>907</v>
      </c>
      <c r="AW172" s="115"/>
      <c r="AX172" s="121"/>
      <c r="AY172" s="4"/>
      <c r="AZ172" s="4"/>
    </row>
    <row r="173" spans="1:52" s="30" customFormat="1" ht="11.1" customHeight="1">
      <c r="B173" s="43">
        <v>157</v>
      </c>
      <c r="C173" s="44" t="s">
        <v>1380</v>
      </c>
      <c r="D173" s="45" t="s">
        <v>547</v>
      </c>
      <c r="E173" s="21" t="s">
        <v>79</v>
      </c>
      <c r="F173" s="21" t="s">
        <v>82</v>
      </c>
      <c r="G173" s="20" t="s">
        <v>83</v>
      </c>
      <c r="H173" s="43" t="s">
        <v>1385</v>
      </c>
      <c r="I173" s="43">
        <v>3</v>
      </c>
      <c r="J173" s="43">
        <v>3.9</v>
      </c>
      <c r="K173" s="43" t="s">
        <v>6</v>
      </c>
      <c r="L173" s="43">
        <v>3.6</v>
      </c>
      <c r="M173" s="147">
        <v>38467</v>
      </c>
      <c r="N173" s="59" t="s">
        <v>972</v>
      </c>
      <c r="O173" s="19">
        <v>46</v>
      </c>
      <c r="P173" s="122" t="s">
        <v>985</v>
      </c>
      <c r="Q173" s="114" t="s">
        <v>985</v>
      </c>
      <c r="R173" s="114"/>
      <c r="S173" s="113"/>
      <c r="T173" s="113"/>
      <c r="U173" s="114" t="s">
        <v>1150</v>
      </c>
      <c r="V173" s="113"/>
      <c r="W173" s="113"/>
      <c r="X173" s="113" t="s">
        <v>1155</v>
      </c>
      <c r="Y173" s="113"/>
      <c r="Z173" s="113"/>
      <c r="AA173" s="115" t="s">
        <v>703</v>
      </c>
      <c r="AB173" s="115" t="s">
        <v>1070</v>
      </c>
      <c r="AC173" s="105" t="s">
        <v>1070</v>
      </c>
      <c r="AD173" s="116" t="s">
        <v>640</v>
      </c>
      <c r="AE173" s="115" t="s">
        <v>458</v>
      </c>
      <c r="AF173" s="124">
        <v>53</v>
      </c>
      <c r="AG173" s="113">
        <v>154.19999999999999</v>
      </c>
      <c r="AH173" s="113"/>
      <c r="AI173" s="113">
        <v>12698</v>
      </c>
      <c r="AJ173" s="113">
        <v>1269.8</v>
      </c>
      <c r="AK173" s="113">
        <v>1230.7</v>
      </c>
      <c r="AL173" s="117">
        <v>108</v>
      </c>
      <c r="AM173" s="118">
        <v>77</v>
      </c>
      <c r="AN173" s="143" t="s">
        <v>646</v>
      </c>
      <c r="AO173" s="143" t="s">
        <v>487</v>
      </c>
      <c r="AP173" s="142">
        <v>1949</v>
      </c>
      <c r="AQ173" s="142">
        <v>1959</v>
      </c>
      <c r="AR173" s="115" t="s">
        <v>910</v>
      </c>
      <c r="AS173" s="121"/>
      <c r="AT173" s="115"/>
      <c r="AU173" s="115"/>
      <c r="AV173" s="120" t="s">
        <v>909</v>
      </c>
      <c r="AW173" s="115"/>
      <c r="AX173" s="121"/>
      <c r="AY173" s="4"/>
      <c r="AZ173" s="4"/>
    </row>
    <row r="174" spans="1:52" s="30" customFormat="1" ht="11.1" customHeight="1">
      <c r="B174" s="43">
        <v>154</v>
      </c>
      <c r="C174" s="44" t="s">
        <v>1380</v>
      </c>
      <c r="D174" s="45" t="s">
        <v>547</v>
      </c>
      <c r="E174" s="21" t="s">
        <v>79</v>
      </c>
      <c r="F174" s="21" t="s">
        <v>80</v>
      </c>
      <c r="G174" s="20" t="s">
        <v>81</v>
      </c>
      <c r="H174" s="43" t="s">
        <v>1385</v>
      </c>
      <c r="I174" s="43">
        <v>3</v>
      </c>
      <c r="J174" s="43">
        <v>2.9</v>
      </c>
      <c r="K174" s="43" t="s">
        <v>3</v>
      </c>
      <c r="L174" s="43">
        <v>2.4</v>
      </c>
      <c r="M174" s="147">
        <v>38778</v>
      </c>
      <c r="N174" s="59" t="s">
        <v>972</v>
      </c>
      <c r="O174" s="19">
        <v>5</v>
      </c>
      <c r="P174" s="122" t="s">
        <v>985</v>
      </c>
      <c r="Q174" s="114" t="s">
        <v>985</v>
      </c>
      <c r="R174" s="114"/>
      <c r="S174" s="113"/>
      <c r="T174" s="113"/>
      <c r="U174" s="114" t="s">
        <v>1150</v>
      </c>
      <c r="V174" s="113"/>
      <c r="W174" s="113"/>
      <c r="X174" s="113" t="s">
        <v>1155</v>
      </c>
      <c r="Y174" s="113"/>
      <c r="Z174" s="113"/>
      <c r="AA174" s="115" t="s">
        <v>571</v>
      </c>
      <c r="AB174" s="115" t="s">
        <v>1067</v>
      </c>
      <c r="AC174" s="105" t="s">
        <v>1068</v>
      </c>
      <c r="AD174" s="116" t="s">
        <v>457</v>
      </c>
      <c r="AE174" s="115" t="s">
        <v>499</v>
      </c>
      <c r="AF174" s="124">
        <v>156</v>
      </c>
      <c r="AG174" s="113">
        <v>382</v>
      </c>
      <c r="AH174" s="113"/>
      <c r="AI174" s="113">
        <v>82000</v>
      </c>
      <c r="AJ174" s="113">
        <v>8200</v>
      </c>
      <c r="AK174" s="113">
        <v>7900</v>
      </c>
      <c r="AL174" s="117">
        <v>253</v>
      </c>
      <c r="AM174" s="118">
        <v>160</v>
      </c>
      <c r="AN174" s="143" t="s">
        <v>569</v>
      </c>
      <c r="AO174" s="143" t="s">
        <v>572</v>
      </c>
      <c r="AP174" s="142">
        <v>1974</v>
      </c>
      <c r="AQ174" s="142">
        <v>2001</v>
      </c>
      <c r="AR174" s="115" t="s">
        <v>904</v>
      </c>
      <c r="AS174" s="121"/>
      <c r="AT174" s="115"/>
      <c r="AU174" s="115"/>
      <c r="AV174" s="120" t="s">
        <v>903</v>
      </c>
      <c r="AW174" s="115"/>
      <c r="AX174" s="121"/>
      <c r="AY174" s="4"/>
      <c r="AZ174" s="4"/>
    </row>
    <row r="175" spans="1:52" s="30" customFormat="1" ht="11.1" customHeight="1">
      <c r="B175" s="43">
        <v>159</v>
      </c>
      <c r="C175" s="44" t="s">
        <v>1380</v>
      </c>
      <c r="D175" s="45" t="s">
        <v>547</v>
      </c>
      <c r="E175" s="21" t="s">
        <v>79</v>
      </c>
      <c r="F175" s="21" t="s">
        <v>84</v>
      </c>
      <c r="G175" s="20" t="s">
        <v>85</v>
      </c>
      <c r="H175" s="43" t="s">
        <v>1385</v>
      </c>
      <c r="I175" s="43">
        <v>3</v>
      </c>
      <c r="J175" s="43">
        <v>3</v>
      </c>
      <c r="K175" s="43" t="s">
        <v>3</v>
      </c>
      <c r="L175" s="43">
        <v>2.6</v>
      </c>
      <c r="M175" s="147">
        <v>38778</v>
      </c>
      <c r="N175" s="59" t="s">
        <v>972</v>
      </c>
      <c r="O175" s="19">
        <v>50</v>
      </c>
      <c r="P175" s="122" t="s">
        <v>985</v>
      </c>
      <c r="Q175" s="114" t="s">
        <v>985</v>
      </c>
      <c r="R175" s="114"/>
      <c r="S175" s="113"/>
      <c r="T175" s="113"/>
      <c r="U175" s="114" t="s">
        <v>1150</v>
      </c>
      <c r="V175" s="113"/>
      <c r="W175" s="113"/>
      <c r="X175" s="113"/>
      <c r="Y175" s="113"/>
      <c r="Z175" s="113"/>
      <c r="AA175" s="115" t="s">
        <v>715</v>
      </c>
      <c r="AB175" s="115" t="s">
        <v>1064</v>
      </c>
      <c r="AC175" s="105" t="s">
        <v>1071</v>
      </c>
      <c r="AD175" s="116" t="s">
        <v>464</v>
      </c>
      <c r="AE175" s="115" t="s">
        <v>458</v>
      </c>
      <c r="AF175" s="124">
        <v>34.5</v>
      </c>
      <c r="AG175" s="113">
        <v>125.6</v>
      </c>
      <c r="AH175" s="113">
        <v>44</v>
      </c>
      <c r="AI175" s="113">
        <v>10424</v>
      </c>
      <c r="AJ175" s="113">
        <v>1042.4000000000001</v>
      </c>
      <c r="AK175" s="113">
        <v>950</v>
      </c>
      <c r="AL175" s="117">
        <v>168.4</v>
      </c>
      <c r="AM175" s="118">
        <v>97</v>
      </c>
      <c r="AN175" s="143" t="s">
        <v>538</v>
      </c>
      <c r="AO175" s="143" t="s">
        <v>717</v>
      </c>
      <c r="AP175" s="142"/>
      <c r="AQ175" s="142">
        <v>1956</v>
      </c>
      <c r="AR175" s="115" t="s">
        <v>771</v>
      </c>
      <c r="AS175" s="119" t="s">
        <v>716</v>
      </c>
      <c r="AT175" s="115"/>
      <c r="AU175" s="115"/>
      <c r="AV175" s="120" t="s">
        <v>770</v>
      </c>
      <c r="AW175" s="115"/>
      <c r="AX175" s="121"/>
    </row>
    <row r="176" spans="1:52" s="30" customFormat="1" ht="11.1" customHeight="1">
      <c r="A176"/>
      <c r="B176" s="25">
        <v>165</v>
      </c>
      <c r="C176" s="26" t="s">
        <v>1382</v>
      </c>
      <c r="D176" s="42" t="s">
        <v>1113</v>
      </c>
      <c r="E176" s="27" t="s">
        <v>86</v>
      </c>
      <c r="F176" s="27" t="s">
        <v>87</v>
      </c>
      <c r="G176" s="28" t="s">
        <v>88</v>
      </c>
      <c r="H176" s="25" t="s">
        <v>406</v>
      </c>
      <c r="I176" s="25">
        <v>3</v>
      </c>
      <c r="J176" s="25">
        <v>2</v>
      </c>
      <c r="K176" s="25" t="s">
        <v>3</v>
      </c>
      <c r="L176" s="25">
        <v>1.9</v>
      </c>
      <c r="M176" s="147">
        <v>26465</v>
      </c>
      <c r="N176" s="61" t="s">
        <v>970</v>
      </c>
      <c r="O176" s="60" t="s">
        <v>1152</v>
      </c>
      <c r="P176" s="122" t="s">
        <v>1152</v>
      </c>
      <c r="Q176" s="122"/>
      <c r="R176" s="122"/>
      <c r="S176" s="131"/>
      <c r="T176" s="131"/>
      <c r="U176" s="114" t="s">
        <v>1150</v>
      </c>
      <c r="V176" s="131"/>
      <c r="W176" s="131"/>
      <c r="X176" s="131"/>
      <c r="Y176" s="131"/>
      <c r="Z176" s="131"/>
      <c r="AA176" s="115"/>
      <c r="AB176" s="115"/>
      <c r="AC176" s="115"/>
      <c r="AD176" s="132"/>
      <c r="AE176" s="115"/>
      <c r="AF176" s="146"/>
      <c r="AG176" s="118"/>
      <c r="AH176" s="118"/>
      <c r="AI176" s="118"/>
      <c r="AJ176" s="118"/>
      <c r="AK176" s="118"/>
      <c r="AL176" s="117"/>
      <c r="AM176" s="118"/>
      <c r="AN176" s="143"/>
      <c r="AO176" s="143"/>
      <c r="AP176" s="118"/>
      <c r="AQ176" s="118"/>
      <c r="AR176" s="115"/>
      <c r="AS176" s="121"/>
      <c r="AT176" s="115"/>
      <c r="AU176" s="115"/>
      <c r="AV176" s="127"/>
      <c r="AW176" s="115"/>
      <c r="AX176" s="121"/>
    </row>
    <row r="177" spans="1:50" s="30" customFormat="1" ht="11.1" customHeight="1">
      <c r="A177"/>
      <c r="B177" s="25">
        <v>166</v>
      </c>
      <c r="C177" s="26" t="s">
        <v>1382</v>
      </c>
      <c r="D177" s="42" t="s">
        <v>1113</v>
      </c>
      <c r="E177" s="27" t="s">
        <v>86</v>
      </c>
      <c r="F177" s="27" t="s">
        <v>371</v>
      </c>
      <c r="G177" s="28" t="s">
        <v>372</v>
      </c>
      <c r="H177" s="25" t="s">
        <v>405</v>
      </c>
      <c r="I177" s="25">
        <v>5</v>
      </c>
      <c r="J177" s="25">
        <v>5.4</v>
      </c>
      <c r="K177" s="25" t="s">
        <v>6</v>
      </c>
      <c r="L177" s="25">
        <v>5.3</v>
      </c>
      <c r="M177" s="147">
        <v>27484</v>
      </c>
      <c r="N177" s="61" t="s">
        <v>970</v>
      </c>
      <c r="O177" s="60" t="s">
        <v>1152</v>
      </c>
      <c r="P177" s="122" t="s">
        <v>1152</v>
      </c>
      <c r="Q177" s="122"/>
      <c r="R177" s="122"/>
      <c r="S177" s="131"/>
      <c r="T177" s="131"/>
      <c r="U177" s="114" t="s">
        <v>1150</v>
      </c>
      <c r="V177" s="131"/>
      <c r="W177" s="131"/>
      <c r="X177" s="131"/>
      <c r="Y177" s="131"/>
      <c r="Z177" s="131"/>
      <c r="AA177" s="115"/>
      <c r="AB177" s="115"/>
      <c r="AC177" s="115"/>
      <c r="AD177" s="132"/>
      <c r="AE177" s="115"/>
      <c r="AF177" s="146"/>
      <c r="AG177" s="118"/>
      <c r="AH177" s="118"/>
      <c r="AI177" s="118"/>
      <c r="AJ177" s="118"/>
      <c r="AK177" s="118"/>
      <c r="AL177" s="117"/>
      <c r="AM177" s="118"/>
      <c r="AN177" s="143"/>
      <c r="AO177" s="143"/>
      <c r="AP177" s="118"/>
      <c r="AQ177" s="118"/>
      <c r="AR177" s="115"/>
      <c r="AS177" s="121"/>
      <c r="AT177" s="115"/>
      <c r="AU177" s="115"/>
      <c r="AV177" s="127"/>
      <c r="AW177" s="115"/>
      <c r="AX177" s="121"/>
    </row>
    <row r="178" spans="1:50" s="30" customFormat="1" ht="11.1" customHeight="1">
      <c r="A178"/>
      <c r="B178" s="25">
        <v>162</v>
      </c>
      <c r="C178" s="26" t="s">
        <v>1382</v>
      </c>
      <c r="D178" s="42" t="s">
        <v>1113</v>
      </c>
      <c r="E178" s="27" t="s">
        <v>86</v>
      </c>
      <c r="F178" s="27" t="s">
        <v>365</v>
      </c>
      <c r="G178" s="28" t="s">
        <v>366</v>
      </c>
      <c r="H178" s="25" t="s">
        <v>406</v>
      </c>
      <c r="I178" s="25">
        <v>3</v>
      </c>
      <c r="J178" s="25">
        <v>3.5</v>
      </c>
      <c r="K178" s="25" t="s">
        <v>6</v>
      </c>
      <c r="L178" s="25">
        <v>3.3</v>
      </c>
      <c r="M178" s="147">
        <v>31888</v>
      </c>
      <c r="N178" s="61" t="s">
        <v>970</v>
      </c>
      <c r="O178" s="60" t="s">
        <v>1152</v>
      </c>
      <c r="P178" s="122" t="s">
        <v>1152</v>
      </c>
      <c r="Q178" s="122"/>
      <c r="R178" s="122"/>
      <c r="S178" s="131"/>
      <c r="T178" s="131"/>
      <c r="U178" s="114" t="s">
        <v>1150</v>
      </c>
      <c r="V178" s="131"/>
      <c r="W178" s="131"/>
      <c r="X178" s="131"/>
      <c r="Y178" s="131"/>
      <c r="Z178" s="131"/>
      <c r="AA178" s="115"/>
      <c r="AB178" s="115"/>
      <c r="AC178" s="115"/>
      <c r="AD178" s="132"/>
      <c r="AE178" s="115"/>
      <c r="AF178" s="146"/>
      <c r="AG178" s="118"/>
      <c r="AH178" s="118"/>
      <c r="AI178" s="118"/>
      <c r="AJ178" s="118"/>
      <c r="AK178" s="118"/>
      <c r="AL178" s="117"/>
      <c r="AM178" s="118"/>
      <c r="AN178" s="143"/>
      <c r="AO178" s="143"/>
      <c r="AP178" s="118"/>
      <c r="AQ178" s="118"/>
      <c r="AR178" s="115"/>
      <c r="AS178" s="121"/>
      <c r="AT178" s="115"/>
      <c r="AU178" s="115"/>
      <c r="AV178" s="127"/>
      <c r="AW178" s="115"/>
      <c r="AX178" s="121"/>
    </row>
    <row r="179" spans="1:50" s="30" customFormat="1" ht="11.1" customHeight="1">
      <c r="A179"/>
      <c r="B179" s="25">
        <v>167</v>
      </c>
      <c r="C179" s="26" t="s">
        <v>1382</v>
      </c>
      <c r="D179" s="42" t="s">
        <v>1113</v>
      </c>
      <c r="E179" s="27" t="s">
        <v>86</v>
      </c>
      <c r="F179" s="27" t="s">
        <v>89</v>
      </c>
      <c r="G179" s="28" t="s">
        <v>409</v>
      </c>
      <c r="H179" s="25" t="s">
        <v>406</v>
      </c>
      <c r="I179" s="25">
        <v>3</v>
      </c>
      <c r="J179" s="25">
        <v>3.3</v>
      </c>
      <c r="K179" s="25" t="s">
        <v>6</v>
      </c>
      <c r="L179" s="25">
        <v>3</v>
      </c>
      <c r="M179" s="147">
        <v>31888</v>
      </c>
      <c r="N179" s="61" t="s">
        <v>970</v>
      </c>
      <c r="O179" s="60" t="s">
        <v>1152</v>
      </c>
      <c r="P179" s="122" t="s">
        <v>1152</v>
      </c>
      <c r="Q179" s="122"/>
      <c r="R179" s="122"/>
      <c r="S179" s="131"/>
      <c r="T179" s="131"/>
      <c r="U179" s="114" t="s">
        <v>1150</v>
      </c>
      <c r="V179" s="131"/>
      <c r="W179" s="131"/>
      <c r="X179" s="131"/>
      <c r="Y179" s="131"/>
      <c r="Z179" s="131"/>
      <c r="AA179" s="115"/>
      <c r="AB179" s="115"/>
      <c r="AC179" s="115"/>
      <c r="AD179" s="132"/>
      <c r="AE179" s="115"/>
      <c r="AF179" s="146"/>
      <c r="AG179" s="118"/>
      <c r="AH179" s="118"/>
      <c r="AI179" s="118"/>
      <c r="AJ179" s="118"/>
      <c r="AK179" s="118"/>
      <c r="AL179" s="117"/>
      <c r="AM179" s="118"/>
      <c r="AN179" s="143"/>
      <c r="AO179" s="143"/>
      <c r="AP179" s="118"/>
      <c r="AQ179" s="118"/>
      <c r="AR179" s="115"/>
      <c r="AS179" s="121"/>
      <c r="AT179" s="115"/>
      <c r="AU179" s="115"/>
      <c r="AV179" s="127"/>
      <c r="AW179" s="115"/>
      <c r="AX179" s="121"/>
    </row>
    <row r="180" spans="1:50" s="30" customFormat="1" ht="11.1" customHeight="1">
      <c r="A180"/>
      <c r="B180" s="25">
        <v>160</v>
      </c>
      <c r="C180" s="26" t="s">
        <v>1382</v>
      </c>
      <c r="D180" s="42" t="s">
        <v>1113</v>
      </c>
      <c r="E180" s="27" t="s">
        <v>86</v>
      </c>
      <c r="F180" s="27" t="s">
        <v>361</v>
      </c>
      <c r="G180" s="28" t="s">
        <v>362</v>
      </c>
      <c r="H180" s="25" t="s">
        <v>406</v>
      </c>
      <c r="I180" s="25">
        <v>3</v>
      </c>
      <c r="J180" s="25">
        <v>2</v>
      </c>
      <c r="K180" s="25" t="s">
        <v>3</v>
      </c>
      <c r="L180" s="25">
        <v>2</v>
      </c>
      <c r="M180" s="147">
        <v>32238</v>
      </c>
      <c r="N180" s="61" t="s">
        <v>970</v>
      </c>
      <c r="O180" s="60" t="s">
        <v>1152</v>
      </c>
      <c r="P180" s="122" t="s">
        <v>1152</v>
      </c>
      <c r="Q180" s="122"/>
      <c r="R180" s="122"/>
      <c r="S180" s="131"/>
      <c r="T180" s="131"/>
      <c r="U180" s="114" t="s">
        <v>1150</v>
      </c>
      <c r="V180" s="131"/>
      <c r="W180" s="131"/>
      <c r="X180" s="131"/>
      <c r="Y180" s="131"/>
      <c r="Z180" s="131"/>
      <c r="AA180" s="115"/>
      <c r="AB180" s="115"/>
      <c r="AC180" s="115"/>
      <c r="AD180" s="132"/>
      <c r="AE180" s="115"/>
      <c r="AF180" s="146"/>
      <c r="AG180" s="118"/>
      <c r="AH180" s="118"/>
      <c r="AI180" s="118"/>
      <c r="AJ180" s="118"/>
      <c r="AK180" s="118"/>
      <c r="AL180" s="117"/>
      <c r="AM180" s="118"/>
      <c r="AN180" s="143"/>
      <c r="AO180" s="143"/>
      <c r="AP180" s="118"/>
      <c r="AQ180" s="118"/>
      <c r="AR180" s="115"/>
      <c r="AS180" s="121"/>
      <c r="AT180" s="115"/>
      <c r="AU180" s="115"/>
      <c r="AV180" s="127"/>
      <c r="AW180" s="115"/>
      <c r="AX180" s="121"/>
    </row>
    <row r="181" spans="1:50" s="30" customFormat="1" ht="11.1" customHeight="1">
      <c r="A181"/>
      <c r="B181" s="25">
        <v>163</v>
      </c>
      <c r="C181" s="26" t="s">
        <v>1382</v>
      </c>
      <c r="D181" s="42" t="s">
        <v>1113</v>
      </c>
      <c r="E181" s="27" t="s">
        <v>86</v>
      </c>
      <c r="F181" s="27" t="s">
        <v>367</v>
      </c>
      <c r="G181" s="28" t="s">
        <v>368</v>
      </c>
      <c r="H181" s="25" t="s">
        <v>406</v>
      </c>
      <c r="I181" s="25">
        <v>3</v>
      </c>
      <c r="J181" s="25">
        <v>2.6</v>
      </c>
      <c r="K181" s="25" t="s">
        <v>3</v>
      </c>
      <c r="L181" s="25">
        <v>2.6</v>
      </c>
      <c r="M181" s="147">
        <v>32238</v>
      </c>
      <c r="N181" s="61" t="s">
        <v>970</v>
      </c>
      <c r="O181" s="60" t="s">
        <v>1152</v>
      </c>
      <c r="P181" s="122" t="s">
        <v>1152</v>
      </c>
      <c r="Q181" s="122"/>
      <c r="R181" s="122"/>
      <c r="S181" s="131"/>
      <c r="T181" s="131"/>
      <c r="U181" s="114" t="s">
        <v>1150</v>
      </c>
      <c r="V181" s="131"/>
      <c r="W181" s="131"/>
      <c r="X181" s="131"/>
      <c r="Y181" s="131"/>
      <c r="Z181" s="131"/>
      <c r="AA181" s="115"/>
      <c r="AB181" s="115"/>
      <c r="AC181" s="115"/>
      <c r="AD181" s="132"/>
      <c r="AE181" s="115"/>
      <c r="AF181" s="146"/>
      <c r="AG181" s="118"/>
      <c r="AH181" s="118"/>
      <c r="AI181" s="118"/>
      <c r="AJ181" s="118"/>
      <c r="AK181" s="118"/>
      <c r="AL181" s="117"/>
      <c r="AM181" s="118"/>
      <c r="AN181" s="143"/>
      <c r="AO181" s="143"/>
      <c r="AP181" s="118"/>
      <c r="AQ181" s="118"/>
      <c r="AR181" s="115"/>
      <c r="AS181" s="121"/>
      <c r="AT181" s="115"/>
      <c r="AU181" s="115"/>
      <c r="AV181" s="127"/>
      <c r="AW181" s="115"/>
      <c r="AX181" s="121"/>
    </row>
    <row r="182" spans="1:50" s="30" customFormat="1" ht="11.1" customHeight="1">
      <c r="A182"/>
      <c r="B182" s="25">
        <v>164</v>
      </c>
      <c r="C182" s="26" t="s">
        <v>1382</v>
      </c>
      <c r="D182" s="42" t="s">
        <v>1113</v>
      </c>
      <c r="E182" s="27" t="s">
        <v>86</v>
      </c>
      <c r="F182" s="27" t="s">
        <v>369</v>
      </c>
      <c r="G182" s="28" t="s">
        <v>370</v>
      </c>
      <c r="H182" s="25" t="s">
        <v>406</v>
      </c>
      <c r="I182" s="25">
        <v>3</v>
      </c>
      <c r="J182" s="25">
        <v>4.4000000000000004</v>
      </c>
      <c r="K182" s="25" t="s">
        <v>6</v>
      </c>
      <c r="L182" s="25">
        <v>3.8</v>
      </c>
      <c r="M182" s="147">
        <v>32238</v>
      </c>
      <c r="N182" s="61" t="s">
        <v>970</v>
      </c>
      <c r="O182" s="60" t="s">
        <v>1152</v>
      </c>
      <c r="P182" s="122" t="s">
        <v>1152</v>
      </c>
      <c r="Q182" s="122"/>
      <c r="R182" s="122"/>
      <c r="S182" s="131"/>
      <c r="T182" s="131"/>
      <c r="U182" s="114" t="s">
        <v>1150</v>
      </c>
      <c r="V182" s="131"/>
      <c r="W182" s="131"/>
      <c r="X182" s="131"/>
      <c r="Y182" s="131"/>
      <c r="Z182" s="131"/>
      <c r="AA182" s="115"/>
      <c r="AB182" s="115"/>
      <c r="AC182" s="115"/>
      <c r="AD182" s="132"/>
      <c r="AE182" s="115"/>
      <c r="AF182" s="146"/>
      <c r="AG182" s="118"/>
      <c r="AH182" s="118"/>
      <c r="AI182" s="118"/>
      <c r="AJ182" s="118"/>
      <c r="AK182" s="118"/>
      <c r="AL182" s="117"/>
      <c r="AM182" s="118"/>
      <c r="AN182" s="143"/>
      <c r="AO182" s="143"/>
      <c r="AP182" s="118"/>
      <c r="AQ182" s="118"/>
      <c r="AR182" s="115"/>
      <c r="AS182" s="121"/>
      <c r="AT182" s="115"/>
      <c r="AU182" s="115"/>
      <c r="AV182" s="127"/>
      <c r="AW182" s="115"/>
      <c r="AX182" s="121"/>
    </row>
    <row r="183" spans="1:50" s="30" customFormat="1" ht="11.1" customHeight="1">
      <c r="A183"/>
      <c r="B183" s="25">
        <v>168</v>
      </c>
      <c r="C183" s="26" t="s">
        <v>1382</v>
      </c>
      <c r="D183" s="42" t="s">
        <v>1113</v>
      </c>
      <c r="E183" s="27" t="s">
        <v>86</v>
      </c>
      <c r="F183" s="27" t="s">
        <v>373</v>
      </c>
      <c r="G183" s="28" t="s">
        <v>374</v>
      </c>
      <c r="H183" s="25" t="s">
        <v>406</v>
      </c>
      <c r="I183" s="25">
        <v>3</v>
      </c>
      <c r="J183" s="25">
        <v>2.7</v>
      </c>
      <c r="K183" s="25" t="s">
        <v>3</v>
      </c>
      <c r="L183" s="25">
        <v>2.5</v>
      </c>
      <c r="M183" s="147">
        <v>35867</v>
      </c>
      <c r="N183" s="61" t="s">
        <v>970</v>
      </c>
      <c r="O183" s="60" t="s">
        <v>1152</v>
      </c>
      <c r="P183" s="122" t="s">
        <v>1152</v>
      </c>
      <c r="Q183" s="122"/>
      <c r="R183" s="122"/>
      <c r="S183" s="131"/>
      <c r="T183" s="131"/>
      <c r="U183" s="114" t="s">
        <v>1150</v>
      </c>
      <c r="V183" s="131"/>
      <c r="W183" s="131"/>
      <c r="X183" s="131"/>
      <c r="Y183" s="131"/>
      <c r="Z183" s="131"/>
      <c r="AA183" s="115"/>
      <c r="AB183" s="115"/>
      <c r="AC183" s="115"/>
      <c r="AD183" s="132"/>
      <c r="AE183" s="115"/>
      <c r="AF183" s="146"/>
      <c r="AG183" s="118"/>
      <c r="AH183" s="118"/>
      <c r="AI183" s="118"/>
      <c r="AJ183" s="118"/>
      <c r="AK183" s="118"/>
      <c r="AL183" s="117"/>
      <c r="AM183" s="118"/>
      <c r="AN183" s="143"/>
      <c r="AO183" s="143"/>
      <c r="AP183" s="118"/>
      <c r="AQ183" s="118"/>
      <c r="AR183" s="115"/>
      <c r="AS183" s="121"/>
      <c r="AT183" s="115"/>
      <c r="AU183" s="115"/>
      <c r="AV183" s="127"/>
      <c r="AW183" s="115"/>
      <c r="AX183" s="121"/>
    </row>
    <row r="184" spans="1:50" s="30" customFormat="1" ht="11.1" customHeight="1">
      <c r="A184"/>
      <c r="B184" s="25">
        <v>161</v>
      </c>
      <c r="C184" s="26" t="s">
        <v>1382</v>
      </c>
      <c r="D184" s="42" t="s">
        <v>1113</v>
      </c>
      <c r="E184" s="27" t="s">
        <v>86</v>
      </c>
      <c r="F184" s="27" t="s">
        <v>363</v>
      </c>
      <c r="G184" s="28" t="s">
        <v>364</v>
      </c>
      <c r="H184" s="25" t="s">
        <v>406</v>
      </c>
      <c r="I184" s="25">
        <v>3</v>
      </c>
      <c r="J184" s="25">
        <v>2.2000000000000002</v>
      </c>
      <c r="K184" s="25" t="s">
        <v>3</v>
      </c>
      <c r="L184" s="25">
        <v>1.8</v>
      </c>
      <c r="M184" s="147">
        <v>36263</v>
      </c>
      <c r="N184" s="61" t="s">
        <v>970</v>
      </c>
      <c r="O184" s="60" t="s">
        <v>1152</v>
      </c>
      <c r="P184" s="122" t="s">
        <v>1152</v>
      </c>
      <c r="Q184" s="122"/>
      <c r="R184" s="122"/>
      <c r="S184" s="131"/>
      <c r="T184" s="131"/>
      <c r="U184" s="114" t="s">
        <v>1150</v>
      </c>
      <c r="V184" s="131"/>
      <c r="W184" s="131"/>
      <c r="X184" s="131"/>
      <c r="Y184" s="131"/>
      <c r="Z184" s="131"/>
      <c r="AA184" s="115"/>
      <c r="AB184" s="115"/>
      <c r="AC184" s="115"/>
      <c r="AD184" s="132"/>
      <c r="AE184" s="115"/>
      <c r="AF184" s="146"/>
      <c r="AG184" s="118"/>
      <c r="AH184" s="118"/>
      <c r="AI184" s="118"/>
      <c r="AJ184" s="118"/>
      <c r="AK184" s="118"/>
      <c r="AL184" s="117"/>
      <c r="AM184" s="118"/>
      <c r="AN184" s="143"/>
      <c r="AO184" s="143"/>
      <c r="AP184" s="118"/>
      <c r="AQ184" s="118"/>
      <c r="AR184" s="115"/>
      <c r="AS184" s="121"/>
      <c r="AT184" s="115"/>
      <c r="AU184" s="115"/>
      <c r="AV184" s="127"/>
      <c r="AW184" s="115"/>
      <c r="AX184" s="121"/>
    </row>
    <row r="185" spans="1:50" s="30" customFormat="1" ht="11.1" customHeight="1">
      <c r="B185" s="43">
        <v>169</v>
      </c>
      <c r="C185" s="44" t="s">
        <v>1380</v>
      </c>
      <c r="D185" s="45">
        <v>35</v>
      </c>
      <c r="E185" s="21" t="s">
        <v>1394</v>
      </c>
      <c r="F185" s="21" t="s">
        <v>359</v>
      </c>
      <c r="G185" s="20" t="s">
        <v>375</v>
      </c>
      <c r="H185" s="43" t="s">
        <v>1385</v>
      </c>
      <c r="I185" s="43">
        <v>3</v>
      </c>
      <c r="J185" s="43">
        <v>1.7</v>
      </c>
      <c r="K185" s="43" t="s">
        <v>3</v>
      </c>
      <c r="L185" s="43">
        <v>1.6</v>
      </c>
      <c r="M185" s="147">
        <v>36980</v>
      </c>
      <c r="N185" s="59" t="s">
        <v>967</v>
      </c>
      <c r="O185" s="19">
        <v>11</v>
      </c>
      <c r="P185" s="122" t="s">
        <v>985</v>
      </c>
      <c r="Q185" s="114" t="s">
        <v>985</v>
      </c>
      <c r="R185" s="114"/>
      <c r="S185" s="113"/>
      <c r="T185" s="113"/>
      <c r="U185" s="114" t="s">
        <v>1150</v>
      </c>
      <c r="V185" s="113"/>
      <c r="W185" s="113"/>
      <c r="X185" s="113" t="s">
        <v>1155</v>
      </c>
      <c r="Y185" s="113"/>
      <c r="Z185" s="113"/>
      <c r="AA185" s="115" t="s">
        <v>548</v>
      </c>
      <c r="AB185" s="115" t="s">
        <v>1064</v>
      </c>
      <c r="AC185" s="105" t="s">
        <v>1064</v>
      </c>
      <c r="AD185" s="116" t="s">
        <v>483</v>
      </c>
      <c r="AE185" s="115" t="s">
        <v>458</v>
      </c>
      <c r="AF185" s="124">
        <v>120</v>
      </c>
      <c r="AG185" s="113">
        <v>540</v>
      </c>
      <c r="AH185" s="113"/>
      <c r="AI185" s="113">
        <v>112000</v>
      </c>
      <c r="AJ185" s="113">
        <v>11200</v>
      </c>
      <c r="AK185" s="113">
        <v>1060</v>
      </c>
      <c r="AL185" s="117">
        <v>301</v>
      </c>
      <c r="AM185" s="118">
        <v>360</v>
      </c>
      <c r="AN185" s="143" t="s">
        <v>549</v>
      </c>
      <c r="AO185" s="143" t="s">
        <v>550</v>
      </c>
      <c r="AP185" s="142">
        <v>1971</v>
      </c>
      <c r="AQ185" s="142">
        <v>1990</v>
      </c>
      <c r="AR185" s="115" t="s">
        <v>912</v>
      </c>
      <c r="AS185" s="121"/>
      <c r="AT185" s="115"/>
      <c r="AU185" s="115"/>
      <c r="AV185" s="120" t="s">
        <v>911</v>
      </c>
      <c r="AW185" s="115"/>
      <c r="AX185" s="121"/>
    </row>
    <row r="186" spans="1:50" s="30" customFormat="1" ht="11.1" customHeight="1">
      <c r="A186"/>
      <c r="B186" s="25">
        <v>170</v>
      </c>
      <c r="C186" s="26" t="s">
        <v>1382</v>
      </c>
      <c r="D186" s="42" t="s">
        <v>1113</v>
      </c>
      <c r="E186" s="27" t="s">
        <v>86</v>
      </c>
      <c r="F186" s="27" t="s">
        <v>90</v>
      </c>
      <c r="G186" s="28" t="s">
        <v>91</v>
      </c>
      <c r="H186" s="25" t="s">
        <v>406</v>
      </c>
      <c r="I186" s="25">
        <v>3</v>
      </c>
      <c r="J186" s="25">
        <v>2.7</v>
      </c>
      <c r="K186" s="25" t="s">
        <v>3</v>
      </c>
      <c r="L186" s="25">
        <v>2.4</v>
      </c>
      <c r="M186" s="147">
        <v>37001</v>
      </c>
      <c r="N186" s="61" t="s">
        <v>970</v>
      </c>
      <c r="O186" s="60" t="s">
        <v>1152</v>
      </c>
      <c r="P186" s="122" t="s">
        <v>1152</v>
      </c>
      <c r="Q186" s="122"/>
      <c r="R186" s="122"/>
      <c r="S186" s="131"/>
      <c r="T186" s="131"/>
      <c r="U186" s="114" t="s">
        <v>1150</v>
      </c>
      <c r="V186" s="131"/>
      <c r="W186" s="131"/>
      <c r="X186" s="131"/>
      <c r="Y186" s="131"/>
      <c r="Z186" s="131"/>
      <c r="AA186" s="115"/>
      <c r="AB186" s="115"/>
      <c r="AC186" s="115"/>
      <c r="AD186" s="132"/>
      <c r="AE186" s="115"/>
      <c r="AF186" s="146"/>
      <c r="AG186" s="118"/>
      <c r="AH186" s="118"/>
      <c r="AI186" s="118"/>
      <c r="AJ186" s="118"/>
      <c r="AK186" s="118"/>
      <c r="AL186" s="117"/>
      <c r="AM186" s="118"/>
      <c r="AN186" s="143"/>
      <c r="AO186" s="143"/>
      <c r="AP186" s="118"/>
      <c r="AQ186" s="118"/>
      <c r="AR186" s="115"/>
      <c r="AS186" s="121"/>
      <c r="AT186" s="115"/>
      <c r="AU186" s="115"/>
      <c r="AV186" s="127"/>
      <c r="AW186" s="115"/>
      <c r="AX186" s="121"/>
    </row>
    <row r="187" spans="1:50" s="30" customFormat="1" ht="11.1" customHeight="1">
      <c r="A187"/>
      <c r="B187" s="25">
        <v>172</v>
      </c>
      <c r="C187" s="26" t="s">
        <v>1382</v>
      </c>
      <c r="D187" s="42" t="s">
        <v>600</v>
      </c>
      <c r="E187" s="27" t="s">
        <v>129</v>
      </c>
      <c r="F187" s="27" t="s">
        <v>378</v>
      </c>
      <c r="G187" s="28" t="s">
        <v>379</v>
      </c>
      <c r="H187" s="25" t="s">
        <v>405</v>
      </c>
      <c r="I187" s="25">
        <v>5</v>
      </c>
      <c r="J187" s="25">
        <v>2.8</v>
      </c>
      <c r="K187" s="25" t="s">
        <v>3</v>
      </c>
      <c r="L187" s="25">
        <v>2.6</v>
      </c>
      <c r="M187" s="147">
        <v>27537</v>
      </c>
      <c r="N187" s="61" t="s">
        <v>970</v>
      </c>
      <c r="O187" s="60" t="s">
        <v>1152</v>
      </c>
      <c r="P187" s="122" t="s">
        <v>1152</v>
      </c>
      <c r="Q187" s="122"/>
      <c r="R187" s="122"/>
      <c r="S187" s="131"/>
      <c r="T187" s="131"/>
      <c r="U187" s="114" t="s">
        <v>1150</v>
      </c>
      <c r="V187" s="131"/>
      <c r="W187" s="131"/>
      <c r="X187" s="131"/>
      <c r="Y187" s="131"/>
      <c r="Z187" s="131"/>
      <c r="AA187" s="115"/>
      <c r="AB187" s="115"/>
      <c r="AC187" s="115"/>
      <c r="AD187" s="132"/>
      <c r="AE187" s="115"/>
      <c r="AF187" s="146"/>
      <c r="AG187" s="118"/>
      <c r="AH187" s="118"/>
      <c r="AI187" s="118"/>
      <c r="AJ187" s="118"/>
      <c r="AK187" s="118"/>
      <c r="AL187" s="117"/>
      <c r="AM187" s="118"/>
      <c r="AN187" s="143"/>
      <c r="AO187" s="143"/>
      <c r="AP187" s="118"/>
      <c r="AQ187" s="118"/>
      <c r="AR187" s="115"/>
      <c r="AS187" s="121"/>
      <c r="AT187" s="115"/>
      <c r="AU187" s="115"/>
      <c r="AV187" s="127"/>
      <c r="AW187" s="115"/>
      <c r="AX187" s="121"/>
    </row>
    <row r="188" spans="1:50" s="30" customFormat="1" ht="11.1" customHeight="1">
      <c r="B188" s="43">
        <v>173</v>
      </c>
      <c r="C188" s="45" t="s">
        <v>1380</v>
      </c>
      <c r="D188" s="47" t="s">
        <v>600</v>
      </c>
      <c r="E188" s="21" t="s">
        <v>129</v>
      </c>
      <c r="F188" s="21" t="s">
        <v>380</v>
      </c>
      <c r="G188" s="20" t="s">
        <v>381</v>
      </c>
      <c r="H188" s="43" t="s">
        <v>1385</v>
      </c>
      <c r="I188" s="43">
        <v>3</v>
      </c>
      <c r="J188" s="43">
        <v>2</v>
      </c>
      <c r="K188" s="43" t="s">
        <v>3</v>
      </c>
      <c r="L188" s="43">
        <v>1.9</v>
      </c>
      <c r="M188" s="147">
        <v>27936</v>
      </c>
      <c r="N188" s="59" t="s">
        <v>972</v>
      </c>
      <c r="O188" s="19">
        <v>4</v>
      </c>
      <c r="P188" s="122" t="s">
        <v>985</v>
      </c>
      <c r="Q188" s="122"/>
      <c r="R188" s="122"/>
      <c r="S188" s="113"/>
      <c r="T188" s="113"/>
      <c r="U188" s="114" t="s">
        <v>1150</v>
      </c>
      <c r="V188" s="113"/>
      <c r="W188" s="113"/>
      <c r="X188" s="113"/>
      <c r="Y188" s="113"/>
      <c r="Z188" s="113"/>
      <c r="AA188" s="126" t="s">
        <v>735</v>
      </c>
      <c r="AB188" s="115" t="s">
        <v>1074</v>
      </c>
      <c r="AC188" s="105" t="s">
        <v>1136</v>
      </c>
      <c r="AD188" s="116" t="s">
        <v>604</v>
      </c>
      <c r="AE188" s="126" t="s">
        <v>458</v>
      </c>
      <c r="AF188" s="144">
        <v>61.7</v>
      </c>
      <c r="AG188" s="113">
        <v>207.7</v>
      </c>
      <c r="AH188" s="113"/>
      <c r="AI188" s="113">
        <v>36000</v>
      </c>
      <c r="AJ188" s="113">
        <v>3600</v>
      </c>
      <c r="AK188" s="113">
        <v>34000</v>
      </c>
      <c r="AL188" s="129">
        <v>100.6</v>
      </c>
      <c r="AM188" s="118">
        <v>135</v>
      </c>
      <c r="AN188" s="145" t="s">
        <v>636</v>
      </c>
      <c r="AO188" s="145" t="s">
        <v>487</v>
      </c>
      <c r="AP188" s="142">
        <v>1964</v>
      </c>
      <c r="AQ188" s="142">
        <v>1972</v>
      </c>
      <c r="AR188" s="126" t="s">
        <v>914</v>
      </c>
      <c r="AS188" s="121"/>
      <c r="AT188" s="126"/>
      <c r="AU188" s="126"/>
      <c r="AV188" s="130" t="s">
        <v>745</v>
      </c>
      <c r="AW188" s="126"/>
      <c r="AX188" s="121"/>
    </row>
    <row r="189" spans="1:50" s="30" customFormat="1" ht="11.1" customHeight="1">
      <c r="B189" s="43">
        <v>171</v>
      </c>
      <c r="C189" s="44" t="s">
        <v>1380</v>
      </c>
      <c r="D189" s="45" t="s">
        <v>600</v>
      </c>
      <c r="E189" s="21" t="s">
        <v>129</v>
      </c>
      <c r="F189" s="21" t="s">
        <v>376</v>
      </c>
      <c r="G189" s="20" t="s">
        <v>377</v>
      </c>
      <c r="H189" s="43" t="s">
        <v>1385</v>
      </c>
      <c r="I189" s="43">
        <v>3</v>
      </c>
      <c r="J189" s="43">
        <v>2.2000000000000002</v>
      </c>
      <c r="K189" s="43" t="s">
        <v>3</v>
      </c>
      <c r="L189" s="43">
        <v>2.1</v>
      </c>
      <c r="M189" s="147">
        <v>28388</v>
      </c>
      <c r="N189" s="59" t="s">
        <v>972</v>
      </c>
      <c r="O189" s="19">
        <v>10</v>
      </c>
      <c r="P189" s="122" t="s">
        <v>985</v>
      </c>
      <c r="Q189" s="114" t="s">
        <v>985</v>
      </c>
      <c r="R189" s="114"/>
      <c r="S189" s="113"/>
      <c r="T189" s="113"/>
      <c r="U189" s="114" t="s">
        <v>1150</v>
      </c>
      <c r="V189" s="113"/>
      <c r="W189" s="113"/>
      <c r="X189" s="113"/>
      <c r="Y189" s="113"/>
      <c r="Z189" s="113"/>
      <c r="AA189" s="115" t="s">
        <v>644</v>
      </c>
      <c r="AB189" s="115" t="s">
        <v>1072</v>
      </c>
      <c r="AC189" s="105" t="s">
        <v>1073</v>
      </c>
      <c r="AD189" s="116" t="s">
        <v>645</v>
      </c>
      <c r="AE189" s="115" t="s">
        <v>458</v>
      </c>
      <c r="AF189" s="124">
        <v>73.5</v>
      </c>
      <c r="AG189" s="113">
        <v>159</v>
      </c>
      <c r="AH189" s="113"/>
      <c r="AI189" s="113">
        <v>28300</v>
      </c>
      <c r="AJ189" s="113">
        <v>2830</v>
      </c>
      <c r="AK189" s="113">
        <v>2680</v>
      </c>
      <c r="AL189" s="117">
        <v>75.8</v>
      </c>
      <c r="AM189" s="118">
        <v>125</v>
      </c>
      <c r="AN189" s="143" t="s">
        <v>646</v>
      </c>
      <c r="AO189" s="143" t="s">
        <v>568</v>
      </c>
      <c r="AP189" s="142">
        <v>1957</v>
      </c>
      <c r="AQ189" s="142">
        <v>1967</v>
      </c>
      <c r="AR189" s="115"/>
      <c r="AS189" s="121"/>
      <c r="AT189" s="115"/>
      <c r="AU189" s="115"/>
      <c r="AV189" s="120" t="s">
        <v>913</v>
      </c>
      <c r="AW189" s="115"/>
      <c r="AX189" s="121"/>
    </row>
    <row r="190" spans="1:50" s="30" customFormat="1" ht="11.1" customHeight="1">
      <c r="B190" s="43">
        <v>174</v>
      </c>
      <c r="C190" s="45" t="s">
        <v>1380</v>
      </c>
      <c r="D190" s="47" t="s">
        <v>600</v>
      </c>
      <c r="E190" s="21" t="s">
        <v>129</v>
      </c>
      <c r="F190" s="21" t="s">
        <v>382</v>
      </c>
      <c r="G190" s="20" t="s">
        <v>383</v>
      </c>
      <c r="H190" s="43" t="s">
        <v>1385</v>
      </c>
      <c r="I190" s="43">
        <v>3</v>
      </c>
      <c r="J190" s="43">
        <v>1.7</v>
      </c>
      <c r="K190" s="43" t="s">
        <v>3</v>
      </c>
      <c r="L190" s="43">
        <v>1.6</v>
      </c>
      <c r="M190" s="147">
        <v>28388</v>
      </c>
      <c r="N190" s="59" t="s">
        <v>972</v>
      </c>
      <c r="O190" s="19">
        <v>2</v>
      </c>
      <c r="P190" s="122" t="s">
        <v>985</v>
      </c>
      <c r="Q190" s="122"/>
      <c r="R190" s="122"/>
      <c r="S190" s="113"/>
      <c r="T190" s="113"/>
      <c r="U190" s="114" t="s">
        <v>1150</v>
      </c>
      <c r="V190" s="113"/>
      <c r="W190" s="113"/>
      <c r="X190" s="113"/>
      <c r="Y190" s="113"/>
      <c r="Z190" s="113"/>
      <c r="AA190" s="126" t="s">
        <v>734</v>
      </c>
      <c r="AB190" s="115" t="s">
        <v>1075</v>
      </c>
      <c r="AC190" s="105" t="s">
        <v>1142</v>
      </c>
      <c r="AD190" s="116" t="s">
        <v>671</v>
      </c>
      <c r="AE190" s="126" t="s">
        <v>458</v>
      </c>
      <c r="AF190" s="144">
        <v>42</v>
      </c>
      <c r="AG190" s="113">
        <v>138</v>
      </c>
      <c r="AH190" s="113"/>
      <c r="AI190" s="113">
        <v>13000</v>
      </c>
      <c r="AJ190" s="113">
        <v>1300</v>
      </c>
      <c r="AK190" s="113">
        <v>11700</v>
      </c>
      <c r="AL190" s="129">
        <v>254.3</v>
      </c>
      <c r="AM190" s="118">
        <v>90</v>
      </c>
      <c r="AN190" s="145" t="s">
        <v>506</v>
      </c>
      <c r="AO190" s="145" t="s">
        <v>477</v>
      </c>
      <c r="AP190" s="142">
        <v>1969</v>
      </c>
      <c r="AQ190" s="142">
        <v>1975</v>
      </c>
      <c r="AR190" s="126"/>
      <c r="AS190" s="121"/>
      <c r="AT190" s="126"/>
      <c r="AU190" s="126"/>
      <c r="AV190" s="130" t="s">
        <v>744</v>
      </c>
      <c r="AW190" s="126"/>
      <c r="AX190" s="121"/>
    </row>
    <row r="191" spans="1:50" s="30" customFormat="1" ht="11.1" customHeight="1">
      <c r="B191" s="43">
        <v>175</v>
      </c>
      <c r="C191" s="44" t="s">
        <v>1380</v>
      </c>
      <c r="D191" s="45" t="s">
        <v>600</v>
      </c>
      <c r="E191" s="21" t="s">
        <v>129</v>
      </c>
      <c r="F191" s="21" t="s">
        <v>384</v>
      </c>
      <c r="G191" s="20" t="s">
        <v>385</v>
      </c>
      <c r="H191" s="43" t="s">
        <v>1385</v>
      </c>
      <c r="I191" s="43">
        <v>3</v>
      </c>
      <c r="J191" s="43">
        <v>1.9</v>
      </c>
      <c r="K191" s="43" t="s">
        <v>3</v>
      </c>
      <c r="L191" s="43">
        <v>1.7</v>
      </c>
      <c r="M191" s="147">
        <v>28388</v>
      </c>
      <c r="N191" s="59" t="s">
        <v>972</v>
      </c>
      <c r="O191" s="19">
        <v>24</v>
      </c>
      <c r="P191" s="122" t="s">
        <v>985</v>
      </c>
      <c r="Q191" s="122"/>
      <c r="R191" s="122"/>
      <c r="S191" s="113"/>
      <c r="T191" s="113"/>
      <c r="U191" s="114" t="s">
        <v>1150</v>
      </c>
      <c r="V191" s="113"/>
      <c r="W191" s="113"/>
      <c r="X191" s="113" t="s">
        <v>1155</v>
      </c>
      <c r="Y191" s="113"/>
      <c r="Z191" s="113"/>
      <c r="AA191" s="115" t="s">
        <v>635</v>
      </c>
      <c r="AB191" s="115" t="s">
        <v>1075</v>
      </c>
      <c r="AC191" s="105" t="s">
        <v>1076</v>
      </c>
      <c r="AD191" s="116" t="s">
        <v>522</v>
      </c>
      <c r="AE191" s="115" t="s">
        <v>458</v>
      </c>
      <c r="AF191" s="124">
        <v>55.5</v>
      </c>
      <c r="AG191" s="113">
        <v>140.69999999999999</v>
      </c>
      <c r="AH191" s="113"/>
      <c r="AI191" s="113">
        <v>32200</v>
      </c>
      <c r="AJ191" s="113">
        <v>3220</v>
      </c>
      <c r="AK191" s="113">
        <v>2960</v>
      </c>
      <c r="AL191" s="117">
        <v>170.7</v>
      </c>
      <c r="AM191" s="118">
        <v>155</v>
      </c>
      <c r="AN191" s="143" t="s">
        <v>636</v>
      </c>
      <c r="AO191" s="143" t="s">
        <v>487</v>
      </c>
      <c r="AP191" s="142">
        <v>1948</v>
      </c>
      <c r="AQ191" s="142">
        <v>1953</v>
      </c>
      <c r="AR191" s="115" t="s">
        <v>916</v>
      </c>
      <c r="AS191" s="121"/>
      <c r="AT191" s="115"/>
      <c r="AU191" s="115"/>
      <c r="AV191" s="120" t="s">
        <v>915</v>
      </c>
      <c r="AW191" s="115"/>
      <c r="AX191" s="121"/>
    </row>
    <row r="192" spans="1:50" s="30" customFormat="1" ht="11.1" customHeight="1">
      <c r="B192" s="43">
        <v>177</v>
      </c>
      <c r="C192" s="44" t="s">
        <v>1380</v>
      </c>
      <c r="D192" s="45" t="s">
        <v>502</v>
      </c>
      <c r="E192" s="21" t="s">
        <v>92</v>
      </c>
      <c r="F192" s="21" t="s">
        <v>95</v>
      </c>
      <c r="G192" s="20" t="s">
        <v>96</v>
      </c>
      <c r="H192" s="43" t="s">
        <v>1385</v>
      </c>
      <c r="I192" s="43">
        <v>3</v>
      </c>
      <c r="J192" s="43">
        <v>1.5</v>
      </c>
      <c r="K192" s="43" t="s">
        <v>3</v>
      </c>
      <c r="L192" s="43">
        <v>1.3</v>
      </c>
      <c r="M192" s="147">
        <v>37707</v>
      </c>
      <c r="N192" s="59" t="s">
        <v>954</v>
      </c>
      <c r="O192" s="19">
        <v>25</v>
      </c>
      <c r="P192" s="122" t="s">
        <v>985</v>
      </c>
      <c r="Q192" s="114" t="s">
        <v>985</v>
      </c>
      <c r="R192" s="114"/>
      <c r="S192" s="113"/>
      <c r="T192" s="113"/>
      <c r="U192" s="114" t="s">
        <v>1150</v>
      </c>
      <c r="V192" s="113"/>
      <c r="W192" s="113"/>
      <c r="X192" s="113" t="s">
        <v>1155</v>
      </c>
      <c r="Y192" s="113"/>
      <c r="Z192" s="113"/>
      <c r="AA192" s="115" t="s">
        <v>503</v>
      </c>
      <c r="AB192" s="115" t="s">
        <v>1075</v>
      </c>
      <c r="AC192" s="105" t="s">
        <v>1075</v>
      </c>
      <c r="AD192" s="116" t="s">
        <v>504</v>
      </c>
      <c r="AE192" s="115" t="s">
        <v>458</v>
      </c>
      <c r="AF192" s="124">
        <v>106</v>
      </c>
      <c r="AG192" s="113">
        <v>400</v>
      </c>
      <c r="AH192" s="113">
        <v>1200</v>
      </c>
      <c r="AI192" s="113">
        <v>316000</v>
      </c>
      <c r="AJ192" s="113">
        <v>31600</v>
      </c>
      <c r="AK192" s="113">
        <v>28900</v>
      </c>
      <c r="AL192" s="117">
        <v>472</v>
      </c>
      <c r="AM192" s="118">
        <v>750</v>
      </c>
      <c r="AN192" s="143" t="s">
        <v>506</v>
      </c>
      <c r="AO192" s="143" t="s">
        <v>982</v>
      </c>
      <c r="AP192" s="142">
        <v>1965</v>
      </c>
      <c r="AQ192" s="142">
        <v>1978</v>
      </c>
      <c r="AR192" s="115" t="s">
        <v>918</v>
      </c>
      <c r="AS192" s="119" t="s">
        <v>505</v>
      </c>
      <c r="AT192" s="115"/>
      <c r="AU192" s="115"/>
      <c r="AV192" s="120" t="s">
        <v>917</v>
      </c>
      <c r="AW192" s="115"/>
      <c r="AX192" s="121"/>
    </row>
    <row r="193" spans="1:50" s="30" customFormat="1" ht="11.1" customHeight="1">
      <c r="B193" s="43">
        <v>176</v>
      </c>
      <c r="C193" s="44" t="s">
        <v>1380</v>
      </c>
      <c r="D193" s="45" t="s">
        <v>502</v>
      </c>
      <c r="E193" s="21" t="s">
        <v>92</v>
      </c>
      <c r="F193" s="21" t="s">
        <v>93</v>
      </c>
      <c r="G193" s="20" t="s">
        <v>94</v>
      </c>
      <c r="H193" s="43" t="s">
        <v>1385</v>
      </c>
      <c r="I193" s="43">
        <v>3</v>
      </c>
      <c r="J193" s="43">
        <v>1.6</v>
      </c>
      <c r="K193" s="43" t="s">
        <v>3</v>
      </c>
      <c r="L193" s="43">
        <v>1.4</v>
      </c>
      <c r="M193" s="147">
        <v>39903</v>
      </c>
      <c r="N193" s="59" t="s">
        <v>972</v>
      </c>
      <c r="O193" s="19">
        <v>70</v>
      </c>
      <c r="P193" s="122" t="s">
        <v>985</v>
      </c>
      <c r="Q193" s="114" t="s">
        <v>985</v>
      </c>
      <c r="R193" s="114"/>
      <c r="S193" s="113"/>
      <c r="T193" s="113"/>
      <c r="U193" s="114" t="s">
        <v>1150</v>
      </c>
      <c r="V193" s="113"/>
      <c r="W193" s="113"/>
      <c r="X193" s="113"/>
      <c r="Y193" s="113"/>
      <c r="Z193" s="113"/>
      <c r="AA193" s="115" t="s">
        <v>663</v>
      </c>
      <c r="AB193" s="115" t="s">
        <v>1075</v>
      </c>
      <c r="AC193" s="105" t="s">
        <v>1075</v>
      </c>
      <c r="AD193" s="116" t="s">
        <v>464</v>
      </c>
      <c r="AE193" s="115" t="s">
        <v>458</v>
      </c>
      <c r="AF193" s="124">
        <v>73.5</v>
      </c>
      <c r="AG193" s="113">
        <v>187.1</v>
      </c>
      <c r="AH193" s="113">
        <v>174</v>
      </c>
      <c r="AI193" s="113">
        <v>24030</v>
      </c>
      <c r="AJ193" s="113">
        <v>2403</v>
      </c>
      <c r="AK193" s="113">
        <v>1900</v>
      </c>
      <c r="AL193" s="117">
        <v>190</v>
      </c>
      <c r="AM193" s="118">
        <v>101</v>
      </c>
      <c r="AN193" s="143" t="s">
        <v>764</v>
      </c>
      <c r="AO193" s="143" t="s">
        <v>559</v>
      </c>
      <c r="AP193" s="142">
        <v>1937</v>
      </c>
      <c r="AQ193" s="142">
        <v>1939</v>
      </c>
      <c r="AR193" s="115" t="s">
        <v>783</v>
      </c>
      <c r="AS193" s="119" t="s">
        <v>664</v>
      </c>
      <c r="AT193" s="115"/>
      <c r="AU193" s="115"/>
      <c r="AV193" s="120" t="s">
        <v>782</v>
      </c>
      <c r="AW193" s="115"/>
      <c r="AX193" s="121"/>
    </row>
    <row r="194" spans="1:50" s="30" customFormat="1" ht="11.1" customHeight="1">
      <c r="B194" s="43">
        <v>178</v>
      </c>
      <c r="C194" s="44" t="s">
        <v>1380</v>
      </c>
      <c r="D194" s="45" t="s">
        <v>502</v>
      </c>
      <c r="E194" s="21" t="s">
        <v>92</v>
      </c>
      <c r="F194" s="21" t="s">
        <v>97</v>
      </c>
      <c r="G194" s="20" t="s">
        <v>98</v>
      </c>
      <c r="H194" s="43" t="s">
        <v>1385</v>
      </c>
      <c r="I194" s="43">
        <v>3</v>
      </c>
      <c r="J194" s="43">
        <v>2.1</v>
      </c>
      <c r="K194" s="43" t="s">
        <v>3</v>
      </c>
      <c r="L194" s="43">
        <v>1.7</v>
      </c>
      <c r="M194" s="147">
        <v>39903</v>
      </c>
      <c r="N194" s="59" t="s">
        <v>972</v>
      </c>
      <c r="O194" s="19">
        <v>60</v>
      </c>
      <c r="P194" s="122" t="s">
        <v>985</v>
      </c>
      <c r="Q194" s="114" t="s">
        <v>985</v>
      </c>
      <c r="R194" s="114"/>
      <c r="S194" s="113"/>
      <c r="T194" s="113"/>
      <c r="U194" s="114" t="s">
        <v>1150</v>
      </c>
      <c r="V194" s="113"/>
      <c r="W194" s="113"/>
      <c r="X194" s="113"/>
      <c r="Y194" s="113"/>
      <c r="Z194" s="113"/>
      <c r="AA194" s="115" t="s">
        <v>637</v>
      </c>
      <c r="AB194" s="115" t="s">
        <v>1075</v>
      </c>
      <c r="AC194" s="105" t="s">
        <v>1075</v>
      </c>
      <c r="AD194" s="116" t="s">
        <v>464</v>
      </c>
      <c r="AE194" s="115" t="s">
        <v>458</v>
      </c>
      <c r="AF194" s="124">
        <v>71.5</v>
      </c>
      <c r="AG194" s="113">
        <v>216.6</v>
      </c>
      <c r="AH194" s="113">
        <v>235</v>
      </c>
      <c r="AI194" s="113">
        <v>31900</v>
      </c>
      <c r="AJ194" s="113">
        <v>3190</v>
      </c>
      <c r="AK194" s="113">
        <v>2843</v>
      </c>
      <c r="AL194" s="117">
        <v>91</v>
      </c>
      <c r="AM194" s="118">
        <v>140</v>
      </c>
      <c r="AN194" s="143" t="s">
        <v>764</v>
      </c>
      <c r="AO194" s="143" t="s">
        <v>559</v>
      </c>
      <c r="AP194" s="142">
        <v>1941</v>
      </c>
      <c r="AQ194" s="142">
        <v>1949</v>
      </c>
      <c r="AR194" s="115"/>
      <c r="AS194" s="119" t="s">
        <v>638</v>
      </c>
      <c r="AT194" s="115"/>
      <c r="AU194" s="115"/>
      <c r="AV194" s="120" t="s">
        <v>787</v>
      </c>
      <c r="AW194" s="115"/>
      <c r="AX194" s="121"/>
    </row>
    <row r="195" spans="1:50" s="30" customFormat="1" ht="11.1" customHeight="1">
      <c r="B195" s="43">
        <v>181</v>
      </c>
      <c r="C195" s="44" t="s">
        <v>1380</v>
      </c>
      <c r="D195" s="45" t="s">
        <v>619</v>
      </c>
      <c r="E195" s="21" t="s">
        <v>99</v>
      </c>
      <c r="F195" s="21" t="s">
        <v>729</v>
      </c>
      <c r="G195" s="20" t="s">
        <v>390</v>
      </c>
      <c r="H195" s="43" t="s">
        <v>1385</v>
      </c>
      <c r="I195" s="43">
        <v>3</v>
      </c>
      <c r="J195" s="43">
        <v>2.6</v>
      </c>
      <c r="K195" s="43" t="s">
        <v>3</v>
      </c>
      <c r="L195" s="43">
        <v>2.2000000000000002</v>
      </c>
      <c r="M195" s="147">
        <v>26409</v>
      </c>
      <c r="N195" s="59" t="s">
        <v>972</v>
      </c>
      <c r="O195" s="19">
        <v>10</v>
      </c>
      <c r="P195" s="122" t="s">
        <v>985</v>
      </c>
      <c r="Q195" s="122"/>
      <c r="R195" s="122"/>
      <c r="S195" s="113"/>
      <c r="T195" s="113"/>
      <c r="U195" s="114" t="s">
        <v>1150</v>
      </c>
      <c r="V195" s="113"/>
      <c r="W195" s="113"/>
      <c r="X195" s="113"/>
      <c r="Y195" s="113"/>
      <c r="Z195" s="113"/>
      <c r="AA195" s="115" t="s">
        <v>649</v>
      </c>
      <c r="AB195" s="115" t="s">
        <v>1080</v>
      </c>
      <c r="AC195" s="105" t="s">
        <v>1080</v>
      </c>
      <c r="AD195" s="116" t="s">
        <v>523</v>
      </c>
      <c r="AE195" s="115" t="s">
        <v>458</v>
      </c>
      <c r="AF195" s="124">
        <v>79.5</v>
      </c>
      <c r="AG195" s="113">
        <v>146</v>
      </c>
      <c r="AH195" s="113">
        <v>235</v>
      </c>
      <c r="AI195" s="113">
        <v>27900</v>
      </c>
      <c r="AJ195" s="113">
        <v>2790</v>
      </c>
      <c r="AK195" s="113">
        <v>2390</v>
      </c>
      <c r="AL195" s="117">
        <v>84.3</v>
      </c>
      <c r="AM195" s="118">
        <v>112</v>
      </c>
      <c r="AN195" s="143" t="s">
        <v>620</v>
      </c>
      <c r="AO195" s="143" t="s">
        <v>487</v>
      </c>
      <c r="AP195" s="142">
        <v>1953</v>
      </c>
      <c r="AQ195" s="142">
        <v>1962</v>
      </c>
      <c r="AR195" s="115"/>
      <c r="AS195" s="119" t="s">
        <v>650</v>
      </c>
      <c r="AT195" s="115"/>
      <c r="AU195" s="115"/>
      <c r="AV195" s="120" t="s">
        <v>776</v>
      </c>
      <c r="AW195" s="115"/>
      <c r="AX195" s="121"/>
    </row>
    <row r="196" spans="1:50" s="30" customFormat="1" ht="11.1" customHeight="1">
      <c r="B196" s="43">
        <v>180</v>
      </c>
      <c r="C196" s="44" t="s">
        <v>1380</v>
      </c>
      <c r="D196" s="45" t="s">
        <v>619</v>
      </c>
      <c r="E196" s="21" t="s">
        <v>99</v>
      </c>
      <c r="F196" s="21" t="s">
        <v>388</v>
      </c>
      <c r="G196" s="20" t="s">
        <v>389</v>
      </c>
      <c r="H196" s="43" t="s">
        <v>1385</v>
      </c>
      <c r="I196" s="43">
        <v>3</v>
      </c>
      <c r="J196" s="43">
        <v>2.5</v>
      </c>
      <c r="K196" s="43" t="s">
        <v>3</v>
      </c>
      <c r="L196" s="43">
        <v>2.2000000000000002</v>
      </c>
      <c r="M196" s="147">
        <v>34726</v>
      </c>
      <c r="N196" s="59" t="s">
        <v>972</v>
      </c>
      <c r="O196" s="19">
        <v>17</v>
      </c>
      <c r="P196" s="122" t="s">
        <v>985</v>
      </c>
      <c r="Q196" s="114" t="s">
        <v>985</v>
      </c>
      <c r="R196" s="114"/>
      <c r="S196" s="113"/>
      <c r="T196" s="113"/>
      <c r="U196" s="114" t="s">
        <v>1150</v>
      </c>
      <c r="V196" s="113"/>
      <c r="W196" s="113"/>
      <c r="X196" s="113" t="s">
        <v>1155</v>
      </c>
      <c r="Y196" s="113"/>
      <c r="Z196" s="113"/>
      <c r="AA196" s="115" t="s">
        <v>676</v>
      </c>
      <c r="AB196" s="115" t="s">
        <v>1078</v>
      </c>
      <c r="AC196" s="105" t="s">
        <v>1079</v>
      </c>
      <c r="AD196" s="116" t="s">
        <v>560</v>
      </c>
      <c r="AE196" s="115" t="s">
        <v>484</v>
      </c>
      <c r="AF196" s="124">
        <v>83</v>
      </c>
      <c r="AG196" s="113">
        <v>420</v>
      </c>
      <c r="AH196" s="113"/>
      <c r="AI196" s="113">
        <v>18000</v>
      </c>
      <c r="AJ196" s="113">
        <v>1800</v>
      </c>
      <c r="AK196" s="113">
        <v>1600</v>
      </c>
      <c r="AL196" s="117">
        <v>51</v>
      </c>
      <c r="AM196" s="118">
        <v>90</v>
      </c>
      <c r="AN196" s="143" t="s">
        <v>562</v>
      </c>
      <c r="AO196" s="143" t="s">
        <v>677</v>
      </c>
      <c r="AP196" s="142">
        <v>1970</v>
      </c>
      <c r="AQ196" s="142">
        <v>1978</v>
      </c>
      <c r="AR196" s="115" t="s">
        <v>920</v>
      </c>
      <c r="AS196" s="121"/>
      <c r="AT196" s="115"/>
      <c r="AU196" s="115"/>
      <c r="AV196" s="120" t="s">
        <v>919</v>
      </c>
      <c r="AW196" s="115"/>
      <c r="AX196" s="121"/>
    </row>
    <row r="197" spans="1:50" s="30" customFormat="1" ht="11.1" customHeight="1">
      <c r="B197" s="43">
        <v>183</v>
      </c>
      <c r="C197" s="44" t="s">
        <v>1380</v>
      </c>
      <c r="D197" s="45" t="s">
        <v>619</v>
      </c>
      <c r="E197" s="21" t="s">
        <v>99</v>
      </c>
      <c r="F197" s="21" t="s">
        <v>102</v>
      </c>
      <c r="G197" s="20" t="s">
        <v>103</v>
      </c>
      <c r="H197" s="43" t="s">
        <v>1385</v>
      </c>
      <c r="I197" s="43">
        <v>3</v>
      </c>
      <c r="J197" s="43">
        <v>3.1</v>
      </c>
      <c r="K197" s="43" t="s">
        <v>6</v>
      </c>
      <c r="L197" s="43">
        <v>2.9</v>
      </c>
      <c r="M197" s="147">
        <v>35230</v>
      </c>
      <c r="N197" s="59" t="s">
        <v>972</v>
      </c>
      <c r="O197" s="19">
        <v>31</v>
      </c>
      <c r="P197" s="122" t="s">
        <v>985</v>
      </c>
      <c r="Q197" s="114" t="s">
        <v>985</v>
      </c>
      <c r="R197" s="114"/>
      <c r="S197" s="113"/>
      <c r="T197" s="113"/>
      <c r="U197" s="114" t="s">
        <v>1150</v>
      </c>
      <c r="V197" s="113"/>
      <c r="W197" s="113"/>
      <c r="X197" s="113" t="s">
        <v>1155</v>
      </c>
      <c r="Y197" s="113"/>
      <c r="Z197" s="113"/>
      <c r="AA197" s="115" t="s">
        <v>698</v>
      </c>
      <c r="AB197" s="115" t="s">
        <v>1082</v>
      </c>
      <c r="AC197" s="105" t="s">
        <v>1083</v>
      </c>
      <c r="AD197" s="116" t="s">
        <v>481</v>
      </c>
      <c r="AE197" s="115" t="s">
        <v>458</v>
      </c>
      <c r="AF197" s="124">
        <v>49.5</v>
      </c>
      <c r="AG197" s="113">
        <v>160.5</v>
      </c>
      <c r="AH197" s="113"/>
      <c r="AI197" s="113">
        <v>13200</v>
      </c>
      <c r="AJ197" s="113">
        <v>1320</v>
      </c>
      <c r="AK197" s="113">
        <v>1250</v>
      </c>
      <c r="AL197" s="117">
        <v>34.1</v>
      </c>
      <c r="AM197" s="118">
        <v>79</v>
      </c>
      <c r="AN197" s="143" t="s">
        <v>620</v>
      </c>
      <c r="AO197" s="143" t="s">
        <v>699</v>
      </c>
      <c r="AP197" s="142">
        <v>1959</v>
      </c>
      <c r="AQ197" s="142">
        <v>1965</v>
      </c>
      <c r="AR197" s="115"/>
      <c r="AS197" s="121"/>
      <c r="AT197" s="115"/>
      <c r="AU197" s="115"/>
      <c r="AV197" s="120" t="s">
        <v>923</v>
      </c>
      <c r="AW197" s="115"/>
      <c r="AX197" s="121"/>
    </row>
    <row r="198" spans="1:50" s="30" customFormat="1" ht="11.1" customHeight="1">
      <c r="B198" s="43">
        <v>179</v>
      </c>
      <c r="C198" s="45" t="s">
        <v>1380</v>
      </c>
      <c r="D198" s="47" t="s">
        <v>619</v>
      </c>
      <c r="E198" s="21" t="s">
        <v>99</v>
      </c>
      <c r="F198" s="21" t="s">
        <v>386</v>
      </c>
      <c r="G198" s="20" t="s">
        <v>387</v>
      </c>
      <c r="H198" s="43" t="s">
        <v>1385</v>
      </c>
      <c r="I198" s="43">
        <v>3</v>
      </c>
      <c r="J198" s="43">
        <v>3.5</v>
      </c>
      <c r="K198" s="43" t="s">
        <v>6</v>
      </c>
      <c r="L198" s="43">
        <v>3</v>
      </c>
      <c r="M198" s="147">
        <v>37711</v>
      </c>
      <c r="N198" s="59" t="s">
        <v>972</v>
      </c>
      <c r="O198" s="19">
        <v>32</v>
      </c>
      <c r="P198" s="122" t="s">
        <v>985</v>
      </c>
      <c r="Q198" s="114" t="s">
        <v>985</v>
      </c>
      <c r="R198" s="114"/>
      <c r="S198" s="113"/>
      <c r="T198" s="113"/>
      <c r="U198" s="114" t="s">
        <v>1150</v>
      </c>
      <c r="V198" s="113"/>
      <c r="W198" s="113"/>
      <c r="X198" s="113" t="s">
        <v>1155</v>
      </c>
      <c r="Y198" s="113"/>
      <c r="Z198" s="113"/>
      <c r="AA198" s="126" t="s">
        <v>743</v>
      </c>
      <c r="AB198" s="115" t="s">
        <v>1077</v>
      </c>
      <c r="AC198" s="105" t="s">
        <v>1139</v>
      </c>
      <c r="AD198" s="116" t="s">
        <v>588</v>
      </c>
      <c r="AE198" s="126" t="s">
        <v>458</v>
      </c>
      <c r="AF198" s="144">
        <v>54.6</v>
      </c>
      <c r="AG198" s="113">
        <v>218</v>
      </c>
      <c r="AH198" s="113"/>
      <c r="AI198" s="113">
        <v>18200</v>
      </c>
      <c r="AJ198" s="113">
        <v>1820</v>
      </c>
      <c r="AK198" s="113">
        <v>17450</v>
      </c>
      <c r="AL198" s="129">
        <v>32.6</v>
      </c>
      <c r="AM198" s="118">
        <v>93</v>
      </c>
      <c r="AN198" s="145" t="s">
        <v>620</v>
      </c>
      <c r="AO198" s="145" t="s">
        <v>559</v>
      </c>
      <c r="AP198" s="142">
        <v>1963</v>
      </c>
      <c r="AQ198" s="142">
        <v>1971</v>
      </c>
      <c r="AR198" s="126"/>
      <c r="AS198" s="121"/>
      <c r="AT198" s="126"/>
      <c r="AU198" s="126"/>
      <c r="AV198" s="130" t="s">
        <v>752</v>
      </c>
      <c r="AW198" s="126"/>
      <c r="AX198" s="121"/>
    </row>
    <row r="199" spans="1:50" s="30" customFormat="1" ht="11.1" customHeight="1">
      <c r="B199" s="43">
        <v>182</v>
      </c>
      <c r="C199" s="44" t="s">
        <v>1380</v>
      </c>
      <c r="D199" s="45" t="s">
        <v>619</v>
      </c>
      <c r="E199" s="21" t="s">
        <v>99</v>
      </c>
      <c r="F199" s="21" t="s">
        <v>100</v>
      </c>
      <c r="G199" s="20" t="s">
        <v>101</v>
      </c>
      <c r="H199" s="43" t="s">
        <v>1385</v>
      </c>
      <c r="I199" s="43">
        <v>3</v>
      </c>
      <c r="J199" s="43">
        <v>2</v>
      </c>
      <c r="K199" s="43" t="s">
        <v>3</v>
      </c>
      <c r="L199" s="43">
        <v>1.8</v>
      </c>
      <c r="M199" s="147">
        <v>37711</v>
      </c>
      <c r="N199" s="59" t="s">
        <v>972</v>
      </c>
      <c r="O199" s="19">
        <v>30</v>
      </c>
      <c r="P199" s="122" t="s">
        <v>985</v>
      </c>
      <c r="Q199" s="114" t="s">
        <v>985</v>
      </c>
      <c r="R199" s="114"/>
      <c r="S199" s="113"/>
      <c r="T199" s="113"/>
      <c r="U199" s="114" t="s">
        <v>1150</v>
      </c>
      <c r="V199" s="113"/>
      <c r="W199" s="113"/>
      <c r="X199" s="113" t="s">
        <v>1155</v>
      </c>
      <c r="Y199" s="113"/>
      <c r="Z199" s="113"/>
      <c r="AA199" s="115" t="s">
        <v>697</v>
      </c>
      <c r="AB199" s="115" t="s">
        <v>1081</v>
      </c>
      <c r="AC199" s="105" t="s">
        <v>1081</v>
      </c>
      <c r="AD199" s="116" t="s">
        <v>576</v>
      </c>
      <c r="AE199" s="115" t="s">
        <v>458</v>
      </c>
      <c r="AF199" s="124">
        <v>60</v>
      </c>
      <c r="AG199" s="113">
        <v>205.5</v>
      </c>
      <c r="AH199" s="113"/>
      <c r="AI199" s="113">
        <v>13600</v>
      </c>
      <c r="AJ199" s="113">
        <v>1360</v>
      </c>
      <c r="AK199" s="113">
        <v>1344</v>
      </c>
      <c r="AL199" s="117">
        <v>18.5</v>
      </c>
      <c r="AM199" s="118">
        <v>74</v>
      </c>
      <c r="AN199" s="143" t="s">
        <v>620</v>
      </c>
      <c r="AO199" s="143" t="s">
        <v>487</v>
      </c>
      <c r="AP199" s="142">
        <v>1968</v>
      </c>
      <c r="AQ199" s="142">
        <v>1973</v>
      </c>
      <c r="AR199" s="115" t="s">
        <v>922</v>
      </c>
      <c r="AS199" s="121"/>
      <c r="AT199" s="115"/>
      <c r="AU199" s="115"/>
      <c r="AV199" s="120" t="s">
        <v>921</v>
      </c>
      <c r="AW199" s="115"/>
      <c r="AX199" s="121"/>
    </row>
    <row r="200" spans="1:50" s="30" customFormat="1" ht="11.1" customHeight="1">
      <c r="B200" s="43">
        <v>184</v>
      </c>
      <c r="C200" s="45" t="s">
        <v>1380</v>
      </c>
      <c r="D200" s="47" t="s">
        <v>575</v>
      </c>
      <c r="E200" s="21" t="s">
        <v>104</v>
      </c>
      <c r="F200" s="21" t="s">
        <v>391</v>
      </c>
      <c r="G200" s="20" t="s">
        <v>392</v>
      </c>
      <c r="H200" s="43" t="s">
        <v>1385</v>
      </c>
      <c r="I200" s="43">
        <v>3</v>
      </c>
      <c r="J200" s="43">
        <v>3.5</v>
      </c>
      <c r="K200" s="43" t="s">
        <v>6</v>
      </c>
      <c r="L200" s="43">
        <v>3.4</v>
      </c>
      <c r="M200" s="147">
        <v>31503</v>
      </c>
      <c r="N200" s="59" t="s">
        <v>972</v>
      </c>
      <c r="O200" s="19">
        <v>30</v>
      </c>
      <c r="P200" s="122" t="s">
        <v>985</v>
      </c>
      <c r="Q200" s="114" t="s">
        <v>985</v>
      </c>
      <c r="R200" s="114"/>
      <c r="S200" s="113"/>
      <c r="T200" s="113"/>
      <c r="U200" s="114" t="s">
        <v>1150</v>
      </c>
      <c r="V200" s="113"/>
      <c r="W200" s="113"/>
      <c r="X200" s="113"/>
      <c r="Y200" s="113"/>
      <c r="Z200" s="113"/>
      <c r="AA200" s="126" t="s">
        <v>738</v>
      </c>
      <c r="AB200" s="115" t="s">
        <v>1084</v>
      </c>
      <c r="AC200" s="105" t="s">
        <v>1137</v>
      </c>
      <c r="AD200" s="116" t="s">
        <v>567</v>
      </c>
      <c r="AE200" s="126" t="s">
        <v>458</v>
      </c>
      <c r="AF200" s="144">
        <v>59.3</v>
      </c>
      <c r="AG200" s="113">
        <v>180</v>
      </c>
      <c r="AH200" s="113"/>
      <c r="AI200" s="113">
        <v>22250</v>
      </c>
      <c r="AJ200" s="113">
        <v>2225</v>
      </c>
      <c r="AK200" s="113">
        <v>22000</v>
      </c>
      <c r="AL200" s="129">
        <v>54.6</v>
      </c>
      <c r="AM200" s="118">
        <v>200</v>
      </c>
      <c r="AN200" s="145" t="s">
        <v>695</v>
      </c>
      <c r="AO200" s="145" t="s">
        <v>568</v>
      </c>
      <c r="AP200" s="142">
        <v>1950</v>
      </c>
      <c r="AQ200" s="142">
        <v>1956</v>
      </c>
      <c r="AR200" s="126" t="s">
        <v>924</v>
      </c>
      <c r="AS200" s="121"/>
      <c r="AT200" s="126"/>
      <c r="AU200" s="126"/>
      <c r="AV200" s="130" t="s">
        <v>747</v>
      </c>
      <c r="AW200" s="126"/>
      <c r="AX200" s="121"/>
    </row>
    <row r="201" spans="1:50" s="30" customFormat="1" ht="11.1" customHeight="1">
      <c r="B201" s="43">
        <v>185</v>
      </c>
      <c r="C201" s="45" t="s">
        <v>1380</v>
      </c>
      <c r="D201" s="47" t="s">
        <v>722</v>
      </c>
      <c r="E201" s="21" t="s">
        <v>105</v>
      </c>
      <c r="F201" s="21" t="s">
        <v>106</v>
      </c>
      <c r="G201" s="20" t="s">
        <v>107</v>
      </c>
      <c r="H201" s="43" t="s">
        <v>405</v>
      </c>
      <c r="I201" s="43">
        <v>5</v>
      </c>
      <c r="J201" s="43">
        <v>8.4</v>
      </c>
      <c r="K201" s="43" t="s">
        <v>6</v>
      </c>
      <c r="L201" s="43">
        <v>8.1999999999999993</v>
      </c>
      <c r="M201" s="147">
        <v>39829</v>
      </c>
      <c r="N201" s="59" t="s">
        <v>970</v>
      </c>
      <c r="O201" s="69" t="s">
        <v>981</v>
      </c>
      <c r="P201" s="122" t="s">
        <v>986</v>
      </c>
      <c r="Q201" s="114" t="s">
        <v>985</v>
      </c>
      <c r="R201" s="114"/>
      <c r="S201" s="113"/>
      <c r="T201" s="113"/>
      <c r="U201" s="114" t="s">
        <v>1150</v>
      </c>
      <c r="V201" s="113"/>
      <c r="W201" s="113"/>
      <c r="X201" s="113"/>
      <c r="Y201" s="113"/>
      <c r="Z201" s="113"/>
      <c r="AA201" s="126" t="s">
        <v>723</v>
      </c>
      <c r="AB201" s="115" t="s">
        <v>1085</v>
      </c>
      <c r="AC201" s="105" t="s">
        <v>1085</v>
      </c>
      <c r="AD201" s="116" t="s">
        <v>480</v>
      </c>
      <c r="AE201" s="126" t="s">
        <v>574</v>
      </c>
      <c r="AF201" s="144">
        <v>55.5</v>
      </c>
      <c r="AG201" s="113">
        <v>340</v>
      </c>
      <c r="AH201" s="113">
        <v>531</v>
      </c>
      <c r="AI201" s="113">
        <v>6200</v>
      </c>
      <c r="AJ201" s="113">
        <v>620</v>
      </c>
      <c r="AK201" s="113">
        <v>580</v>
      </c>
      <c r="AL201" s="129">
        <v>8.9</v>
      </c>
      <c r="AM201" s="118">
        <v>40</v>
      </c>
      <c r="AN201" s="145" t="s">
        <v>533</v>
      </c>
      <c r="AO201" s="145"/>
      <c r="AP201" s="142">
        <v>1990</v>
      </c>
      <c r="AQ201" s="142"/>
      <c r="AR201" s="126"/>
      <c r="AS201" s="121" t="s">
        <v>724</v>
      </c>
      <c r="AT201" s="126"/>
      <c r="AU201" s="126"/>
      <c r="AV201" s="130" t="s">
        <v>767</v>
      </c>
      <c r="AW201" s="126"/>
      <c r="AX201" s="121"/>
    </row>
    <row r="202" spans="1:50" s="30" customFormat="1" ht="11.1" customHeight="1">
      <c r="B202" s="43">
        <v>186</v>
      </c>
      <c r="C202" s="44" t="s">
        <v>1381</v>
      </c>
      <c r="D202" s="45" t="s">
        <v>531</v>
      </c>
      <c r="E202" s="21" t="s">
        <v>108</v>
      </c>
      <c r="F202" s="21" t="s">
        <v>109</v>
      </c>
      <c r="G202" s="20" t="s">
        <v>110</v>
      </c>
      <c r="H202" s="43" t="s">
        <v>1385</v>
      </c>
      <c r="I202" s="43">
        <v>3</v>
      </c>
      <c r="J202" s="43">
        <v>1.6</v>
      </c>
      <c r="K202" s="43" t="s">
        <v>3</v>
      </c>
      <c r="L202" s="43">
        <v>1.5</v>
      </c>
      <c r="M202" s="147">
        <v>26078</v>
      </c>
      <c r="N202" s="59" t="s">
        <v>972</v>
      </c>
      <c r="O202" s="19">
        <v>12</v>
      </c>
      <c r="P202" s="122" t="s">
        <v>985</v>
      </c>
      <c r="Q202" s="114" t="s">
        <v>985</v>
      </c>
      <c r="R202" s="114"/>
      <c r="S202" s="113"/>
      <c r="T202" s="113"/>
      <c r="U202" s="114" t="s">
        <v>1150</v>
      </c>
      <c r="V202" s="113"/>
      <c r="W202" s="113"/>
      <c r="X202" s="113"/>
      <c r="Y202" s="113"/>
      <c r="Z202" s="113"/>
      <c r="AA202" s="115" t="s">
        <v>621</v>
      </c>
      <c r="AB202" s="115" t="s">
        <v>1086</v>
      </c>
      <c r="AC202" s="105" t="s">
        <v>1086</v>
      </c>
      <c r="AD202" s="116" t="s">
        <v>523</v>
      </c>
      <c r="AE202" s="115" t="s">
        <v>458</v>
      </c>
      <c r="AF202" s="124">
        <v>78.5</v>
      </c>
      <c r="AG202" s="113">
        <v>258.5</v>
      </c>
      <c r="AH202" s="113">
        <v>313</v>
      </c>
      <c r="AI202" s="113">
        <v>40200</v>
      </c>
      <c r="AJ202" s="113">
        <v>4020</v>
      </c>
      <c r="AK202" s="113">
        <v>3510</v>
      </c>
      <c r="AL202" s="117">
        <v>157.80000000000001</v>
      </c>
      <c r="AM202" s="118">
        <v>165</v>
      </c>
      <c r="AN202" s="143" t="s">
        <v>544</v>
      </c>
      <c r="AO202" s="143" t="s">
        <v>529</v>
      </c>
      <c r="AP202" s="142">
        <v>1953</v>
      </c>
      <c r="AQ202" s="142">
        <v>1959</v>
      </c>
      <c r="AR202" s="115"/>
      <c r="AS202" s="119" t="s">
        <v>622</v>
      </c>
      <c r="AT202" s="115"/>
      <c r="AU202" s="115"/>
      <c r="AV202" s="120" t="s">
        <v>798</v>
      </c>
      <c r="AW202" s="115"/>
      <c r="AX202" s="121"/>
    </row>
    <row r="203" spans="1:50" s="30" customFormat="1" ht="11.1" customHeight="1">
      <c r="B203" s="43">
        <v>187</v>
      </c>
      <c r="C203" s="44" t="s">
        <v>1380</v>
      </c>
      <c r="D203" s="45" t="s">
        <v>531</v>
      </c>
      <c r="E203" s="21" t="s">
        <v>108</v>
      </c>
      <c r="F203" s="21" t="s">
        <v>111</v>
      </c>
      <c r="G203" s="20" t="s">
        <v>112</v>
      </c>
      <c r="H203" s="43" t="s">
        <v>1385</v>
      </c>
      <c r="I203" s="43">
        <v>3</v>
      </c>
      <c r="J203" s="43">
        <v>1.9</v>
      </c>
      <c r="K203" s="43" t="s">
        <v>3</v>
      </c>
      <c r="L203" s="43">
        <v>1.7</v>
      </c>
      <c r="M203" s="147">
        <v>26654</v>
      </c>
      <c r="N203" s="59" t="s">
        <v>972</v>
      </c>
      <c r="O203" s="19">
        <v>2</v>
      </c>
      <c r="P203" s="122" t="s">
        <v>985</v>
      </c>
      <c r="Q203" s="114" t="s">
        <v>985</v>
      </c>
      <c r="R203" s="114"/>
      <c r="S203" s="113"/>
      <c r="T203" s="113"/>
      <c r="U203" s="114" t="s">
        <v>1150</v>
      </c>
      <c r="V203" s="113"/>
      <c r="W203" s="113"/>
      <c r="X203" s="113"/>
      <c r="Y203" s="113"/>
      <c r="Z203" s="113"/>
      <c r="AA203" s="115" t="s">
        <v>610</v>
      </c>
      <c r="AB203" s="115" t="s">
        <v>1087</v>
      </c>
      <c r="AC203" s="105" t="s">
        <v>1087</v>
      </c>
      <c r="AD203" s="116" t="s">
        <v>532</v>
      </c>
      <c r="AE203" s="115" t="s">
        <v>458</v>
      </c>
      <c r="AF203" s="124">
        <v>76.5</v>
      </c>
      <c r="AG203" s="113">
        <v>295.3</v>
      </c>
      <c r="AH203" s="113"/>
      <c r="AI203" s="113">
        <v>46000</v>
      </c>
      <c r="AJ203" s="113">
        <v>4600</v>
      </c>
      <c r="AK203" s="113">
        <v>3520</v>
      </c>
      <c r="AL203" s="117">
        <v>359</v>
      </c>
      <c r="AM203" s="118">
        <v>181</v>
      </c>
      <c r="AN203" s="143" t="s">
        <v>544</v>
      </c>
      <c r="AO203" s="143" t="s">
        <v>611</v>
      </c>
      <c r="AP203" s="142">
        <v>1964</v>
      </c>
      <c r="AQ203" s="142">
        <v>1970</v>
      </c>
      <c r="AR203" s="115" t="s">
        <v>926</v>
      </c>
      <c r="AS203" s="121"/>
      <c r="AT203" s="115"/>
      <c r="AU203" s="115"/>
      <c r="AV203" s="120" t="s">
        <v>925</v>
      </c>
      <c r="AW203" s="115"/>
      <c r="AX203" s="121"/>
    </row>
    <row r="204" spans="1:50" s="30" customFormat="1" ht="11.1" customHeight="1">
      <c r="B204" s="43">
        <v>188</v>
      </c>
      <c r="C204" s="45" t="s">
        <v>1380</v>
      </c>
      <c r="D204" s="47" t="s">
        <v>531</v>
      </c>
      <c r="E204" s="21" t="s">
        <v>108</v>
      </c>
      <c r="F204" s="21" t="s">
        <v>113</v>
      </c>
      <c r="G204" s="20" t="s">
        <v>114</v>
      </c>
      <c r="H204" s="43" t="s">
        <v>1385</v>
      </c>
      <c r="I204" s="43">
        <v>3</v>
      </c>
      <c r="J204" s="43">
        <v>2.2000000000000002</v>
      </c>
      <c r="K204" s="43" t="s">
        <v>3</v>
      </c>
      <c r="L204" s="43">
        <v>1.9</v>
      </c>
      <c r="M204" s="147">
        <v>27683</v>
      </c>
      <c r="N204" s="59" t="s">
        <v>972</v>
      </c>
      <c r="O204" s="67">
        <v>-26</v>
      </c>
      <c r="P204" s="122" t="s">
        <v>986</v>
      </c>
      <c r="Q204" s="114" t="s">
        <v>985</v>
      </c>
      <c r="R204" s="114"/>
      <c r="S204" s="113"/>
      <c r="T204" s="113"/>
      <c r="U204" s="114" t="s">
        <v>1150</v>
      </c>
      <c r="V204" s="113"/>
      <c r="W204" s="113"/>
      <c r="X204" s="113"/>
      <c r="Y204" s="113"/>
      <c r="Z204" s="113"/>
      <c r="AA204" s="126" t="s">
        <v>736</v>
      </c>
      <c r="AB204" s="115" t="s">
        <v>1088</v>
      </c>
      <c r="AC204" s="105" t="s">
        <v>1143</v>
      </c>
      <c r="AD204" s="116" t="s">
        <v>737</v>
      </c>
      <c r="AE204" s="126" t="s">
        <v>458</v>
      </c>
      <c r="AF204" s="144">
        <v>99.5</v>
      </c>
      <c r="AG204" s="113">
        <v>620</v>
      </c>
      <c r="AH204" s="113"/>
      <c r="AI204" s="113">
        <v>42500</v>
      </c>
      <c r="AJ204" s="113">
        <v>4250</v>
      </c>
      <c r="AK204" s="113">
        <v>41500</v>
      </c>
      <c r="AL204" s="129">
        <v>26.5</v>
      </c>
      <c r="AM204" s="118">
        <v>121</v>
      </c>
      <c r="AN204" s="145" t="s">
        <v>533</v>
      </c>
      <c r="AO204" s="145" t="s">
        <v>753</v>
      </c>
      <c r="AP204" s="142">
        <v>1970</v>
      </c>
      <c r="AQ204" s="142">
        <v>2001</v>
      </c>
      <c r="AR204" s="126" t="s">
        <v>927</v>
      </c>
      <c r="AS204" s="121"/>
      <c r="AT204" s="126"/>
      <c r="AU204" s="126"/>
      <c r="AV204" s="130" t="s">
        <v>746</v>
      </c>
      <c r="AW204" s="126"/>
      <c r="AX204" s="121"/>
    </row>
    <row r="205" spans="1:50" s="30" customFormat="1" ht="11.1" customHeight="1">
      <c r="B205" s="43">
        <v>190</v>
      </c>
      <c r="C205" s="44" t="s">
        <v>1380</v>
      </c>
      <c r="D205" s="45" t="s">
        <v>594</v>
      </c>
      <c r="E205" s="21" t="s">
        <v>115</v>
      </c>
      <c r="F205" s="21" t="s">
        <v>117</v>
      </c>
      <c r="G205" s="20" t="s">
        <v>118</v>
      </c>
      <c r="H205" s="43" t="s">
        <v>1385</v>
      </c>
      <c r="I205" s="43">
        <v>3</v>
      </c>
      <c r="J205" s="43">
        <v>2.2999999999999998</v>
      </c>
      <c r="K205" s="43" t="s">
        <v>3</v>
      </c>
      <c r="L205" s="43">
        <v>2</v>
      </c>
      <c r="M205" s="147">
        <v>37707</v>
      </c>
      <c r="N205" s="59" t="s">
        <v>954</v>
      </c>
      <c r="O205" s="19">
        <v>19</v>
      </c>
      <c r="P205" s="122" t="s">
        <v>985</v>
      </c>
      <c r="Q205" s="114" t="s">
        <v>985</v>
      </c>
      <c r="R205" s="114"/>
      <c r="S205" s="113"/>
      <c r="T205" s="113"/>
      <c r="U205" s="114" t="s">
        <v>1150</v>
      </c>
      <c r="V205" s="113"/>
      <c r="W205" s="113"/>
      <c r="X205" s="113" t="s">
        <v>1155</v>
      </c>
      <c r="Y205" s="113"/>
      <c r="Z205" s="113"/>
      <c r="AA205" s="115" t="s">
        <v>598</v>
      </c>
      <c r="AB205" s="115" t="s">
        <v>1078</v>
      </c>
      <c r="AC205" s="105" t="s">
        <v>1078</v>
      </c>
      <c r="AD205" s="116" t="s">
        <v>457</v>
      </c>
      <c r="AE205" s="115" t="s">
        <v>458</v>
      </c>
      <c r="AF205" s="124">
        <v>83</v>
      </c>
      <c r="AG205" s="113">
        <v>192</v>
      </c>
      <c r="AH205" s="113"/>
      <c r="AI205" s="113">
        <v>54600</v>
      </c>
      <c r="AJ205" s="113">
        <v>5460</v>
      </c>
      <c r="AK205" s="113">
        <v>4710</v>
      </c>
      <c r="AL205" s="117">
        <v>491</v>
      </c>
      <c r="AM205" s="118">
        <v>190</v>
      </c>
      <c r="AN205" s="143" t="s">
        <v>544</v>
      </c>
      <c r="AO205" s="143"/>
      <c r="AP205" s="142">
        <v>1977</v>
      </c>
      <c r="AQ205" s="142">
        <v>1984</v>
      </c>
      <c r="AR205" s="115" t="s">
        <v>929</v>
      </c>
      <c r="AS205" s="121"/>
      <c r="AT205" s="115"/>
      <c r="AU205" s="115"/>
      <c r="AV205" s="120" t="s">
        <v>928</v>
      </c>
      <c r="AW205" s="115"/>
      <c r="AX205" s="121"/>
    </row>
    <row r="206" spans="1:50" s="30" customFormat="1" ht="11.1" customHeight="1">
      <c r="B206" s="43">
        <v>189</v>
      </c>
      <c r="C206" s="44" t="s">
        <v>1380</v>
      </c>
      <c r="D206" s="45" t="s">
        <v>594</v>
      </c>
      <c r="E206" s="21" t="s">
        <v>115</v>
      </c>
      <c r="F206" s="21" t="s">
        <v>116</v>
      </c>
      <c r="G206" s="20" t="s">
        <v>393</v>
      </c>
      <c r="H206" s="43" t="s">
        <v>1385</v>
      </c>
      <c r="I206" s="43">
        <v>3</v>
      </c>
      <c r="J206" s="43">
        <v>1.7</v>
      </c>
      <c r="K206" s="43" t="s">
        <v>3</v>
      </c>
      <c r="L206" s="43">
        <v>1.6</v>
      </c>
      <c r="M206" s="147">
        <v>39172</v>
      </c>
      <c r="N206" s="59" t="s">
        <v>972</v>
      </c>
      <c r="O206" s="19">
        <v>45</v>
      </c>
      <c r="P206" s="122" t="s">
        <v>985</v>
      </c>
      <c r="Q206" s="114" t="s">
        <v>985</v>
      </c>
      <c r="R206" s="114"/>
      <c r="S206" s="113"/>
      <c r="T206" s="113"/>
      <c r="U206" s="114" t="s">
        <v>1150</v>
      </c>
      <c r="V206" s="113"/>
      <c r="W206" s="113"/>
      <c r="X206" s="113"/>
      <c r="Y206" s="113"/>
      <c r="Z206" s="113"/>
      <c r="AA206" s="115" t="s">
        <v>615</v>
      </c>
      <c r="AB206" s="115" t="s">
        <v>1089</v>
      </c>
      <c r="AC206" s="105" t="s">
        <v>1090</v>
      </c>
      <c r="AD206" s="116" t="s">
        <v>493</v>
      </c>
      <c r="AE206" s="115" t="s">
        <v>499</v>
      </c>
      <c r="AF206" s="124">
        <v>82</v>
      </c>
      <c r="AG206" s="113">
        <v>188.3</v>
      </c>
      <c r="AH206" s="113">
        <v>66</v>
      </c>
      <c r="AI206" s="113">
        <v>41000</v>
      </c>
      <c r="AJ206" s="113">
        <v>4100</v>
      </c>
      <c r="AK206" s="113">
        <v>3470</v>
      </c>
      <c r="AL206" s="117">
        <v>211</v>
      </c>
      <c r="AM206" s="118">
        <v>200</v>
      </c>
      <c r="AN206" s="143" t="s">
        <v>617</v>
      </c>
      <c r="AO206" s="143" t="s">
        <v>618</v>
      </c>
      <c r="AP206" s="142">
        <v>1958</v>
      </c>
      <c r="AQ206" s="142">
        <v>1962</v>
      </c>
      <c r="AR206" s="115"/>
      <c r="AS206" s="119" t="s">
        <v>616</v>
      </c>
      <c r="AT206" s="115"/>
      <c r="AU206" s="115"/>
      <c r="AV206" s="120" t="s">
        <v>784</v>
      </c>
      <c r="AW206" s="115"/>
      <c r="AX206" s="121"/>
    </row>
    <row r="207" spans="1:50" s="30" customFormat="1" ht="11.1" customHeight="1">
      <c r="A207"/>
      <c r="B207" s="25">
        <v>191</v>
      </c>
      <c r="C207" s="26" t="s">
        <v>1382</v>
      </c>
      <c r="D207" s="42" t="s">
        <v>540</v>
      </c>
      <c r="E207" s="27" t="s">
        <v>130</v>
      </c>
      <c r="F207" s="27" t="s">
        <v>394</v>
      </c>
      <c r="G207" s="28" t="s">
        <v>395</v>
      </c>
      <c r="H207" s="25" t="s">
        <v>406</v>
      </c>
      <c r="I207" s="25">
        <v>3</v>
      </c>
      <c r="J207" s="25">
        <v>1.7</v>
      </c>
      <c r="K207" s="25" t="s">
        <v>3</v>
      </c>
      <c r="L207" s="25">
        <v>1.5</v>
      </c>
      <c r="M207" s="147">
        <v>28293</v>
      </c>
      <c r="N207" s="61" t="s">
        <v>970</v>
      </c>
      <c r="O207" s="60" t="s">
        <v>1152</v>
      </c>
      <c r="P207" s="122" t="s">
        <v>1152</v>
      </c>
      <c r="Q207" s="122"/>
      <c r="R207" s="122"/>
      <c r="S207" s="131"/>
      <c r="T207" s="131"/>
      <c r="U207" s="114" t="s">
        <v>1150</v>
      </c>
      <c r="V207" s="131"/>
      <c r="W207" s="131"/>
      <c r="X207" s="131"/>
      <c r="Y207" s="131"/>
      <c r="Z207" s="131"/>
      <c r="AA207" s="115"/>
      <c r="AB207" s="115"/>
      <c r="AC207" s="115"/>
      <c r="AD207" s="132"/>
      <c r="AE207" s="115"/>
      <c r="AF207" s="146"/>
      <c r="AG207" s="118"/>
      <c r="AH207" s="118"/>
      <c r="AI207" s="118"/>
      <c r="AJ207" s="118"/>
      <c r="AK207" s="118"/>
      <c r="AL207" s="117"/>
      <c r="AM207" s="118"/>
      <c r="AN207" s="143"/>
      <c r="AO207" s="143"/>
      <c r="AP207" s="118"/>
      <c r="AQ207" s="118"/>
      <c r="AR207" s="115"/>
      <c r="AS207" s="121"/>
      <c r="AT207" s="115"/>
      <c r="AU207" s="115"/>
      <c r="AV207" s="127"/>
      <c r="AW207" s="115"/>
      <c r="AX207" s="121"/>
    </row>
    <row r="208" spans="1:50" s="30" customFormat="1" ht="11.1" customHeight="1">
      <c r="A208"/>
      <c r="B208" s="25">
        <v>192</v>
      </c>
      <c r="C208" s="26" t="s">
        <v>1382</v>
      </c>
      <c r="D208" s="42" t="s">
        <v>540</v>
      </c>
      <c r="E208" s="27" t="s">
        <v>130</v>
      </c>
      <c r="F208" s="27" t="s">
        <v>396</v>
      </c>
      <c r="G208" s="28" t="s">
        <v>397</v>
      </c>
      <c r="H208" s="25" t="s">
        <v>406</v>
      </c>
      <c r="I208" s="25">
        <v>3</v>
      </c>
      <c r="J208" s="25">
        <v>2.6</v>
      </c>
      <c r="K208" s="25" t="s">
        <v>3</v>
      </c>
      <c r="L208" s="25">
        <v>2.2999999999999998</v>
      </c>
      <c r="M208" s="147">
        <v>30256</v>
      </c>
      <c r="N208" s="61" t="s">
        <v>970</v>
      </c>
      <c r="O208" s="60" t="s">
        <v>1152</v>
      </c>
      <c r="P208" s="122" t="s">
        <v>1152</v>
      </c>
      <c r="Q208" s="122"/>
      <c r="R208" s="122"/>
      <c r="S208" s="131"/>
      <c r="T208" s="131"/>
      <c r="U208" s="114" t="s">
        <v>1150</v>
      </c>
      <c r="V208" s="131"/>
      <c r="W208" s="131"/>
      <c r="X208" s="131"/>
      <c r="Y208" s="131"/>
      <c r="Z208" s="131"/>
      <c r="AA208" s="115"/>
      <c r="AB208" s="115"/>
      <c r="AC208" s="115"/>
      <c r="AD208" s="132"/>
      <c r="AE208" s="115"/>
      <c r="AF208" s="146"/>
      <c r="AG208" s="118"/>
      <c r="AH208" s="118"/>
      <c r="AI208" s="118"/>
      <c r="AJ208" s="118"/>
      <c r="AK208" s="118"/>
      <c r="AL208" s="117"/>
      <c r="AM208" s="118"/>
      <c r="AN208" s="143"/>
      <c r="AO208" s="143"/>
      <c r="AP208" s="118"/>
      <c r="AQ208" s="118"/>
      <c r="AR208" s="115"/>
      <c r="AS208" s="121"/>
      <c r="AT208" s="115"/>
      <c r="AU208" s="115"/>
      <c r="AV208" s="127"/>
      <c r="AW208" s="115"/>
      <c r="AX208" s="121"/>
    </row>
    <row r="209" spans="2:50" s="30" customFormat="1" ht="11.1" customHeight="1">
      <c r="B209" s="43">
        <v>194</v>
      </c>
      <c r="C209" s="44" t="s">
        <v>1380</v>
      </c>
      <c r="D209" s="45" t="s">
        <v>540</v>
      </c>
      <c r="E209" s="21" t="s">
        <v>130</v>
      </c>
      <c r="F209" s="21" t="s">
        <v>400</v>
      </c>
      <c r="G209" s="20" t="s">
        <v>401</v>
      </c>
      <c r="H209" s="43" t="s">
        <v>1385</v>
      </c>
      <c r="I209" s="43">
        <v>3</v>
      </c>
      <c r="J209" s="43">
        <v>2.4</v>
      </c>
      <c r="K209" s="43" t="s">
        <v>3</v>
      </c>
      <c r="L209" s="43">
        <v>2.1</v>
      </c>
      <c r="M209" s="147">
        <v>31438</v>
      </c>
      <c r="N209" s="59" t="s">
        <v>970</v>
      </c>
      <c r="O209" s="19">
        <v>21</v>
      </c>
      <c r="P209" s="122" t="s">
        <v>985</v>
      </c>
      <c r="Q209" s="114" t="s">
        <v>985</v>
      </c>
      <c r="R209" s="114"/>
      <c r="S209" s="113"/>
      <c r="T209" s="113"/>
      <c r="U209" s="114" t="s">
        <v>1150</v>
      </c>
      <c r="V209" s="113"/>
      <c r="W209" s="113"/>
      <c r="X209" s="113"/>
      <c r="Y209" s="113"/>
      <c r="Z209" s="113"/>
      <c r="AA209" s="115" t="s">
        <v>541</v>
      </c>
      <c r="AB209" s="115" t="s">
        <v>1134</v>
      </c>
      <c r="AC209" s="105" t="s">
        <v>1133</v>
      </c>
      <c r="AD209" s="116" t="s">
        <v>493</v>
      </c>
      <c r="AE209" s="115" t="s">
        <v>458</v>
      </c>
      <c r="AF209" s="124">
        <v>117.5</v>
      </c>
      <c r="AG209" s="113">
        <v>450</v>
      </c>
      <c r="AH209" s="113">
        <v>1119</v>
      </c>
      <c r="AI209" s="113">
        <v>123000</v>
      </c>
      <c r="AJ209" s="113">
        <v>12300</v>
      </c>
      <c r="AK209" s="113">
        <v>7750</v>
      </c>
      <c r="AL209" s="117">
        <v>805</v>
      </c>
      <c r="AM209" s="118">
        <v>361</v>
      </c>
      <c r="AN209" s="143" t="s">
        <v>533</v>
      </c>
      <c r="AO209" s="143" t="s">
        <v>529</v>
      </c>
      <c r="AP209" s="142">
        <v>1959</v>
      </c>
      <c r="AQ209" s="142">
        <v>1965</v>
      </c>
      <c r="AR209" s="115" t="s">
        <v>810</v>
      </c>
      <c r="AS209" s="121" t="s">
        <v>542</v>
      </c>
      <c r="AT209" s="115"/>
      <c r="AU209" s="115"/>
      <c r="AV209" s="120" t="s">
        <v>809</v>
      </c>
      <c r="AW209" s="115"/>
      <c r="AX209" s="121"/>
    </row>
    <row r="210" spans="2:50" s="30" customFormat="1" ht="11.1" customHeight="1">
      <c r="B210" s="43">
        <v>193</v>
      </c>
      <c r="C210" s="44" t="s">
        <v>1380</v>
      </c>
      <c r="D210" s="45" t="s">
        <v>540</v>
      </c>
      <c r="E210" s="21" t="s">
        <v>130</v>
      </c>
      <c r="F210" s="21" t="s">
        <v>398</v>
      </c>
      <c r="G210" s="20" t="s">
        <v>399</v>
      </c>
      <c r="H210" s="43" t="s">
        <v>1385</v>
      </c>
      <c r="I210" s="43">
        <v>3</v>
      </c>
      <c r="J210" s="43">
        <v>2</v>
      </c>
      <c r="K210" s="43" t="s">
        <v>3</v>
      </c>
      <c r="L210" s="43">
        <v>1.9</v>
      </c>
      <c r="M210" s="147">
        <v>35606</v>
      </c>
      <c r="N210" s="59" t="s">
        <v>972</v>
      </c>
      <c r="O210" s="19">
        <v>30</v>
      </c>
      <c r="P210" s="122" t="s">
        <v>985</v>
      </c>
      <c r="Q210" s="114" t="s">
        <v>985</v>
      </c>
      <c r="R210" s="114"/>
      <c r="S210" s="113"/>
      <c r="T210" s="113"/>
      <c r="U210" s="114" t="s">
        <v>1150</v>
      </c>
      <c r="V210" s="113"/>
      <c r="W210" s="113"/>
      <c r="X210" s="113"/>
      <c r="Y210" s="113"/>
      <c r="Z210" s="113"/>
      <c r="AA210" s="115" t="s">
        <v>694</v>
      </c>
      <c r="AB210" s="115" t="s">
        <v>1091</v>
      </c>
      <c r="AC210" s="105" t="s">
        <v>1092</v>
      </c>
      <c r="AD210" s="116" t="s">
        <v>406</v>
      </c>
      <c r="AE210" s="115" t="s">
        <v>458</v>
      </c>
      <c r="AF210" s="124">
        <v>47</v>
      </c>
      <c r="AG210" s="113">
        <v>136</v>
      </c>
      <c r="AH210" s="113"/>
      <c r="AI210" s="113">
        <v>13930</v>
      </c>
      <c r="AJ210" s="113">
        <v>1393</v>
      </c>
      <c r="AK210" s="113">
        <v>1163</v>
      </c>
      <c r="AL210" s="117">
        <v>38.4</v>
      </c>
      <c r="AM210" s="118">
        <v>104</v>
      </c>
      <c r="AN210" s="143" t="s">
        <v>695</v>
      </c>
      <c r="AO210" s="143" t="s">
        <v>654</v>
      </c>
      <c r="AP210" s="142"/>
      <c r="AQ210" s="142">
        <v>1967</v>
      </c>
      <c r="AR210" s="115" t="s">
        <v>931</v>
      </c>
      <c r="AS210" s="121"/>
      <c r="AT210" s="115"/>
      <c r="AU210" s="115"/>
      <c r="AV210" s="120" t="s">
        <v>930</v>
      </c>
      <c r="AW210" s="115"/>
      <c r="AX210" s="121"/>
    </row>
    <row r="211" spans="2:50" s="30" customFormat="1" ht="11.1" customHeight="1">
      <c r="B211" s="17"/>
      <c r="C211" s="17"/>
      <c r="D211" s="16"/>
      <c r="E211" s="18"/>
      <c r="F211" s="35"/>
      <c r="G211" s="35"/>
      <c r="H211" s="16"/>
      <c r="I211" s="16"/>
      <c r="J211" s="16"/>
      <c r="K211" s="16"/>
      <c r="L211" s="36"/>
      <c r="M211" s="62"/>
      <c r="N211" s="61"/>
      <c r="O211" s="62"/>
      <c r="P211" s="122"/>
      <c r="Q211" s="122"/>
      <c r="R211" s="122"/>
      <c r="S211" s="131"/>
      <c r="T211" s="131"/>
      <c r="U211" s="131"/>
      <c r="V211" s="131"/>
      <c r="W211" s="131"/>
      <c r="X211" s="131"/>
      <c r="Y211" s="131"/>
      <c r="Z211" s="131"/>
      <c r="AA211" s="127"/>
      <c r="AB211" s="127"/>
      <c r="AC211" s="127"/>
      <c r="AD211" s="133"/>
      <c r="AE211" s="37"/>
      <c r="AF211" s="146"/>
      <c r="AG211" s="118"/>
      <c r="AH211" s="118"/>
      <c r="AI211" s="118"/>
      <c r="AJ211" s="118"/>
      <c r="AK211" s="118"/>
      <c r="AL211" s="118"/>
      <c r="AM211" s="118"/>
      <c r="AN211" s="118"/>
      <c r="AO211" s="118"/>
      <c r="AP211" s="118"/>
      <c r="AQ211" s="118"/>
      <c r="AR211" s="127"/>
      <c r="AS211" s="127"/>
      <c r="AT211" s="127"/>
      <c r="AU211" s="127"/>
      <c r="AV211" s="127"/>
      <c r="AW211" s="127"/>
      <c r="AX211" s="127"/>
    </row>
    <row r="212" spans="2:50" ht="27.75" customHeight="1">
      <c r="B212" s="22" t="s">
        <v>415</v>
      </c>
      <c r="C212" s="22" t="s">
        <v>1123</v>
      </c>
      <c r="D212" s="41" t="s">
        <v>466</v>
      </c>
      <c r="E212" s="22" t="s">
        <v>131</v>
      </c>
      <c r="F212" s="22" t="s">
        <v>402</v>
      </c>
      <c r="G212" s="22" t="s">
        <v>403</v>
      </c>
      <c r="H212" s="22" t="s">
        <v>132</v>
      </c>
      <c r="I212" s="22" t="s">
        <v>407</v>
      </c>
      <c r="J212" s="23" t="s">
        <v>408</v>
      </c>
      <c r="K212" s="23" t="s">
        <v>404</v>
      </c>
      <c r="L212" s="24" t="s">
        <v>943</v>
      </c>
      <c r="M212" s="63"/>
      <c r="N212" s="63"/>
      <c r="O212" s="63"/>
      <c r="P212" s="73" t="s">
        <v>1131</v>
      </c>
      <c r="Q212" s="73"/>
      <c r="R212" s="73"/>
      <c r="S212" s="74"/>
      <c r="T212" s="74"/>
      <c r="U212" s="74"/>
      <c r="V212" s="74"/>
      <c r="W212" s="74"/>
      <c r="X212" s="74"/>
      <c r="Y212" s="74"/>
      <c r="Z212" s="74"/>
      <c r="AA212" s="75" t="s">
        <v>442</v>
      </c>
      <c r="AB212" s="75" t="s">
        <v>989</v>
      </c>
      <c r="AC212" s="75" t="s">
        <v>988</v>
      </c>
      <c r="AD212" s="75" t="s">
        <v>1093</v>
      </c>
      <c r="AE212" s="75" t="s">
        <v>443</v>
      </c>
      <c r="AF212" s="76" t="s">
        <v>444</v>
      </c>
      <c r="AG212" s="77" t="s">
        <v>445</v>
      </c>
      <c r="AH212" s="77" t="s">
        <v>949</v>
      </c>
      <c r="AI212" s="77" t="s">
        <v>940</v>
      </c>
      <c r="AJ212" s="77" t="s">
        <v>941</v>
      </c>
      <c r="AK212" s="76" t="s">
        <v>450</v>
      </c>
      <c r="AL212" s="78" t="s">
        <v>447</v>
      </c>
      <c r="AM212" s="76" t="s">
        <v>448</v>
      </c>
      <c r="AN212" s="79" t="s">
        <v>451</v>
      </c>
      <c r="AO212" s="80" t="s">
        <v>452</v>
      </c>
      <c r="AP212" s="75" t="s">
        <v>453</v>
      </c>
      <c r="AQ212" s="75" t="s">
        <v>454</v>
      </c>
      <c r="AR212" s="75" t="s">
        <v>455</v>
      </c>
      <c r="AS212" s="75"/>
      <c r="AT212" s="75"/>
      <c r="AU212" s="75"/>
      <c r="AV212" s="75"/>
      <c r="AW212" s="75"/>
      <c r="AX212" s="75"/>
    </row>
    <row r="213" spans="2:50" s="29" customFormat="1" ht="27.75" customHeight="1">
      <c r="B213" s="31" t="s">
        <v>465</v>
      </c>
      <c r="C213" s="32" t="s">
        <v>1123</v>
      </c>
      <c r="D213" s="33" t="s">
        <v>466</v>
      </c>
      <c r="E213" s="32"/>
      <c r="F213" s="32"/>
      <c r="G213" s="32"/>
      <c r="H213" s="32"/>
      <c r="I213" s="34"/>
      <c r="J213" s="34"/>
      <c r="K213" s="33"/>
      <c r="L213" s="64"/>
      <c r="M213" s="65" t="s">
        <v>952</v>
      </c>
      <c r="N213" s="65" t="s">
        <v>961</v>
      </c>
      <c r="O213" s="65" t="s">
        <v>987</v>
      </c>
      <c r="P213" s="73" t="s">
        <v>1131</v>
      </c>
      <c r="Q213" s="73"/>
      <c r="R213" s="73"/>
      <c r="S213" s="134"/>
      <c r="T213" s="134"/>
      <c r="U213" s="134"/>
      <c r="V213" s="134"/>
      <c r="W213" s="134" t="s">
        <v>984</v>
      </c>
      <c r="X213" s="134"/>
      <c r="Y213" s="134"/>
      <c r="Z213" s="134"/>
      <c r="AA213" s="85" t="s">
        <v>442</v>
      </c>
      <c r="AB213" s="85" t="s">
        <v>989</v>
      </c>
      <c r="AC213" s="85" t="s">
        <v>988</v>
      </c>
      <c r="AD213" s="85" t="s">
        <v>1093</v>
      </c>
      <c r="AE213" s="85" t="s">
        <v>443</v>
      </c>
      <c r="AF213" s="135" t="s">
        <v>444</v>
      </c>
      <c r="AG213" s="86" t="s">
        <v>445</v>
      </c>
      <c r="AH213" s="86" t="s">
        <v>948</v>
      </c>
      <c r="AI213" s="87" t="s">
        <v>446</v>
      </c>
      <c r="AJ213" s="87" t="s">
        <v>449</v>
      </c>
      <c r="AK213" s="87" t="s">
        <v>450</v>
      </c>
      <c r="AL213" s="87" t="s">
        <v>447</v>
      </c>
      <c r="AM213" s="86" t="s">
        <v>448</v>
      </c>
      <c r="AN213" s="87" t="s">
        <v>467</v>
      </c>
      <c r="AO213" s="87" t="s">
        <v>468</v>
      </c>
      <c r="AP213" s="85" t="s">
        <v>453</v>
      </c>
      <c r="AQ213" s="85" t="s">
        <v>454</v>
      </c>
      <c r="AR213" s="85" t="s">
        <v>455</v>
      </c>
      <c r="AS213" s="85"/>
      <c r="AT213" s="85"/>
      <c r="AU213" s="87"/>
      <c r="AV213" s="85"/>
      <c r="AW213" s="85"/>
      <c r="AX213" s="85"/>
    </row>
  </sheetData>
  <autoFilter ref="A15:DW210"/>
  <sortState sortMethod="stroke" ref="A16:DW210">
    <sortCondition ref="D16:D210"/>
    <sortCondition ref="M16:M210"/>
  </sortState>
  <phoneticPr fontId="1"/>
  <hyperlinks>
    <hyperlink ref="F26:G26" r:id="rId1" display="佐幌ダム貯水池(サホロ湖)"/>
    <hyperlink ref="F22:G22" r:id="rId2" display="糠平ダム湖"/>
    <hyperlink ref="R8:S8" r:id="rId3" display="kmdみやぎ"/>
    <hyperlink ref="R6:S8" r:id="rId4" display="国環研環境数値デタベス"/>
    <hyperlink ref="R4:S4" r:id="rId5" display="県保環センターテレメ室"/>
    <hyperlink ref="R4" r:id="rId6"/>
    <hyperlink ref="R5:S5" r:id="rId7" display="仙台市大気環境情報"/>
    <hyperlink ref="R5" r:id="rId8"/>
    <hyperlink ref="R7:S7" r:id="rId9" display="国環研環境数値デタベス"/>
    <hyperlink ref="R7:U7" r:id="rId10" display="水環境総合情報サイト"/>
  </hyperlinks>
  <pageMargins left="0.7" right="0.7" top="0.75" bottom="0.75" header="0.3" footer="0.3"/>
  <pageSetup paperSize="9" orientation="portrait" horizontalDpi="0" verticalDpi="0" r:id="rId1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2:BE113"/>
  <sheetViews>
    <sheetView workbookViewId="0">
      <selection activeCell="AN9" sqref="AN9"/>
    </sheetView>
  </sheetViews>
  <sheetFormatPr defaultColWidth="2.85546875" defaultRowHeight="12" customHeight="1"/>
  <cols>
    <col min="1" max="1" width="2.140625" customWidth="1"/>
    <col min="2" max="2" width="3.28515625" customWidth="1"/>
    <col min="3" max="3" width="4.28515625" customWidth="1"/>
    <col min="4" max="20" width="2.7109375" customWidth="1"/>
    <col min="21" max="21" width="3" customWidth="1"/>
    <col min="22" max="77" width="2.7109375" customWidth="1"/>
  </cols>
  <sheetData>
    <row r="2" spans="2:57" ht="12" customHeight="1">
      <c r="C2" s="3" t="s">
        <v>1096</v>
      </c>
      <c r="AA2" t="s">
        <v>1132</v>
      </c>
    </row>
    <row r="3" spans="2:57" ht="12" customHeight="1">
      <c r="C3" s="8" t="s">
        <v>1124</v>
      </c>
      <c r="I3" s="15" t="s">
        <v>420</v>
      </c>
      <c r="K3" s="15"/>
      <c r="M3" s="8"/>
      <c r="AA3" t="s">
        <v>1097</v>
      </c>
    </row>
    <row r="4" spans="2:57" ht="12" customHeight="1">
      <c r="C4" s="8" t="s">
        <v>1125</v>
      </c>
      <c r="I4" s="15" t="s">
        <v>1126</v>
      </c>
      <c r="AA4" t="s">
        <v>1099</v>
      </c>
    </row>
    <row r="5" spans="2:57" ht="12" customHeight="1">
      <c r="C5" s="8" t="s">
        <v>428</v>
      </c>
      <c r="E5" s="5"/>
      <c r="J5" s="4"/>
      <c r="K5" s="4"/>
      <c r="M5" s="8"/>
      <c r="R5" s="8" t="s">
        <v>429</v>
      </c>
      <c r="AA5" t="s">
        <v>1101</v>
      </c>
    </row>
    <row r="6" spans="2:57" ht="12" customHeight="1">
      <c r="C6" s="11" t="s">
        <v>1127</v>
      </c>
      <c r="E6" s="5"/>
      <c r="M6" s="11"/>
      <c r="R6" s="56">
        <f>COUNTIF(都道府県列,"北海道")</f>
        <v>11</v>
      </c>
      <c r="S6" s="12" t="s">
        <v>422</v>
      </c>
      <c r="AA6" t="s">
        <v>1103</v>
      </c>
    </row>
    <row r="7" spans="2:57" ht="12" customHeight="1">
      <c r="C7" s="11" t="s">
        <v>1128</v>
      </c>
      <c r="F7" s="5"/>
      <c r="M7" s="11"/>
      <c r="R7" s="56">
        <f>COUNTIF(類型列,"&lt;&gt;""")</f>
        <v>195</v>
      </c>
      <c r="S7" s="13" t="s">
        <v>423</v>
      </c>
      <c r="AA7" t="s">
        <v>1098</v>
      </c>
    </row>
    <row r="8" spans="2:57" ht="12" customHeight="1">
      <c r="C8" s="11" t="s">
        <v>1129</v>
      </c>
      <c r="F8" s="5"/>
      <c r="M8" s="11"/>
      <c r="R8" s="56">
        <f>COUNTIF(適否列,"○")</f>
        <v>106</v>
      </c>
      <c r="S8" s="13" t="s">
        <v>424</v>
      </c>
      <c r="AA8" t="s">
        <v>1100</v>
      </c>
    </row>
    <row r="9" spans="2:57" ht="12" customHeight="1">
      <c r="C9" s="11" t="s">
        <v>439</v>
      </c>
      <c r="D9" s="5"/>
      <c r="F9" s="5"/>
      <c r="M9" s="11"/>
      <c r="R9" s="56">
        <f>COUNTIF(適否列,"×")</f>
        <v>89</v>
      </c>
      <c r="S9" s="14" t="s">
        <v>425</v>
      </c>
      <c r="AA9" t="s">
        <v>1102</v>
      </c>
    </row>
    <row r="10" spans="2:57" ht="12" customHeight="1">
      <c r="C10" s="11" t="s">
        <v>440</v>
      </c>
      <c r="F10" s="5"/>
      <c r="M10" s="11"/>
      <c r="R10" s="56">
        <f>SUM(R8:R9)</f>
        <v>195</v>
      </c>
      <c r="S10" s="13" t="s">
        <v>426</v>
      </c>
      <c r="T10" s="1"/>
      <c r="AA10" t="s">
        <v>1104</v>
      </c>
    </row>
    <row r="11" spans="2:57" ht="12" customHeight="1">
      <c r="C11" s="11" t="s">
        <v>441</v>
      </c>
      <c r="E11" s="1"/>
      <c r="F11" s="1"/>
      <c r="M11" s="11"/>
      <c r="R11" s="56">
        <f>210-15</f>
        <v>195</v>
      </c>
      <c r="S11" s="13" t="s">
        <v>1130</v>
      </c>
    </row>
    <row r="12" spans="2:57" ht="12" customHeight="1">
      <c r="C12" s="1"/>
      <c r="D12" s="1"/>
      <c r="E12" s="1"/>
      <c r="F12" s="1"/>
      <c r="G12" s="1"/>
      <c r="H12" s="1"/>
      <c r="J12" s="1"/>
      <c r="K12" s="1"/>
      <c r="M12" s="1"/>
      <c r="N12" s="1"/>
      <c r="O12" s="1"/>
      <c r="P12" s="1"/>
      <c r="Q12" s="1"/>
      <c r="R12" s="1"/>
      <c r="T12" s="1"/>
      <c r="W12" s="1"/>
      <c r="AV12" s="180"/>
      <c r="AW12" s="180"/>
      <c r="AX12" s="180"/>
      <c r="AY12" s="180"/>
      <c r="AZ12" s="180"/>
      <c r="BA12" s="180"/>
      <c r="BB12" s="180"/>
      <c r="BC12" s="180"/>
      <c r="BD12" s="180"/>
      <c r="BE12" s="180"/>
    </row>
    <row r="13" spans="2:57" ht="12" customHeight="1">
      <c r="B13" s="148"/>
      <c r="C13" s="1"/>
      <c r="D13" s="1" t="s">
        <v>1404</v>
      </c>
      <c r="E13" s="148"/>
      <c r="F13" s="148"/>
      <c r="G13" s="1"/>
      <c r="H13" s="1"/>
      <c r="I13" s="1"/>
      <c r="J13" s="149"/>
      <c r="K13" s="1" t="s">
        <v>1405</v>
      </c>
      <c r="L13" s="1"/>
      <c r="M13" s="148"/>
      <c r="N13" s="148"/>
      <c r="O13" s="148"/>
      <c r="P13" s="148"/>
      <c r="Q13" s="148"/>
      <c r="R13" s="148"/>
      <c r="S13" s="148"/>
      <c r="T13" s="148"/>
      <c r="U13" s="149"/>
      <c r="V13" s="1" t="s">
        <v>1408</v>
      </c>
      <c r="W13" s="148"/>
      <c r="X13" s="148"/>
      <c r="Y13" s="148"/>
      <c r="Z13" s="148"/>
      <c r="AA13" s="148"/>
      <c r="AB13" s="148"/>
      <c r="AC13" s="148"/>
      <c r="AD13" s="148"/>
      <c r="AE13" s="148"/>
      <c r="AF13" s="148"/>
      <c r="AG13" s="148"/>
      <c r="AH13" s="148"/>
      <c r="AI13" s="148"/>
      <c r="AJ13" s="149"/>
      <c r="AK13" s="1" t="s">
        <v>1409</v>
      </c>
      <c r="AL13" s="148"/>
      <c r="AM13" s="148"/>
      <c r="AN13" s="148"/>
      <c r="AO13" s="148"/>
      <c r="AP13" s="149"/>
      <c r="AQ13" s="148" t="s">
        <v>1411</v>
      </c>
      <c r="AR13" s="148"/>
      <c r="AV13" s="180"/>
      <c r="AW13" s="180"/>
      <c r="AX13" s="180"/>
      <c r="AY13" s="180"/>
      <c r="AZ13" s="180"/>
      <c r="BA13" s="180"/>
      <c r="BB13" s="180"/>
      <c r="BC13" s="180"/>
      <c r="BD13" s="180"/>
      <c r="BE13" s="180"/>
    </row>
    <row r="14" spans="2:57" ht="18" customHeight="1">
      <c r="B14" s="217" t="s">
        <v>1105</v>
      </c>
      <c r="C14" s="214" t="s">
        <v>421</v>
      </c>
      <c r="D14" s="150" t="s">
        <v>272</v>
      </c>
      <c r="E14" s="150" t="s">
        <v>406</v>
      </c>
      <c r="F14" s="150" t="s">
        <v>405</v>
      </c>
      <c r="G14" s="150" t="s">
        <v>272</v>
      </c>
      <c r="H14" s="150" t="s">
        <v>406</v>
      </c>
      <c r="I14" s="150" t="s">
        <v>405</v>
      </c>
      <c r="J14" s="222" t="s">
        <v>1403</v>
      </c>
      <c r="K14" s="151" t="s">
        <v>272</v>
      </c>
      <c r="L14" s="150" t="s">
        <v>272</v>
      </c>
      <c r="M14" s="150" t="s">
        <v>406</v>
      </c>
      <c r="N14" s="150" t="s">
        <v>406</v>
      </c>
      <c r="O14" s="150" t="s">
        <v>405</v>
      </c>
      <c r="P14" s="150" t="s">
        <v>405</v>
      </c>
      <c r="Q14" s="224" t="s">
        <v>416</v>
      </c>
      <c r="R14" s="213" t="s">
        <v>416</v>
      </c>
      <c r="S14" s="152" t="s">
        <v>418</v>
      </c>
      <c r="T14" s="226" t="s">
        <v>1406</v>
      </c>
      <c r="U14" s="228" t="s">
        <v>1407</v>
      </c>
      <c r="V14" s="153">
        <v>25659</v>
      </c>
      <c r="W14" s="154">
        <v>27485</v>
      </c>
      <c r="X14" s="154">
        <v>31138</v>
      </c>
      <c r="Y14" s="154">
        <v>34790</v>
      </c>
      <c r="Z14" s="154">
        <v>38443</v>
      </c>
      <c r="AA14" s="154">
        <v>42096</v>
      </c>
      <c r="AB14" s="154">
        <v>25659</v>
      </c>
      <c r="AC14" s="154">
        <v>27485</v>
      </c>
      <c r="AD14" s="154">
        <v>31138</v>
      </c>
      <c r="AE14" s="154">
        <v>34790</v>
      </c>
      <c r="AF14" s="154">
        <v>38443</v>
      </c>
      <c r="AG14" s="154">
        <v>42096</v>
      </c>
      <c r="AH14" s="211" t="s">
        <v>416</v>
      </c>
      <c r="AI14" s="213" t="s">
        <v>416</v>
      </c>
      <c r="AJ14" s="155" t="s">
        <v>418</v>
      </c>
      <c r="AK14" s="156">
        <v>-50</v>
      </c>
      <c r="AL14" s="157">
        <v>0</v>
      </c>
      <c r="AM14" s="157">
        <v>5</v>
      </c>
      <c r="AN14" s="157">
        <v>10</v>
      </c>
      <c r="AO14" s="157">
        <v>20</v>
      </c>
      <c r="AP14" s="220" t="s">
        <v>1414</v>
      </c>
      <c r="AQ14" s="205" t="s">
        <v>1377</v>
      </c>
      <c r="AR14" s="208" t="s">
        <v>1410</v>
      </c>
      <c r="AV14" s="180"/>
      <c r="AW14" s="180"/>
      <c r="AX14" s="181"/>
      <c r="AY14" s="182"/>
      <c r="AZ14" s="182"/>
      <c r="BA14" s="182"/>
      <c r="BB14" s="182"/>
      <c r="BC14" s="180"/>
      <c r="BD14" s="180"/>
      <c r="BE14" s="180"/>
    </row>
    <row r="15" spans="2:57" ht="17.25" customHeight="1">
      <c r="B15" s="218"/>
      <c r="C15" s="215"/>
      <c r="D15" s="150" t="s">
        <v>1401</v>
      </c>
      <c r="E15" s="150" t="s">
        <v>1380</v>
      </c>
      <c r="F15" s="150" t="s">
        <v>1380</v>
      </c>
      <c r="G15" s="150" t="s">
        <v>1402</v>
      </c>
      <c r="H15" s="150" t="s">
        <v>1382</v>
      </c>
      <c r="I15" s="150" t="s">
        <v>1382</v>
      </c>
      <c r="J15" s="223"/>
      <c r="K15" s="151"/>
      <c r="L15" s="150"/>
      <c r="M15" s="150"/>
      <c r="N15" s="150"/>
      <c r="O15" s="150"/>
      <c r="P15" s="150"/>
      <c r="Q15" s="225"/>
      <c r="R15" s="212"/>
      <c r="S15" s="152"/>
      <c r="T15" s="227"/>
      <c r="U15" s="229"/>
      <c r="V15" s="153">
        <v>27485</v>
      </c>
      <c r="W15" s="154">
        <v>31138</v>
      </c>
      <c r="X15" s="154">
        <v>34790</v>
      </c>
      <c r="Y15" s="154">
        <v>38443</v>
      </c>
      <c r="Z15" s="154">
        <v>42096</v>
      </c>
      <c r="AA15" s="154">
        <v>45751</v>
      </c>
      <c r="AB15" s="154">
        <v>27485</v>
      </c>
      <c r="AC15" s="154">
        <v>31138</v>
      </c>
      <c r="AD15" s="154">
        <v>34790</v>
      </c>
      <c r="AE15" s="154">
        <v>38443</v>
      </c>
      <c r="AF15" s="154">
        <v>42096</v>
      </c>
      <c r="AG15" s="154">
        <v>45751</v>
      </c>
      <c r="AH15" s="212"/>
      <c r="AI15" s="212"/>
      <c r="AJ15" s="158"/>
      <c r="AK15" s="159">
        <v>0</v>
      </c>
      <c r="AL15" s="157">
        <v>5</v>
      </c>
      <c r="AM15" s="157">
        <v>10</v>
      </c>
      <c r="AN15" s="157">
        <v>20</v>
      </c>
      <c r="AO15" s="157">
        <v>50</v>
      </c>
      <c r="AP15" s="221"/>
      <c r="AQ15" s="206"/>
      <c r="AR15" s="209"/>
      <c r="AV15" s="180"/>
      <c r="AW15" s="180"/>
      <c r="AX15" s="183"/>
      <c r="AY15" s="183"/>
      <c r="AZ15" s="183"/>
      <c r="BA15" s="183"/>
      <c r="BB15" s="183"/>
      <c r="BC15" s="180"/>
      <c r="BD15" s="180"/>
      <c r="BE15" s="180"/>
    </row>
    <row r="16" spans="2:57" ht="17.25" customHeight="1">
      <c r="B16" s="219"/>
      <c r="C16" s="216"/>
      <c r="D16" s="160" t="s">
        <v>3</v>
      </c>
      <c r="E16" s="160" t="s">
        <v>3</v>
      </c>
      <c r="F16" s="160" t="s">
        <v>3</v>
      </c>
      <c r="G16" s="160" t="s">
        <v>3</v>
      </c>
      <c r="H16" s="160" t="s">
        <v>3</v>
      </c>
      <c r="I16" s="160" t="s">
        <v>3</v>
      </c>
      <c r="J16" s="161" t="s">
        <v>3</v>
      </c>
      <c r="K16" s="162" t="s">
        <v>1381</v>
      </c>
      <c r="L16" s="160" t="s">
        <v>1383</v>
      </c>
      <c r="M16" s="160" t="s">
        <v>1380</v>
      </c>
      <c r="N16" s="160" t="s">
        <v>1382</v>
      </c>
      <c r="O16" s="160" t="s">
        <v>1380</v>
      </c>
      <c r="P16" s="160" t="s">
        <v>1382</v>
      </c>
      <c r="Q16" s="162" t="s">
        <v>1381</v>
      </c>
      <c r="R16" s="160" t="s">
        <v>1383</v>
      </c>
      <c r="S16" s="163"/>
      <c r="T16" s="212"/>
      <c r="U16" s="221"/>
      <c r="V16" s="162" t="s">
        <v>1381</v>
      </c>
      <c r="W16" s="162" t="s">
        <v>1381</v>
      </c>
      <c r="X16" s="162" t="s">
        <v>1381</v>
      </c>
      <c r="Y16" s="162" t="s">
        <v>1381</v>
      </c>
      <c r="Z16" s="162" t="s">
        <v>1381</v>
      </c>
      <c r="AA16" s="162" t="s">
        <v>1381</v>
      </c>
      <c r="AB16" s="162" t="s">
        <v>1384</v>
      </c>
      <c r="AC16" s="162" t="s">
        <v>1384</v>
      </c>
      <c r="AD16" s="162" t="s">
        <v>1384</v>
      </c>
      <c r="AE16" s="162" t="s">
        <v>1384</v>
      </c>
      <c r="AF16" s="162" t="s">
        <v>1384</v>
      </c>
      <c r="AG16" s="162" t="s">
        <v>1384</v>
      </c>
      <c r="AH16" s="162" t="s">
        <v>1381</v>
      </c>
      <c r="AI16" s="162" t="s">
        <v>1384</v>
      </c>
      <c r="AJ16" s="164"/>
      <c r="AK16" s="230" t="s">
        <v>1415</v>
      </c>
      <c r="AL16" s="231" t="s">
        <v>1416</v>
      </c>
      <c r="AM16" s="231" t="s">
        <v>1417</v>
      </c>
      <c r="AN16" s="231" t="s">
        <v>1418</v>
      </c>
      <c r="AO16" s="232" t="s">
        <v>1419</v>
      </c>
      <c r="AP16" s="178"/>
      <c r="AQ16" s="207"/>
      <c r="AR16" s="210"/>
      <c r="AV16" s="180"/>
      <c r="AW16" s="180"/>
      <c r="AX16" s="180"/>
      <c r="AY16" s="180"/>
      <c r="AZ16" s="180"/>
      <c r="BA16" s="180"/>
      <c r="BB16" s="180"/>
      <c r="BC16" s="180"/>
      <c r="BD16" s="180"/>
      <c r="BE16" s="180"/>
    </row>
    <row r="17" spans="2:57" ht="11.1" customHeight="1">
      <c r="B17" s="166" t="s">
        <v>491</v>
      </c>
      <c r="C17" s="165" t="s">
        <v>1388</v>
      </c>
      <c r="D17" s="19" t="str">
        <f t="shared" ref="D17:I26" si="0">IF(COUNTIFS(都道府県列,集計表県列,類型列,行14条件,LD別列,行15条件)=0,"",COUNTIFS(都道府県列,集計表県列,類型列,行14条件,LD別列,行15条件,適否列,行16条件)/COUNTIFS(都道府県列,集計表県列,類型列,行14条件,LD別列,行15条件)*100)</f>
        <v/>
      </c>
      <c r="E17" s="19">
        <f t="shared" si="0"/>
        <v>100</v>
      </c>
      <c r="F17" s="19" t="str">
        <f t="shared" si="0"/>
        <v/>
      </c>
      <c r="G17" s="19">
        <f t="shared" si="0"/>
        <v>60</v>
      </c>
      <c r="H17" s="19">
        <f t="shared" si="0"/>
        <v>33.333333333333329</v>
      </c>
      <c r="I17" s="19">
        <f t="shared" si="0"/>
        <v>0</v>
      </c>
      <c r="J17" s="167">
        <f t="shared" ref="J17:J63" si="1">IF(COUNTIFS(都道府県列,集計表県列)=0,"",COUNTIFS(都道府県列,集計表県列,適否列,行16条件)/COUNTIFS(都道府県列,集計表県列)*100)</f>
        <v>54.54545454545454</v>
      </c>
      <c r="K17" s="168">
        <f t="shared" ref="K17:P26" si="2">COUNTIFS(都道府県列,集計表県列,類型列,行14条件,LD別列,行16条件)</f>
        <v>0</v>
      </c>
      <c r="L17" s="168">
        <f t="shared" si="2"/>
        <v>5</v>
      </c>
      <c r="M17" s="168">
        <f t="shared" si="2"/>
        <v>2</v>
      </c>
      <c r="N17" s="168">
        <f t="shared" si="2"/>
        <v>3</v>
      </c>
      <c r="O17" s="168">
        <f t="shared" si="2"/>
        <v>0</v>
      </c>
      <c r="P17" s="168">
        <f t="shared" si="2"/>
        <v>1</v>
      </c>
      <c r="Q17" s="169">
        <f t="shared" ref="Q17:Q64" si="3">K17+M17+O17</f>
        <v>2</v>
      </c>
      <c r="R17" s="169">
        <f t="shared" ref="R17:R64" si="4">L17+N17+P17</f>
        <v>9</v>
      </c>
      <c r="S17" s="170">
        <f t="shared" ref="S17:S63" si="5">Q17+R17</f>
        <v>11</v>
      </c>
      <c r="T17" s="169">
        <f t="shared" ref="T17:T63" si="6">COUNTIFS(都道府県列,集計表県列,千万以上列,"○")</f>
        <v>2</v>
      </c>
      <c r="U17" s="167">
        <f>IF(Q17&lt;&gt;0,T17/Q17*100,"")</f>
        <v>100</v>
      </c>
      <c r="V17" s="168">
        <f t="shared" ref="V17:AG26" si="7">COUNTIFS(都道府県列,集計表県列,指定年月日列,"&gt;="&amp;行14条件,指定年月日列,"&lt;"&amp;行15条件,LD別列,行16条件)</f>
        <v>0</v>
      </c>
      <c r="W17" s="168">
        <f t="shared" si="7"/>
        <v>1</v>
      </c>
      <c r="X17" s="168">
        <f t="shared" si="7"/>
        <v>0</v>
      </c>
      <c r="Y17" s="168">
        <f t="shared" si="7"/>
        <v>1</v>
      </c>
      <c r="Z17" s="168">
        <f t="shared" si="7"/>
        <v>0</v>
      </c>
      <c r="AA17" s="168">
        <f t="shared" si="7"/>
        <v>0</v>
      </c>
      <c r="AB17" s="168">
        <f t="shared" si="7"/>
        <v>6</v>
      </c>
      <c r="AC17" s="168">
        <f t="shared" si="7"/>
        <v>2</v>
      </c>
      <c r="AD17" s="168">
        <f t="shared" si="7"/>
        <v>1</v>
      </c>
      <c r="AE17" s="168">
        <f t="shared" si="7"/>
        <v>0</v>
      </c>
      <c r="AF17" s="168">
        <f t="shared" si="7"/>
        <v>0</v>
      </c>
      <c r="AG17" s="168">
        <f t="shared" si="7"/>
        <v>0</v>
      </c>
      <c r="AH17" s="169">
        <f>SUM(V17:AA17)</f>
        <v>2</v>
      </c>
      <c r="AI17" s="169">
        <f>SUM(AB17:AG17)</f>
        <v>9</v>
      </c>
      <c r="AJ17" s="171">
        <f t="shared" ref="AJ17:AJ64" si="8">SUM(AH17:AI17)</f>
        <v>11</v>
      </c>
      <c r="AK17" s="168">
        <f t="shared" ref="AK17:AO26" si="9">COUNTIFS(都道府県列,集計表県列,指定年_竣工年,"&gt;"&amp;行14条件,指定年_竣工年,"&lt;="&amp;行15条件)</f>
        <v>0</v>
      </c>
      <c r="AL17" s="17">
        <f t="shared" si="9"/>
        <v>0</v>
      </c>
      <c r="AM17" s="17">
        <f t="shared" si="9"/>
        <v>0</v>
      </c>
      <c r="AN17" s="17">
        <f t="shared" si="9"/>
        <v>1</v>
      </c>
      <c r="AO17" s="17">
        <f t="shared" si="9"/>
        <v>1</v>
      </c>
      <c r="AP17" s="171">
        <f>SUM(AK17:AO17)</f>
        <v>2</v>
      </c>
      <c r="AQ17" s="177">
        <v>44</v>
      </c>
      <c r="AR17" s="176">
        <f t="shared" ref="AR17:AR57" si="10">IF(AQ17&lt;&gt;0,Q17/AQ17*100,"")</f>
        <v>4.5454545454545459</v>
      </c>
      <c r="AV17" s="180"/>
      <c r="AW17" s="180"/>
      <c r="AX17" s="180"/>
      <c r="AY17" s="180"/>
      <c r="AZ17" s="180"/>
      <c r="BA17" s="180"/>
      <c r="BB17" s="184"/>
      <c r="BC17" s="180"/>
      <c r="BD17" s="180"/>
      <c r="BE17" s="180"/>
    </row>
    <row r="18" spans="2:57" ht="11.1" customHeight="1">
      <c r="B18" s="166" t="s">
        <v>530</v>
      </c>
      <c r="C18" s="165" t="s">
        <v>1389</v>
      </c>
      <c r="D18" s="19" t="str">
        <f t="shared" si="0"/>
        <v/>
      </c>
      <c r="E18" s="19">
        <f t="shared" si="0"/>
        <v>100</v>
      </c>
      <c r="F18" s="19" t="str">
        <f t="shared" si="0"/>
        <v/>
      </c>
      <c r="G18" s="19">
        <f t="shared" si="0"/>
        <v>0</v>
      </c>
      <c r="H18" s="19">
        <f t="shared" si="0"/>
        <v>0</v>
      </c>
      <c r="I18" s="19" t="str">
        <f t="shared" si="0"/>
        <v/>
      </c>
      <c r="J18" s="167">
        <f t="shared" si="1"/>
        <v>33.333333333333329</v>
      </c>
      <c r="K18" s="168">
        <f t="shared" si="2"/>
        <v>0</v>
      </c>
      <c r="L18" s="168">
        <f t="shared" si="2"/>
        <v>1</v>
      </c>
      <c r="M18" s="168">
        <f t="shared" si="2"/>
        <v>1</v>
      </c>
      <c r="N18" s="168">
        <f t="shared" si="2"/>
        <v>1</v>
      </c>
      <c r="O18" s="168">
        <f t="shared" si="2"/>
        <v>0</v>
      </c>
      <c r="P18" s="168">
        <f t="shared" si="2"/>
        <v>0</v>
      </c>
      <c r="Q18" s="169">
        <f t="shared" si="3"/>
        <v>1</v>
      </c>
      <c r="R18" s="169">
        <f t="shared" si="4"/>
        <v>2</v>
      </c>
      <c r="S18" s="170">
        <f t="shared" si="5"/>
        <v>3</v>
      </c>
      <c r="T18" s="169">
        <f t="shared" si="6"/>
        <v>1</v>
      </c>
      <c r="U18" s="167">
        <f t="shared" ref="U18:U64" si="11">IF(Q18&lt;&gt;0,T18/Q18*100,"")</f>
        <v>100</v>
      </c>
      <c r="V18" s="168">
        <f t="shared" si="7"/>
        <v>0</v>
      </c>
      <c r="W18" s="168">
        <f t="shared" si="7"/>
        <v>0</v>
      </c>
      <c r="X18" s="168">
        <f t="shared" si="7"/>
        <v>0</v>
      </c>
      <c r="Y18" s="168">
        <f t="shared" si="7"/>
        <v>1</v>
      </c>
      <c r="Z18" s="168">
        <f t="shared" si="7"/>
        <v>0</v>
      </c>
      <c r="AA18" s="168">
        <f t="shared" si="7"/>
        <v>0</v>
      </c>
      <c r="AB18" s="168">
        <f t="shared" si="7"/>
        <v>1</v>
      </c>
      <c r="AC18" s="168">
        <f t="shared" si="7"/>
        <v>1</v>
      </c>
      <c r="AD18" s="168">
        <f t="shared" si="7"/>
        <v>0</v>
      </c>
      <c r="AE18" s="168">
        <f t="shared" si="7"/>
        <v>0</v>
      </c>
      <c r="AF18" s="168">
        <f t="shared" si="7"/>
        <v>0</v>
      </c>
      <c r="AG18" s="168">
        <f t="shared" si="7"/>
        <v>0</v>
      </c>
      <c r="AH18" s="169">
        <f t="shared" ref="AH18:AH63" si="12">SUM(V18:AA18)</f>
        <v>1</v>
      </c>
      <c r="AI18" s="169">
        <f t="shared" ref="AI18:AI63" si="13">SUM(AB18:AG18)</f>
        <v>2</v>
      </c>
      <c r="AJ18" s="171">
        <f t="shared" si="8"/>
        <v>3</v>
      </c>
      <c r="AK18" s="168">
        <f t="shared" si="9"/>
        <v>0</v>
      </c>
      <c r="AL18" s="17">
        <f t="shared" si="9"/>
        <v>0</v>
      </c>
      <c r="AM18" s="17">
        <f t="shared" si="9"/>
        <v>1</v>
      </c>
      <c r="AN18" s="17">
        <f t="shared" si="9"/>
        <v>0</v>
      </c>
      <c r="AO18" s="17">
        <f t="shared" si="9"/>
        <v>0</v>
      </c>
      <c r="AP18" s="171">
        <f t="shared" ref="AP18:AP64" si="14">SUM(AK18:AO18)</f>
        <v>1</v>
      </c>
      <c r="AQ18" s="177">
        <v>9</v>
      </c>
      <c r="AR18" s="176">
        <f t="shared" si="10"/>
        <v>11.111111111111111</v>
      </c>
      <c r="AV18" s="180"/>
      <c r="AW18" s="180"/>
      <c r="AX18" s="180"/>
      <c r="AY18" s="180"/>
      <c r="AZ18" s="180"/>
      <c r="BA18" s="180"/>
      <c r="BB18" s="184"/>
      <c r="BC18" s="180"/>
      <c r="BD18" s="180"/>
      <c r="BE18" s="180"/>
    </row>
    <row r="19" spans="2:57" ht="11.1" customHeight="1">
      <c r="B19" s="195" t="s">
        <v>526</v>
      </c>
      <c r="C19" s="196" t="s">
        <v>17</v>
      </c>
      <c r="D19" s="197" t="str">
        <f t="shared" si="0"/>
        <v/>
      </c>
      <c r="E19" s="197">
        <f t="shared" si="0"/>
        <v>100</v>
      </c>
      <c r="F19" s="197" t="str">
        <f t="shared" si="0"/>
        <v/>
      </c>
      <c r="G19" s="197" t="str">
        <f t="shared" si="0"/>
        <v/>
      </c>
      <c r="H19" s="197" t="str">
        <f t="shared" si="0"/>
        <v/>
      </c>
      <c r="I19" s="197" t="str">
        <f t="shared" si="0"/>
        <v/>
      </c>
      <c r="J19" s="198">
        <f t="shared" si="1"/>
        <v>100</v>
      </c>
      <c r="K19" s="199">
        <f t="shared" si="2"/>
        <v>0</v>
      </c>
      <c r="L19" s="199">
        <f t="shared" si="2"/>
        <v>0</v>
      </c>
      <c r="M19" s="199">
        <f t="shared" si="2"/>
        <v>8</v>
      </c>
      <c r="N19" s="199">
        <f t="shared" si="2"/>
        <v>0</v>
      </c>
      <c r="O19" s="199">
        <f t="shared" si="2"/>
        <v>0</v>
      </c>
      <c r="P19" s="199">
        <f t="shared" si="2"/>
        <v>0</v>
      </c>
      <c r="Q19" s="200">
        <f t="shared" si="3"/>
        <v>8</v>
      </c>
      <c r="R19" s="200">
        <f t="shared" si="4"/>
        <v>0</v>
      </c>
      <c r="S19" s="201">
        <f t="shared" si="5"/>
        <v>8</v>
      </c>
      <c r="T19" s="200">
        <f t="shared" si="6"/>
        <v>8</v>
      </c>
      <c r="U19" s="198">
        <f t="shared" si="11"/>
        <v>100</v>
      </c>
      <c r="V19" s="199">
        <f t="shared" si="7"/>
        <v>4</v>
      </c>
      <c r="W19" s="199">
        <f t="shared" si="7"/>
        <v>0</v>
      </c>
      <c r="X19" s="199">
        <f t="shared" si="7"/>
        <v>1</v>
      </c>
      <c r="Y19" s="199">
        <f t="shared" si="7"/>
        <v>3</v>
      </c>
      <c r="Z19" s="199">
        <f t="shared" si="7"/>
        <v>0</v>
      </c>
      <c r="AA19" s="199">
        <f t="shared" si="7"/>
        <v>0</v>
      </c>
      <c r="AB19" s="199">
        <f t="shared" si="7"/>
        <v>0</v>
      </c>
      <c r="AC19" s="199">
        <f t="shared" si="7"/>
        <v>0</v>
      </c>
      <c r="AD19" s="199">
        <f t="shared" si="7"/>
        <v>0</v>
      </c>
      <c r="AE19" s="199">
        <f t="shared" si="7"/>
        <v>0</v>
      </c>
      <c r="AF19" s="199">
        <f t="shared" si="7"/>
        <v>0</v>
      </c>
      <c r="AG19" s="199">
        <f t="shared" si="7"/>
        <v>0</v>
      </c>
      <c r="AH19" s="200">
        <f t="shared" si="12"/>
        <v>8</v>
      </c>
      <c r="AI19" s="200">
        <f t="shared" si="13"/>
        <v>0</v>
      </c>
      <c r="AJ19" s="202">
        <f t="shared" si="8"/>
        <v>8</v>
      </c>
      <c r="AK19" s="199">
        <f t="shared" si="9"/>
        <v>0</v>
      </c>
      <c r="AL19" s="203">
        <f t="shared" si="9"/>
        <v>0</v>
      </c>
      <c r="AM19" s="203">
        <f t="shared" si="9"/>
        <v>2</v>
      </c>
      <c r="AN19" s="203">
        <f t="shared" si="9"/>
        <v>4</v>
      </c>
      <c r="AO19" s="203">
        <f t="shared" si="9"/>
        <v>2</v>
      </c>
      <c r="AP19" s="202">
        <f t="shared" si="14"/>
        <v>8</v>
      </c>
      <c r="AQ19" s="199">
        <v>14</v>
      </c>
      <c r="AR19" s="204">
        <f t="shared" si="10"/>
        <v>57.142857142857139</v>
      </c>
      <c r="AV19" s="180"/>
      <c r="AW19" s="180"/>
      <c r="AX19" s="180"/>
      <c r="AY19" s="180"/>
      <c r="AZ19" s="180"/>
      <c r="BA19" s="180"/>
      <c r="BB19" s="184"/>
      <c r="BC19" s="180"/>
      <c r="BD19" s="180"/>
      <c r="BE19" s="180"/>
    </row>
    <row r="20" spans="2:57" ht="11.1" customHeight="1">
      <c r="B20" s="195" t="s">
        <v>551</v>
      </c>
      <c r="C20" s="196" t="s">
        <v>21</v>
      </c>
      <c r="D20" s="197">
        <f t="shared" si="0"/>
        <v>0</v>
      </c>
      <c r="E20" s="197">
        <f t="shared" si="0"/>
        <v>25</v>
      </c>
      <c r="F20" s="197" t="str">
        <f t="shared" si="0"/>
        <v/>
      </c>
      <c r="G20" s="197" t="str">
        <f t="shared" si="0"/>
        <v/>
      </c>
      <c r="H20" s="197" t="str">
        <f t="shared" si="0"/>
        <v/>
      </c>
      <c r="I20" s="197">
        <f t="shared" si="0"/>
        <v>0</v>
      </c>
      <c r="J20" s="198">
        <f t="shared" si="1"/>
        <v>8.3333333333333321</v>
      </c>
      <c r="K20" s="199">
        <f t="shared" si="2"/>
        <v>6</v>
      </c>
      <c r="L20" s="199">
        <f t="shared" si="2"/>
        <v>0</v>
      </c>
      <c r="M20" s="199">
        <f t="shared" si="2"/>
        <v>4</v>
      </c>
      <c r="N20" s="199">
        <f t="shared" si="2"/>
        <v>0</v>
      </c>
      <c r="O20" s="199">
        <f t="shared" si="2"/>
        <v>0</v>
      </c>
      <c r="P20" s="199">
        <f t="shared" si="2"/>
        <v>2</v>
      </c>
      <c r="Q20" s="200">
        <f t="shared" si="3"/>
        <v>10</v>
      </c>
      <c r="R20" s="200">
        <f t="shared" si="4"/>
        <v>2</v>
      </c>
      <c r="S20" s="201">
        <f t="shared" si="5"/>
        <v>12</v>
      </c>
      <c r="T20" s="200">
        <f t="shared" si="6"/>
        <v>8</v>
      </c>
      <c r="U20" s="198">
        <f t="shared" si="11"/>
        <v>80</v>
      </c>
      <c r="V20" s="199">
        <f t="shared" si="7"/>
        <v>7</v>
      </c>
      <c r="W20" s="199">
        <f t="shared" si="7"/>
        <v>0</v>
      </c>
      <c r="X20" s="199">
        <f t="shared" si="7"/>
        <v>0</v>
      </c>
      <c r="Y20" s="199">
        <f t="shared" si="7"/>
        <v>3</v>
      </c>
      <c r="Z20" s="199">
        <f t="shared" si="7"/>
        <v>0</v>
      </c>
      <c r="AA20" s="199">
        <f t="shared" si="7"/>
        <v>0</v>
      </c>
      <c r="AB20" s="199">
        <f t="shared" si="7"/>
        <v>2</v>
      </c>
      <c r="AC20" s="199">
        <f t="shared" si="7"/>
        <v>0</v>
      </c>
      <c r="AD20" s="199">
        <f t="shared" si="7"/>
        <v>0</v>
      </c>
      <c r="AE20" s="199">
        <f t="shared" si="7"/>
        <v>0</v>
      </c>
      <c r="AF20" s="199">
        <f t="shared" si="7"/>
        <v>0</v>
      </c>
      <c r="AG20" s="199">
        <f t="shared" si="7"/>
        <v>0</v>
      </c>
      <c r="AH20" s="200">
        <f t="shared" si="12"/>
        <v>10</v>
      </c>
      <c r="AI20" s="200">
        <f t="shared" si="13"/>
        <v>2</v>
      </c>
      <c r="AJ20" s="202">
        <f t="shared" si="8"/>
        <v>12</v>
      </c>
      <c r="AK20" s="199">
        <f t="shared" si="9"/>
        <v>2</v>
      </c>
      <c r="AL20" s="203">
        <f t="shared" si="9"/>
        <v>1</v>
      </c>
      <c r="AM20" s="203">
        <f t="shared" si="9"/>
        <v>3</v>
      </c>
      <c r="AN20" s="203">
        <f t="shared" si="9"/>
        <v>4</v>
      </c>
      <c r="AO20" s="203">
        <f t="shared" si="9"/>
        <v>0</v>
      </c>
      <c r="AP20" s="202">
        <f t="shared" si="14"/>
        <v>10</v>
      </c>
      <c r="AQ20" s="199">
        <v>13</v>
      </c>
      <c r="AR20" s="204">
        <f t="shared" si="10"/>
        <v>76.923076923076934</v>
      </c>
      <c r="AV20" s="180"/>
      <c r="AW20" s="180"/>
      <c r="AX20" s="180"/>
      <c r="AY20" s="180"/>
      <c r="AZ20" s="180"/>
      <c r="BA20" s="180"/>
      <c r="BB20" s="184"/>
      <c r="BC20" s="180"/>
      <c r="BD20" s="180"/>
      <c r="BE20" s="180"/>
    </row>
    <row r="21" spans="2:57" ht="11.1" customHeight="1">
      <c r="B21" s="195" t="s">
        <v>573</v>
      </c>
      <c r="C21" s="196" t="s">
        <v>133</v>
      </c>
      <c r="D21" s="197">
        <f t="shared" si="0"/>
        <v>33.333333333333329</v>
      </c>
      <c r="E21" s="197">
        <f t="shared" si="0"/>
        <v>100</v>
      </c>
      <c r="F21" s="197" t="str">
        <f t="shared" si="0"/>
        <v/>
      </c>
      <c r="G21" s="197">
        <f t="shared" si="0"/>
        <v>50</v>
      </c>
      <c r="H21" s="197">
        <f t="shared" si="0"/>
        <v>0</v>
      </c>
      <c r="I21" s="197" t="str">
        <f t="shared" si="0"/>
        <v/>
      </c>
      <c r="J21" s="198">
        <f t="shared" si="1"/>
        <v>41.666666666666671</v>
      </c>
      <c r="K21" s="199">
        <f t="shared" si="2"/>
        <v>6</v>
      </c>
      <c r="L21" s="199">
        <f t="shared" si="2"/>
        <v>2</v>
      </c>
      <c r="M21" s="199">
        <f t="shared" si="2"/>
        <v>2</v>
      </c>
      <c r="N21" s="199">
        <f t="shared" si="2"/>
        <v>2</v>
      </c>
      <c r="O21" s="199">
        <f t="shared" si="2"/>
        <v>0</v>
      </c>
      <c r="P21" s="199">
        <f t="shared" si="2"/>
        <v>0</v>
      </c>
      <c r="Q21" s="200">
        <f t="shared" si="3"/>
        <v>8</v>
      </c>
      <c r="R21" s="200">
        <f t="shared" si="4"/>
        <v>4</v>
      </c>
      <c r="S21" s="201">
        <f t="shared" si="5"/>
        <v>12</v>
      </c>
      <c r="T21" s="200">
        <f t="shared" si="6"/>
        <v>6</v>
      </c>
      <c r="U21" s="198">
        <f t="shared" si="11"/>
        <v>75</v>
      </c>
      <c r="V21" s="199">
        <f t="shared" si="7"/>
        <v>8</v>
      </c>
      <c r="W21" s="199">
        <f t="shared" si="7"/>
        <v>0</v>
      </c>
      <c r="X21" s="199">
        <f t="shared" si="7"/>
        <v>0</v>
      </c>
      <c r="Y21" s="199">
        <f t="shared" si="7"/>
        <v>0</v>
      </c>
      <c r="Z21" s="199">
        <f t="shared" si="7"/>
        <v>0</v>
      </c>
      <c r="AA21" s="199">
        <f t="shared" si="7"/>
        <v>0</v>
      </c>
      <c r="AB21" s="199">
        <f t="shared" si="7"/>
        <v>4</v>
      </c>
      <c r="AC21" s="199">
        <f t="shared" si="7"/>
        <v>0</v>
      </c>
      <c r="AD21" s="199">
        <f t="shared" si="7"/>
        <v>0</v>
      </c>
      <c r="AE21" s="199">
        <f t="shared" si="7"/>
        <v>0</v>
      </c>
      <c r="AF21" s="199">
        <f t="shared" si="7"/>
        <v>0</v>
      </c>
      <c r="AG21" s="199">
        <f t="shared" si="7"/>
        <v>0</v>
      </c>
      <c r="AH21" s="200">
        <f t="shared" si="12"/>
        <v>8</v>
      </c>
      <c r="AI21" s="200">
        <f t="shared" si="13"/>
        <v>4</v>
      </c>
      <c r="AJ21" s="202">
        <f t="shared" si="8"/>
        <v>12</v>
      </c>
      <c r="AK21" s="199">
        <f t="shared" si="9"/>
        <v>2</v>
      </c>
      <c r="AL21" s="203">
        <f t="shared" si="9"/>
        <v>1</v>
      </c>
      <c r="AM21" s="203">
        <f t="shared" si="9"/>
        <v>2</v>
      </c>
      <c r="AN21" s="203">
        <f t="shared" si="9"/>
        <v>2</v>
      </c>
      <c r="AO21" s="203">
        <f t="shared" si="9"/>
        <v>1</v>
      </c>
      <c r="AP21" s="202">
        <f t="shared" si="14"/>
        <v>8</v>
      </c>
      <c r="AQ21" s="199">
        <v>11</v>
      </c>
      <c r="AR21" s="204">
        <f t="shared" si="10"/>
        <v>72.727272727272734</v>
      </c>
      <c r="AV21" s="180"/>
      <c r="AW21" s="180"/>
      <c r="AX21" s="180"/>
      <c r="AY21" s="180"/>
      <c r="AZ21" s="180"/>
      <c r="BA21" s="180"/>
      <c r="BB21" s="184"/>
      <c r="BC21" s="180"/>
      <c r="BD21" s="180"/>
      <c r="BE21" s="180"/>
    </row>
    <row r="22" spans="2:57" ht="11.1" customHeight="1">
      <c r="B22" s="166" t="s">
        <v>555</v>
      </c>
      <c r="C22" s="165" t="s">
        <v>134</v>
      </c>
      <c r="D22" s="19" t="str">
        <f t="shared" si="0"/>
        <v/>
      </c>
      <c r="E22" s="19">
        <f t="shared" si="0"/>
        <v>100</v>
      </c>
      <c r="F22" s="19" t="str">
        <f t="shared" si="0"/>
        <v/>
      </c>
      <c r="G22" s="19" t="str">
        <f t="shared" si="0"/>
        <v/>
      </c>
      <c r="H22" s="19" t="str">
        <f t="shared" si="0"/>
        <v/>
      </c>
      <c r="I22" s="19" t="str">
        <f t="shared" si="0"/>
        <v/>
      </c>
      <c r="J22" s="167">
        <f t="shared" si="1"/>
        <v>100</v>
      </c>
      <c r="K22" s="168">
        <f t="shared" si="2"/>
        <v>0</v>
      </c>
      <c r="L22" s="168">
        <f t="shared" si="2"/>
        <v>0</v>
      </c>
      <c r="M22" s="168">
        <f t="shared" si="2"/>
        <v>1</v>
      </c>
      <c r="N22" s="168">
        <f t="shared" si="2"/>
        <v>0</v>
      </c>
      <c r="O22" s="168">
        <f t="shared" si="2"/>
        <v>0</v>
      </c>
      <c r="P22" s="168">
        <f t="shared" si="2"/>
        <v>0</v>
      </c>
      <c r="Q22" s="169">
        <f t="shared" si="3"/>
        <v>1</v>
      </c>
      <c r="R22" s="169">
        <f t="shared" si="4"/>
        <v>0</v>
      </c>
      <c r="S22" s="170">
        <f t="shared" si="5"/>
        <v>1</v>
      </c>
      <c r="T22" s="169">
        <f t="shared" si="6"/>
        <v>1</v>
      </c>
      <c r="U22" s="167">
        <f t="shared" si="11"/>
        <v>100</v>
      </c>
      <c r="V22" s="168">
        <f t="shared" si="7"/>
        <v>0</v>
      </c>
      <c r="W22" s="168">
        <f t="shared" si="7"/>
        <v>0</v>
      </c>
      <c r="X22" s="168">
        <f t="shared" si="7"/>
        <v>0</v>
      </c>
      <c r="Y22" s="168">
        <f t="shared" si="7"/>
        <v>1</v>
      </c>
      <c r="Z22" s="168">
        <f t="shared" si="7"/>
        <v>0</v>
      </c>
      <c r="AA22" s="168">
        <f t="shared" si="7"/>
        <v>0</v>
      </c>
      <c r="AB22" s="168">
        <f t="shared" si="7"/>
        <v>0</v>
      </c>
      <c r="AC22" s="168">
        <f t="shared" si="7"/>
        <v>0</v>
      </c>
      <c r="AD22" s="168">
        <f t="shared" si="7"/>
        <v>0</v>
      </c>
      <c r="AE22" s="168">
        <f t="shared" si="7"/>
        <v>0</v>
      </c>
      <c r="AF22" s="168">
        <f t="shared" si="7"/>
        <v>0</v>
      </c>
      <c r="AG22" s="168">
        <f t="shared" si="7"/>
        <v>0</v>
      </c>
      <c r="AH22" s="169">
        <f t="shared" si="12"/>
        <v>1</v>
      </c>
      <c r="AI22" s="169">
        <f t="shared" si="13"/>
        <v>0</v>
      </c>
      <c r="AJ22" s="171">
        <f t="shared" si="8"/>
        <v>1</v>
      </c>
      <c r="AK22" s="168">
        <f t="shared" si="9"/>
        <v>0</v>
      </c>
      <c r="AL22" s="17">
        <f t="shared" si="9"/>
        <v>0</v>
      </c>
      <c r="AM22" s="17">
        <f t="shared" si="9"/>
        <v>1</v>
      </c>
      <c r="AN22" s="17">
        <f t="shared" si="9"/>
        <v>0</v>
      </c>
      <c r="AO22" s="17">
        <f t="shared" si="9"/>
        <v>0</v>
      </c>
      <c r="AP22" s="171">
        <f t="shared" si="14"/>
        <v>1</v>
      </c>
      <c r="AQ22" s="177">
        <v>9</v>
      </c>
      <c r="AR22" s="176">
        <f t="shared" si="10"/>
        <v>11.111111111111111</v>
      </c>
      <c r="AV22" s="180"/>
      <c r="AW22" s="180"/>
      <c r="AX22" s="180"/>
      <c r="AY22" s="180"/>
      <c r="AZ22" s="180"/>
      <c r="BA22" s="180"/>
      <c r="BB22" s="184"/>
      <c r="BC22" s="180"/>
      <c r="BD22" s="180"/>
      <c r="BE22" s="180"/>
    </row>
    <row r="23" spans="2:57" ht="11.1" customHeight="1">
      <c r="B23" s="166" t="s">
        <v>488</v>
      </c>
      <c r="C23" s="165" t="s">
        <v>25</v>
      </c>
      <c r="D23" s="19" t="str">
        <f t="shared" si="0"/>
        <v/>
      </c>
      <c r="E23" s="19">
        <f t="shared" si="0"/>
        <v>60</v>
      </c>
      <c r="F23" s="19" t="str">
        <f t="shared" si="0"/>
        <v/>
      </c>
      <c r="G23" s="19" t="str">
        <f t="shared" si="0"/>
        <v/>
      </c>
      <c r="H23" s="19">
        <f t="shared" si="0"/>
        <v>70</v>
      </c>
      <c r="I23" s="19" t="str">
        <f t="shared" si="0"/>
        <v/>
      </c>
      <c r="J23" s="167">
        <f t="shared" si="1"/>
        <v>66.666666666666657</v>
      </c>
      <c r="K23" s="168">
        <f t="shared" si="2"/>
        <v>0</v>
      </c>
      <c r="L23" s="168">
        <f t="shared" si="2"/>
        <v>0</v>
      </c>
      <c r="M23" s="168">
        <f t="shared" si="2"/>
        <v>5</v>
      </c>
      <c r="N23" s="168">
        <f t="shared" si="2"/>
        <v>10</v>
      </c>
      <c r="O23" s="168">
        <f t="shared" si="2"/>
        <v>0</v>
      </c>
      <c r="P23" s="168">
        <f t="shared" si="2"/>
        <v>0</v>
      </c>
      <c r="Q23" s="169">
        <f t="shared" si="3"/>
        <v>5</v>
      </c>
      <c r="R23" s="169">
        <f t="shared" si="4"/>
        <v>10</v>
      </c>
      <c r="S23" s="170">
        <f t="shared" si="5"/>
        <v>15</v>
      </c>
      <c r="T23" s="169">
        <f t="shared" si="6"/>
        <v>5</v>
      </c>
      <c r="U23" s="167">
        <f t="shared" si="11"/>
        <v>100</v>
      </c>
      <c r="V23" s="168">
        <f t="shared" si="7"/>
        <v>1</v>
      </c>
      <c r="W23" s="168">
        <f t="shared" si="7"/>
        <v>1</v>
      </c>
      <c r="X23" s="168">
        <f t="shared" si="7"/>
        <v>0</v>
      </c>
      <c r="Y23" s="168">
        <f t="shared" si="7"/>
        <v>3</v>
      </c>
      <c r="Z23" s="168">
        <f t="shared" si="7"/>
        <v>0</v>
      </c>
      <c r="AA23" s="168">
        <f t="shared" si="7"/>
        <v>0</v>
      </c>
      <c r="AB23" s="168">
        <f t="shared" si="7"/>
        <v>8</v>
      </c>
      <c r="AC23" s="168">
        <f t="shared" si="7"/>
        <v>1</v>
      </c>
      <c r="AD23" s="168">
        <f t="shared" si="7"/>
        <v>0</v>
      </c>
      <c r="AE23" s="168">
        <f t="shared" si="7"/>
        <v>0</v>
      </c>
      <c r="AF23" s="168">
        <f t="shared" si="7"/>
        <v>1</v>
      </c>
      <c r="AG23" s="168">
        <f t="shared" si="7"/>
        <v>0</v>
      </c>
      <c r="AH23" s="169">
        <f t="shared" si="12"/>
        <v>5</v>
      </c>
      <c r="AI23" s="169">
        <f t="shared" si="13"/>
        <v>10</v>
      </c>
      <c r="AJ23" s="171">
        <f t="shared" si="8"/>
        <v>15</v>
      </c>
      <c r="AK23" s="168">
        <f t="shared" si="9"/>
        <v>0</v>
      </c>
      <c r="AL23" s="17">
        <f t="shared" si="9"/>
        <v>0</v>
      </c>
      <c r="AM23" s="17">
        <f t="shared" si="9"/>
        <v>1</v>
      </c>
      <c r="AN23" s="17">
        <f t="shared" si="9"/>
        <v>4</v>
      </c>
      <c r="AO23" s="17">
        <f t="shared" si="9"/>
        <v>0</v>
      </c>
      <c r="AP23" s="171">
        <f t="shared" si="14"/>
        <v>5</v>
      </c>
      <c r="AQ23" s="177">
        <v>25</v>
      </c>
      <c r="AR23" s="176">
        <f t="shared" si="10"/>
        <v>20</v>
      </c>
      <c r="AV23" s="180"/>
      <c r="AW23" s="180"/>
      <c r="AX23" s="180"/>
      <c r="AY23" s="180"/>
      <c r="AZ23" s="180"/>
      <c r="BA23" s="180"/>
      <c r="BB23" s="184"/>
      <c r="BC23" s="180"/>
      <c r="BD23" s="180"/>
      <c r="BE23" s="180"/>
    </row>
    <row r="24" spans="2:57" ht="11.1" customHeight="1">
      <c r="B24" s="166" t="s">
        <v>1110</v>
      </c>
      <c r="C24" s="165" t="s">
        <v>30</v>
      </c>
      <c r="D24" s="19" t="str">
        <f t="shared" si="0"/>
        <v/>
      </c>
      <c r="E24" s="19" t="str">
        <f t="shared" si="0"/>
        <v/>
      </c>
      <c r="F24" s="19" t="str">
        <f t="shared" si="0"/>
        <v/>
      </c>
      <c r="G24" s="19" t="str">
        <f t="shared" si="0"/>
        <v/>
      </c>
      <c r="H24" s="19">
        <f t="shared" si="0"/>
        <v>0</v>
      </c>
      <c r="I24" s="19">
        <f t="shared" si="0"/>
        <v>0</v>
      </c>
      <c r="J24" s="167">
        <f t="shared" si="1"/>
        <v>0</v>
      </c>
      <c r="K24" s="168">
        <f t="shared" si="2"/>
        <v>0</v>
      </c>
      <c r="L24" s="168">
        <f t="shared" si="2"/>
        <v>0</v>
      </c>
      <c r="M24" s="168">
        <f t="shared" si="2"/>
        <v>0</v>
      </c>
      <c r="N24" s="168">
        <f t="shared" si="2"/>
        <v>3</v>
      </c>
      <c r="O24" s="168">
        <f t="shared" si="2"/>
        <v>0</v>
      </c>
      <c r="P24" s="168">
        <f t="shared" si="2"/>
        <v>2</v>
      </c>
      <c r="Q24" s="169">
        <f t="shared" si="3"/>
        <v>0</v>
      </c>
      <c r="R24" s="169">
        <f t="shared" si="4"/>
        <v>5</v>
      </c>
      <c r="S24" s="170">
        <f t="shared" si="5"/>
        <v>5</v>
      </c>
      <c r="T24" s="169">
        <f t="shared" si="6"/>
        <v>0</v>
      </c>
      <c r="U24" s="167" t="str">
        <f t="shared" si="11"/>
        <v/>
      </c>
      <c r="V24" s="168">
        <f t="shared" si="7"/>
        <v>0</v>
      </c>
      <c r="W24" s="168">
        <f t="shared" si="7"/>
        <v>0</v>
      </c>
      <c r="X24" s="168">
        <f t="shared" si="7"/>
        <v>0</v>
      </c>
      <c r="Y24" s="168">
        <f t="shared" si="7"/>
        <v>0</v>
      </c>
      <c r="Z24" s="168">
        <f t="shared" si="7"/>
        <v>0</v>
      </c>
      <c r="AA24" s="168">
        <f t="shared" si="7"/>
        <v>0</v>
      </c>
      <c r="AB24" s="168">
        <f t="shared" si="7"/>
        <v>4</v>
      </c>
      <c r="AC24" s="168">
        <f t="shared" si="7"/>
        <v>0</v>
      </c>
      <c r="AD24" s="168">
        <f t="shared" si="7"/>
        <v>0</v>
      </c>
      <c r="AE24" s="168">
        <f t="shared" si="7"/>
        <v>1</v>
      </c>
      <c r="AF24" s="168">
        <f t="shared" si="7"/>
        <v>0</v>
      </c>
      <c r="AG24" s="168">
        <f t="shared" si="7"/>
        <v>0</v>
      </c>
      <c r="AH24" s="169">
        <f t="shared" si="12"/>
        <v>0</v>
      </c>
      <c r="AI24" s="169">
        <f t="shared" si="13"/>
        <v>5</v>
      </c>
      <c r="AJ24" s="171">
        <f t="shared" si="8"/>
        <v>5</v>
      </c>
      <c r="AK24" s="168">
        <f t="shared" si="9"/>
        <v>0</v>
      </c>
      <c r="AL24" s="17">
        <f t="shared" si="9"/>
        <v>0</v>
      </c>
      <c r="AM24" s="17">
        <f t="shared" si="9"/>
        <v>0</v>
      </c>
      <c r="AN24" s="17">
        <f t="shared" si="9"/>
        <v>0</v>
      </c>
      <c r="AO24" s="17">
        <f t="shared" si="9"/>
        <v>0</v>
      </c>
      <c r="AP24" s="171">
        <f t="shared" si="14"/>
        <v>0</v>
      </c>
      <c r="AQ24" s="177">
        <v>3</v>
      </c>
      <c r="AR24" s="176">
        <f t="shared" si="10"/>
        <v>0</v>
      </c>
      <c r="AV24" s="180"/>
      <c r="AW24" s="180"/>
      <c r="AX24" s="180"/>
      <c r="AY24" s="180"/>
      <c r="AZ24" s="180"/>
      <c r="BA24" s="180"/>
      <c r="BB24" s="184"/>
      <c r="BC24" s="180"/>
      <c r="BD24" s="180"/>
      <c r="BE24" s="180"/>
    </row>
    <row r="25" spans="2:57" ht="11.1" customHeight="1">
      <c r="B25" s="166" t="s">
        <v>469</v>
      </c>
      <c r="C25" s="165" t="s">
        <v>34</v>
      </c>
      <c r="D25" s="19">
        <f t="shared" si="0"/>
        <v>100</v>
      </c>
      <c r="E25" s="19">
        <f t="shared" si="0"/>
        <v>66.666666666666657</v>
      </c>
      <c r="F25" s="19" t="str">
        <f t="shared" si="0"/>
        <v/>
      </c>
      <c r="G25" s="19">
        <f t="shared" si="0"/>
        <v>0</v>
      </c>
      <c r="H25" s="19">
        <f t="shared" si="0"/>
        <v>100</v>
      </c>
      <c r="I25" s="19" t="str">
        <f t="shared" si="0"/>
        <v/>
      </c>
      <c r="J25" s="167">
        <f t="shared" si="1"/>
        <v>66.666666666666657</v>
      </c>
      <c r="K25" s="168">
        <f t="shared" si="2"/>
        <v>1</v>
      </c>
      <c r="L25" s="168">
        <f t="shared" si="2"/>
        <v>1</v>
      </c>
      <c r="M25" s="168">
        <f t="shared" si="2"/>
        <v>3</v>
      </c>
      <c r="N25" s="168">
        <f t="shared" si="2"/>
        <v>1</v>
      </c>
      <c r="O25" s="168">
        <f t="shared" si="2"/>
        <v>0</v>
      </c>
      <c r="P25" s="168">
        <f t="shared" si="2"/>
        <v>0</v>
      </c>
      <c r="Q25" s="169">
        <f t="shared" si="3"/>
        <v>4</v>
      </c>
      <c r="R25" s="169">
        <f t="shared" si="4"/>
        <v>2</v>
      </c>
      <c r="S25" s="170">
        <f t="shared" si="5"/>
        <v>6</v>
      </c>
      <c r="T25" s="169">
        <f t="shared" si="6"/>
        <v>4</v>
      </c>
      <c r="U25" s="167">
        <f t="shared" si="11"/>
        <v>100</v>
      </c>
      <c r="V25" s="168">
        <f t="shared" si="7"/>
        <v>0</v>
      </c>
      <c r="W25" s="168">
        <f t="shared" si="7"/>
        <v>0</v>
      </c>
      <c r="X25" s="168">
        <f t="shared" si="7"/>
        <v>0</v>
      </c>
      <c r="Y25" s="168">
        <f t="shared" si="7"/>
        <v>1</v>
      </c>
      <c r="Z25" s="168">
        <f t="shared" si="7"/>
        <v>2</v>
      </c>
      <c r="AA25" s="168">
        <f t="shared" si="7"/>
        <v>1</v>
      </c>
      <c r="AB25" s="168">
        <f t="shared" si="7"/>
        <v>0</v>
      </c>
      <c r="AC25" s="168">
        <f t="shared" si="7"/>
        <v>0</v>
      </c>
      <c r="AD25" s="168">
        <f t="shared" si="7"/>
        <v>0</v>
      </c>
      <c r="AE25" s="168">
        <f t="shared" si="7"/>
        <v>0</v>
      </c>
      <c r="AF25" s="168">
        <f t="shared" si="7"/>
        <v>0</v>
      </c>
      <c r="AG25" s="168">
        <f t="shared" si="7"/>
        <v>2</v>
      </c>
      <c r="AH25" s="169">
        <f t="shared" si="12"/>
        <v>4</v>
      </c>
      <c r="AI25" s="169">
        <f t="shared" si="13"/>
        <v>2</v>
      </c>
      <c r="AJ25" s="171">
        <f t="shared" si="8"/>
        <v>6</v>
      </c>
      <c r="AK25" s="168">
        <f t="shared" si="9"/>
        <v>0</v>
      </c>
      <c r="AL25" s="17">
        <f t="shared" si="9"/>
        <v>0</v>
      </c>
      <c r="AM25" s="17">
        <f t="shared" si="9"/>
        <v>0</v>
      </c>
      <c r="AN25" s="17">
        <f t="shared" si="9"/>
        <v>1</v>
      </c>
      <c r="AO25" s="17">
        <f t="shared" si="9"/>
        <v>3</v>
      </c>
      <c r="AP25" s="171">
        <f t="shared" si="14"/>
        <v>4</v>
      </c>
      <c r="AQ25" s="177">
        <v>11</v>
      </c>
      <c r="AR25" s="176">
        <f t="shared" si="10"/>
        <v>36.363636363636367</v>
      </c>
      <c r="AV25" s="180"/>
      <c r="AW25" s="180"/>
      <c r="AX25" s="180"/>
      <c r="AY25" s="180"/>
      <c r="AZ25" s="180"/>
      <c r="BA25" s="180"/>
      <c r="BB25" s="184"/>
      <c r="BC25" s="180"/>
      <c r="BD25" s="180"/>
      <c r="BE25" s="180"/>
    </row>
    <row r="26" spans="2:57" ht="11.1" customHeight="1">
      <c r="B26" s="166" t="s">
        <v>511</v>
      </c>
      <c r="C26" s="165" t="s">
        <v>42</v>
      </c>
      <c r="D26" s="19" t="str">
        <f t="shared" si="0"/>
        <v/>
      </c>
      <c r="E26" s="19">
        <f t="shared" si="0"/>
        <v>100</v>
      </c>
      <c r="F26" s="19" t="str">
        <f t="shared" si="0"/>
        <v/>
      </c>
      <c r="G26" s="19" t="str">
        <f t="shared" si="0"/>
        <v/>
      </c>
      <c r="H26" s="19">
        <f t="shared" si="0"/>
        <v>0</v>
      </c>
      <c r="I26" s="19" t="str">
        <f t="shared" si="0"/>
        <v/>
      </c>
      <c r="J26" s="167">
        <f t="shared" si="1"/>
        <v>75</v>
      </c>
      <c r="K26" s="168">
        <f t="shared" si="2"/>
        <v>0</v>
      </c>
      <c r="L26" s="168">
        <f t="shared" si="2"/>
        <v>0</v>
      </c>
      <c r="M26" s="168">
        <f t="shared" si="2"/>
        <v>9</v>
      </c>
      <c r="N26" s="168">
        <f t="shared" si="2"/>
        <v>3</v>
      </c>
      <c r="O26" s="168">
        <f t="shared" si="2"/>
        <v>0</v>
      </c>
      <c r="P26" s="168">
        <f t="shared" si="2"/>
        <v>0</v>
      </c>
      <c r="Q26" s="169">
        <f t="shared" si="3"/>
        <v>9</v>
      </c>
      <c r="R26" s="169">
        <f t="shared" si="4"/>
        <v>3</v>
      </c>
      <c r="S26" s="170">
        <f t="shared" si="5"/>
        <v>12</v>
      </c>
      <c r="T26" s="169">
        <f t="shared" si="6"/>
        <v>9</v>
      </c>
      <c r="U26" s="167">
        <f t="shared" si="11"/>
        <v>100</v>
      </c>
      <c r="V26" s="168">
        <f t="shared" si="7"/>
        <v>0</v>
      </c>
      <c r="W26" s="168">
        <f t="shared" si="7"/>
        <v>0</v>
      </c>
      <c r="X26" s="168">
        <f t="shared" si="7"/>
        <v>0</v>
      </c>
      <c r="Y26" s="168">
        <f t="shared" si="7"/>
        <v>8</v>
      </c>
      <c r="Z26" s="168">
        <f t="shared" si="7"/>
        <v>1</v>
      </c>
      <c r="AA26" s="168">
        <f t="shared" si="7"/>
        <v>0</v>
      </c>
      <c r="AB26" s="168">
        <f t="shared" si="7"/>
        <v>2</v>
      </c>
      <c r="AC26" s="168">
        <f t="shared" si="7"/>
        <v>1</v>
      </c>
      <c r="AD26" s="168">
        <f t="shared" si="7"/>
        <v>0</v>
      </c>
      <c r="AE26" s="168">
        <f t="shared" si="7"/>
        <v>0</v>
      </c>
      <c r="AF26" s="168">
        <f t="shared" si="7"/>
        <v>0</v>
      </c>
      <c r="AG26" s="168">
        <f t="shared" si="7"/>
        <v>0</v>
      </c>
      <c r="AH26" s="169">
        <f t="shared" si="12"/>
        <v>9</v>
      </c>
      <c r="AI26" s="169">
        <f t="shared" si="13"/>
        <v>3</v>
      </c>
      <c r="AJ26" s="171">
        <f t="shared" si="8"/>
        <v>12</v>
      </c>
      <c r="AK26" s="168">
        <f t="shared" si="9"/>
        <v>0</v>
      </c>
      <c r="AL26" s="17">
        <f t="shared" si="9"/>
        <v>0</v>
      </c>
      <c r="AM26" s="17">
        <f t="shared" si="9"/>
        <v>0</v>
      </c>
      <c r="AN26" s="17">
        <f t="shared" si="9"/>
        <v>1</v>
      </c>
      <c r="AO26" s="17">
        <f t="shared" si="9"/>
        <v>7</v>
      </c>
      <c r="AP26" s="171">
        <f t="shared" si="14"/>
        <v>8</v>
      </c>
      <c r="AQ26" s="177">
        <v>14</v>
      </c>
      <c r="AR26" s="176">
        <f t="shared" si="10"/>
        <v>64.285714285714292</v>
      </c>
      <c r="AV26" s="180"/>
      <c r="AW26" s="180"/>
      <c r="AX26" s="180"/>
      <c r="AY26" s="180"/>
      <c r="AZ26" s="180"/>
      <c r="BA26" s="180"/>
      <c r="BB26" s="184"/>
      <c r="BC26" s="180"/>
      <c r="BD26" s="180"/>
      <c r="BE26" s="180"/>
    </row>
    <row r="27" spans="2:57" ht="11.1" customHeight="1">
      <c r="B27" s="166" t="s">
        <v>581</v>
      </c>
      <c r="C27" s="165" t="s">
        <v>140</v>
      </c>
      <c r="D27" s="19" t="str">
        <f t="shared" ref="D27:I36" si="15">IF(COUNTIFS(都道府県列,集計表県列,類型列,行14条件,LD別列,行15条件)=0,"",COUNTIFS(都道府県列,集計表県列,類型列,行14条件,LD別列,行15条件,適否列,行16条件)/COUNTIFS(都道府県列,集計表県列,類型列,行14条件,LD別列,行15条件)*100)</f>
        <v/>
      </c>
      <c r="E27" s="19">
        <f t="shared" si="15"/>
        <v>66.666666666666657</v>
      </c>
      <c r="F27" s="19" t="str">
        <f t="shared" si="15"/>
        <v/>
      </c>
      <c r="G27" s="19" t="str">
        <f t="shared" si="15"/>
        <v/>
      </c>
      <c r="H27" s="19" t="str">
        <f t="shared" si="15"/>
        <v/>
      </c>
      <c r="I27" s="19" t="str">
        <f t="shared" si="15"/>
        <v/>
      </c>
      <c r="J27" s="167">
        <f t="shared" si="1"/>
        <v>66.666666666666657</v>
      </c>
      <c r="K27" s="168">
        <f t="shared" ref="K27:P36" si="16">COUNTIFS(都道府県列,集計表県列,類型列,行14条件,LD別列,行16条件)</f>
        <v>0</v>
      </c>
      <c r="L27" s="168">
        <f t="shared" si="16"/>
        <v>0</v>
      </c>
      <c r="M27" s="168">
        <f t="shared" si="16"/>
        <v>3</v>
      </c>
      <c r="N27" s="168">
        <f t="shared" si="16"/>
        <v>0</v>
      </c>
      <c r="O27" s="168">
        <f t="shared" si="16"/>
        <v>0</v>
      </c>
      <c r="P27" s="168">
        <f t="shared" si="16"/>
        <v>0</v>
      </c>
      <c r="Q27" s="169">
        <f t="shared" si="3"/>
        <v>3</v>
      </c>
      <c r="R27" s="169">
        <f t="shared" si="4"/>
        <v>0</v>
      </c>
      <c r="S27" s="170">
        <f t="shared" si="5"/>
        <v>3</v>
      </c>
      <c r="T27" s="169">
        <f t="shared" si="6"/>
        <v>3</v>
      </c>
      <c r="U27" s="167">
        <f t="shared" si="11"/>
        <v>100</v>
      </c>
      <c r="V27" s="168">
        <f t="shared" ref="V27:AG36" si="17">COUNTIFS(都道府県列,集計表県列,指定年月日列,"&gt;="&amp;行14条件,指定年月日列,"&lt;"&amp;行15条件,LD別列,行16条件)</f>
        <v>0</v>
      </c>
      <c r="W27" s="168">
        <f t="shared" si="17"/>
        <v>0</v>
      </c>
      <c r="X27" s="168">
        <f t="shared" si="17"/>
        <v>0</v>
      </c>
      <c r="Y27" s="168">
        <f t="shared" si="17"/>
        <v>2</v>
      </c>
      <c r="Z27" s="168">
        <f t="shared" si="17"/>
        <v>1</v>
      </c>
      <c r="AA27" s="168">
        <f t="shared" si="17"/>
        <v>0</v>
      </c>
      <c r="AB27" s="168">
        <f t="shared" si="17"/>
        <v>0</v>
      </c>
      <c r="AC27" s="168">
        <f t="shared" si="17"/>
        <v>0</v>
      </c>
      <c r="AD27" s="168">
        <f t="shared" si="17"/>
        <v>0</v>
      </c>
      <c r="AE27" s="168">
        <f t="shared" si="17"/>
        <v>0</v>
      </c>
      <c r="AF27" s="168">
        <f t="shared" si="17"/>
        <v>0</v>
      </c>
      <c r="AG27" s="168">
        <f t="shared" si="17"/>
        <v>0</v>
      </c>
      <c r="AH27" s="169">
        <f t="shared" si="12"/>
        <v>3</v>
      </c>
      <c r="AI27" s="169">
        <f t="shared" si="13"/>
        <v>0</v>
      </c>
      <c r="AJ27" s="171">
        <f t="shared" si="8"/>
        <v>3</v>
      </c>
      <c r="AK27" s="168">
        <f t="shared" ref="AK27:AO36" si="18">COUNTIFS(都道府県列,集計表県列,指定年_竣工年,"&gt;"&amp;行14条件,指定年_竣工年,"&lt;="&amp;行15条件)</f>
        <v>0</v>
      </c>
      <c r="AL27" s="17">
        <f t="shared" si="18"/>
        <v>0</v>
      </c>
      <c r="AM27" s="17">
        <f t="shared" si="18"/>
        <v>0</v>
      </c>
      <c r="AN27" s="17">
        <f t="shared" si="18"/>
        <v>1</v>
      </c>
      <c r="AO27" s="17">
        <f t="shared" si="18"/>
        <v>2</v>
      </c>
      <c r="AP27" s="171">
        <f t="shared" si="14"/>
        <v>3</v>
      </c>
      <c r="AQ27" s="177">
        <v>6</v>
      </c>
      <c r="AR27" s="176">
        <f t="shared" si="10"/>
        <v>50</v>
      </c>
      <c r="AV27" s="180"/>
      <c r="AW27" s="180"/>
      <c r="AX27" s="180"/>
      <c r="AY27" s="180"/>
      <c r="AZ27" s="180"/>
      <c r="BA27" s="180"/>
      <c r="BB27" s="184"/>
      <c r="BC27" s="180"/>
      <c r="BD27" s="180"/>
      <c r="BE27" s="180"/>
    </row>
    <row r="28" spans="2:57" ht="11.1" customHeight="1">
      <c r="B28" s="166" t="s">
        <v>688</v>
      </c>
      <c r="C28" s="165" t="s">
        <v>120</v>
      </c>
      <c r="D28" s="19" t="str">
        <f t="shared" si="15"/>
        <v/>
      </c>
      <c r="E28" s="19">
        <f t="shared" si="15"/>
        <v>0</v>
      </c>
      <c r="F28" s="19" t="str">
        <f t="shared" si="15"/>
        <v/>
      </c>
      <c r="G28" s="19" t="str">
        <f t="shared" si="15"/>
        <v/>
      </c>
      <c r="H28" s="19">
        <f t="shared" si="15"/>
        <v>0</v>
      </c>
      <c r="I28" s="19">
        <f t="shared" si="15"/>
        <v>0</v>
      </c>
      <c r="J28" s="167">
        <f t="shared" si="1"/>
        <v>0</v>
      </c>
      <c r="K28" s="168">
        <f t="shared" si="16"/>
        <v>0</v>
      </c>
      <c r="L28" s="168">
        <f t="shared" si="16"/>
        <v>0</v>
      </c>
      <c r="M28" s="168">
        <f t="shared" si="16"/>
        <v>2</v>
      </c>
      <c r="N28" s="168">
        <f t="shared" si="16"/>
        <v>1</v>
      </c>
      <c r="O28" s="168">
        <f t="shared" si="16"/>
        <v>0</v>
      </c>
      <c r="P28" s="168">
        <f t="shared" si="16"/>
        <v>1</v>
      </c>
      <c r="Q28" s="169">
        <f t="shared" si="3"/>
        <v>2</v>
      </c>
      <c r="R28" s="169">
        <f t="shared" si="4"/>
        <v>2</v>
      </c>
      <c r="S28" s="170">
        <f t="shared" si="5"/>
        <v>4</v>
      </c>
      <c r="T28" s="169">
        <f t="shared" si="6"/>
        <v>2</v>
      </c>
      <c r="U28" s="167">
        <f t="shared" si="11"/>
        <v>100</v>
      </c>
      <c r="V28" s="168">
        <f t="shared" si="17"/>
        <v>0</v>
      </c>
      <c r="W28" s="168">
        <f t="shared" si="17"/>
        <v>0</v>
      </c>
      <c r="X28" s="168">
        <f t="shared" si="17"/>
        <v>2</v>
      </c>
      <c r="Y28" s="168">
        <f t="shared" si="17"/>
        <v>0</v>
      </c>
      <c r="Z28" s="168">
        <f t="shared" si="17"/>
        <v>0</v>
      </c>
      <c r="AA28" s="168">
        <f t="shared" si="17"/>
        <v>0</v>
      </c>
      <c r="AB28" s="168">
        <f t="shared" si="17"/>
        <v>2</v>
      </c>
      <c r="AC28" s="168">
        <f t="shared" si="17"/>
        <v>0</v>
      </c>
      <c r="AD28" s="168">
        <f t="shared" si="17"/>
        <v>0</v>
      </c>
      <c r="AE28" s="168">
        <f t="shared" si="17"/>
        <v>0</v>
      </c>
      <c r="AF28" s="168">
        <f t="shared" si="17"/>
        <v>0</v>
      </c>
      <c r="AG28" s="168">
        <f t="shared" si="17"/>
        <v>0</v>
      </c>
      <c r="AH28" s="169">
        <f t="shared" si="12"/>
        <v>2</v>
      </c>
      <c r="AI28" s="169">
        <f t="shared" si="13"/>
        <v>2</v>
      </c>
      <c r="AJ28" s="171">
        <f t="shared" si="8"/>
        <v>4</v>
      </c>
      <c r="AK28" s="168">
        <f t="shared" si="18"/>
        <v>0</v>
      </c>
      <c r="AL28" s="17">
        <f t="shared" si="18"/>
        <v>1</v>
      </c>
      <c r="AM28" s="17">
        <f t="shared" si="18"/>
        <v>0</v>
      </c>
      <c r="AN28" s="17">
        <f t="shared" si="18"/>
        <v>1</v>
      </c>
      <c r="AO28" s="17">
        <f t="shared" si="18"/>
        <v>0</v>
      </c>
      <c r="AP28" s="171">
        <f t="shared" si="14"/>
        <v>2</v>
      </c>
      <c r="AQ28" s="177">
        <v>3</v>
      </c>
      <c r="AR28" s="176">
        <f t="shared" si="10"/>
        <v>66.666666666666657</v>
      </c>
      <c r="AV28" s="180"/>
      <c r="AW28" s="180"/>
      <c r="AX28" s="180"/>
      <c r="AY28" s="180"/>
      <c r="AZ28" s="180"/>
      <c r="BA28" s="180"/>
      <c r="BB28" s="184"/>
      <c r="BC28" s="180"/>
      <c r="BD28" s="180"/>
      <c r="BE28" s="180"/>
    </row>
    <row r="29" spans="2:57" ht="11.1" customHeight="1">
      <c r="B29" s="166" t="s">
        <v>518</v>
      </c>
      <c r="C29" s="165" t="s">
        <v>135</v>
      </c>
      <c r="D29" s="19">
        <f t="shared" si="15"/>
        <v>0</v>
      </c>
      <c r="E29" s="19" t="str">
        <f t="shared" si="15"/>
        <v/>
      </c>
      <c r="F29" s="19" t="str">
        <f t="shared" si="15"/>
        <v/>
      </c>
      <c r="G29" s="19" t="str">
        <f t="shared" si="15"/>
        <v/>
      </c>
      <c r="H29" s="19" t="str">
        <f t="shared" si="15"/>
        <v/>
      </c>
      <c r="I29" s="19" t="str">
        <f t="shared" si="15"/>
        <v/>
      </c>
      <c r="J29" s="167">
        <f t="shared" si="1"/>
        <v>0</v>
      </c>
      <c r="K29" s="168">
        <f t="shared" si="16"/>
        <v>1</v>
      </c>
      <c r="L29" s="168">
        <f t="shared" si="16"/>
        <v>0</v>
      </c>
      <c r="M29" s="168">
        <f t="shared" si="16"/>
        <v>0</v>
      </c>
      <c r="N29" s="168">
        <f t="shared" si="16"/>
        <v>0</v>
      </c>
      <c r="O29" s="168">
        <f t="shared" si="16"/>
        <v>0</v>
      </c>
      <c r="P29" s="168">
        <f t="shared" si="16"/>
        <v>0</v>
      </c>
      <c r="Q29" s="169">
        <f t="shared" si="3"/>
        <v>1</v>
      </c>
      <c r="R29" s="169">
        <f t="shared" si="4"/>
        <v>0</v>
      </c>
      <c r="S29" s="170">
        <f t="shared" si="5"/>
        <v>1</v>
      </c>
      <c r="T29" s="169">
        <f t="shared" si="6"/>
        <v>1</v>
      </c>
      <c r="U29" s="167">
        <f t="shared" si="11"/>
        <v>100</v>
      </c>
      <c r="V29" s="168">
        <f t="shared" si="17"/>
        <v>0</v>
      </c>
      <c r="W29" s="168">
        <f t="shared" si="17"/>
        <v>0</v>
      </c>
      <c r="X29" s="168">
        <f t="shared" si="17"/>
        <v>0</v>
      </c>
      <c r="Y29" s="168">
        <f t="shared" si="17"/>
        <v>1</v>
      </c>
      <c r="Z29" s="168">
        <f t="shared" si="17"/>
        <v>0</v>
      </c>
      <c r="AA29" s="168">
        <f t="shared" si="17"/>
        <v>0</v>
      </c>
      <c r="AB29" s="168">
        <f t="shared" si="17"/>
        <v>0</v>
      </c>
      <c r="AC29" s="168">
        <f t="shared" si="17"/>
        <v>0</v>
      </c>
      <c r="AD29" s="168">
        <f t="shared" si="17"/>
        <v>0</v>
      </c>
      <c r="AE29" s="168">
        <f t="shared" si="17"/>
        <v>0</v>
      </c>
      <c r="AF29" s="168">
        <f t="shared" si="17"/>
        <v>0</v>
      </c>
      <c r="AG29" s="168">
        <f t="shared" si="17"/>
        <v>0</v>
      </c>
      <c r="AH29" s="169">
        <f t="shared" si="12"/>
        <v>1</v>
      </c>
      <c r="AI29" s="169">
        <f t="shared" si="13"/>
        <v>0</v>
      </c>
      <c r="AJ29" s="171">
        <f t="shared" si="8"/>
        <v>1</v>
      </c>
      <c r="AK29" s="168">
        <f t="shared" si="18"/>
        <v>0</v>
      </c>
      <c r="AL29" s="17">
        <f t="shared" si="18"/>
        <v>0</v>
      </c>
      <c r="AM29" s="17">
        <f t="shared" si="18"/>
        <v>0</v>
      </c>
      <c r="AN29" s="17">
        <f t="shared" si="18"/>
        <v>0</v>
      </c>
      <c r="AO29" s="17">
        <f t="shared" si="18"/>
        <v>1</v>
      </c>
      <c r="AP29" s="171">
        <f t="shared" si="14"/>
        <v>1</v>
      </c>
      <c r="AQ29" s="177">
        <v>2</v>
      </c>
      <c r="AR29" s="176">
        <f t="shared" si="10"/>
        <v>50</v>
      </c>
      <c r="AV29" s="180"/>
      <c r="AW29" s="180"/>
      <c r="AX29" s="180"/>
      <c r="AY29" s="180"/>
      <c r="AZ29" s="180"/>
      <c r="BA29" s="180"/>
      <c r="BB29" s="184"/>
      <c r="BC29" s="180"/>
      <c r="BD29" s="180"/>
      <c r="BE29" s="180"/>
    </row>
    <row r="30" spans="2:57" ht="11.1" customHeight="1">
      <c r="B30" s="166" t="s">
        <v>516</v>
      </c>
      <c r="C30" s="165" t="s">
        <v>121</v>
      </c>
      <c r="D30" s="19" t="str">
        <f t="shared" si="15"/>
        <v/>
      </c>
      <c r="E30" s="19">
        <f t="shared" si="15"/>
        <v>75</v>
      </c>
      <c r="F30" s="19" t="str">
        <f t="shared" si="15"/>
        <v/>
      </c>
      <c r="G30" s="19">
        <f t="shared" si="15"/>
        <v>0</v>
      </c>
      <c r="H30" s="19" t="str">
        <f t="shared" si="15"/>
        <v/>
      </c>
      <c r="I30" s="19" t="str">
        <f t="shared" si="15"/>
        <v/>
      </c>
      <c r="J30" s="167">
        <f t="shared" si="1"/>
        <v>60</v>
      </c>
      <c r="K30" s="168">
        <f t="shared" si="16"/>
        <v>0</v>
      </c>
      <c r="L30" s="168">
        <f t="shared" si="16"/>
        <v>1</v>
      </c>
      <c r="M30" s="168">
        <f t="shared" si="16"/>
        <v>4</v>
      </c>
      <c r="N30" s="168">
        <f t="shared" si="16"/>
        <v>0</v>
      </c>
      <c r="O30" s="168">
        <f t="shared" si="16"/>
        <v>0</v>
      </c>
      <c r="P30" s="168">
        <f t="shared" si="16"/>
        <v>0</v>
      </c>
      <c r="Q30" s="169">
        <f t="shared" si="3"/>
        <v>4</v>
      </c>
      <c r="R30" s="169">
        <f t="shared" si="4"/>
        <v>1</v>
      </c>
      <c r="S30" s="170">
        <f t="shared" si="5"/>
        <v>5</v>
      </c>
      <c r="T30" s="169">
        <f t="shared" si="6"/>
        <v>4</v>
      </c>
      <c r="U30" s="167">
        <f t="shared" si="11"/>
        <v>100</v>
      </c>
      <c r="V30" s="168">
        <f t="shared" si="17"/>
        <v>0</v>
      </c>
      <c r="W30" s="168">
        <f t="shared" si="17"/>
        <v>1</v>
      </c>
      <c r="X30" s="168">
        <f t="shared" si="17"/>
        <v>0</v>
      </c>
      <c r="Y30" s="168">
        <f t="shared" si="17"/>
        <v>1</v>
      </c>
      <c r="Z30" s="168">
        <f t="shared" si="17"/>
        <v>2</v>
      </c>
      <c r="AA30" s="168">
        <f t="shared" si="17"/>
        <v>0</v>
      </c>
      <c r="AB30" s="168">
        <f t="shared" si="17"/>
        <v>1</v>
      </c>
      <c r="AC30" s="168">
        <f t="shared" si="17"/>
        <v>0</v>
      </c>
      <c r="AD30" s="168">
        <f t="shared" si="17"/>
        <v>0</v>
      </c>
      <c r="AE30" s="168">
        <f t="shared" si="17"/>
        <v>0</v>
      </c>
      <c r="AF30" s="168">
        <f t="shared" si="17"/>
        <v>0</v>
      </c>
      <c r="AG30" s="168">
        <f t="shared" si="17"/>
        <v>0</v>
      </c>
      <c r="AH30" s="169">
        <f t="shared" si="12"/>
        <v>4</v>
      </c>
      <c r="AI30" s="169">
        <f t="shared" si="13"/>
        <v>1</v>
      </c>
      <c r="AJ30" s="171">
        <f t="shared" si="8"/>
        <v>5</v>
      </c>
      <c r="AK30" s="168">
        <f t="shared" si="18"/>
        <v>0</v>
      </c>
      <c r="AL30" s="17">
        <f t="shared" si="18"/>
        <v>0</v>
      </c>
      <c r="AM30" s="17">
        <f t="shared" si="18"/>
        <v>0</v>
      </c>
      <c r="AN30" s="17">
        <f t="shared" si="18"/>
        <v>0</v>
      </c>
      <c r="AO30" s="17">
        <f t="shared" si="18"/>
        <v>1</v>
      </c>
      <c r="AP30" s="171">
        <f t="shared" si="14"/>
        <v>1</v>
      </c>
      <c r="AQ30" s="177">
        <v>4</v>
      </c>
      <c r="AR30" s="176">
        <f t="shared" si="10"/>
        <v>100</v>
      </c>
      <c r="AV30" s="180"/>
      <c r="AW30" s="180"/>
      <c r="AX30" s="180"/>
      <c r="AY30" s="180"/>
      <c r="AZ30" s="180"/>
      <c r="BA30" s="180"/>
      <c r="BB30" s="184"/>
      <c r="BC30" s="180"/>
      <c r="BD30" s="180"/>
      <c r="BE30" s="180"/>
    </row>
    <row r="31" spans="2:57" ht="11.1" customHeight="1">
      <c r="B31" s="166" t="s">
        <v>471</v>
      </c>
      <c r="C31" s="165" t="s">
        <v>122</v>
      </c>
      <c r="D31" s="19" t="str">
        <f t="shared" si="15"/>
        <v/>
      </c>
      <c r="E31" s="19">
        <f t="shared" si="15"/>
        <v>100</v>
      </c>
      <c r="F31" s="19" t="str">
        <f t="shared" si="15"/>
        <v/>
      </c>
      <c r="G31" s="19" t="str">
        <f t="shared" si="15"/>
        <v/>
      </c>
      <c r="H31" s="19" t="str">
        <f t="shared" si="15"/>
        <v/>
      </c>
      <c r="I31" s="19">
        <f t="shared" si="15"/>
        <v>100</v>
      </c>
      <c r="J31" s="167">
        <f t="shared" si="1"/>
        <v>100</v>
      </c>
      <c r="K31" s="168">
        <f t="shared" si="16"/>
        <v>0</v>
      </c>
      <c r="L31" s="168">
        <f t="shared" si="16"/>
        <v>0</v>
      </c>
      <c r="M31" s="168">
        <f t="shared" si="16"/>
        <v>1</v>
      </c>
      <c r="N31" s="168">
        <f t="shared" si="16"/>
        <v>0</v>
      </c>
      <c r="O31" s="168">
        <f t="shared" si="16"/>
        <v>0</v>
      </c>
      <c r="P31" s="168">
        <f t="shared" si="16"/>
        <v>1</v>
      </c>
      <c r="Q31" s="169">
        <f t="shared" si="3"/>
        <v>1</v>
      </c>
      <c r="R31" s="169">
        <f t="shared" si="4"/>
        <v>1</v>
      </c>
      <c r="S31" s="170">
        <f t="shared" si="5"/>
        <v>2</v>
      </c>
      <c r="T31" s="169">
        <f t="shared" si="6"/>
        <v>1</v>
      </c>
      <c r="U31" s="167">
        <f t="shared" si="11"/>
        <v>100</v>
      </c>
      <c r="V31" s="168">
        <f t="shared" si="17"/>
        <v>0</v>
      </c>
      <c r="W31" s="168">
        <f t="shared" si="17"/>
        <v>1</v>
      </c>
      <c r="X31" s="168">
        <f t="shared" si="17"/>
        <v>0</v>
      </c>
      <c r="Y31" s="168">
        <f t="shared" si="17"/>
        <v>0</v>
      </c>
      <c r="Z31" s="168">
        <f t="shared" si="17"/>
        <v>0</v>
      </c>
      <c r="AA31" s="168">
        <f t="shared" si="17"/>
        <v>0</v>
      </c>
      <c r="AB31" s="168">
        <f t="shared" si="17"/>
        <v>1</v>
      </c>
      <c r="AC31" s="168">
        <f t="shared" si="17"/>
        <v>0</v>
      </c>
      <c r="AD31" s="168">
        <f t="shared" si="17"/>
        <v>0</v>
      </c>
      <c r="AE31" s="168">
        <f t="shared" si="17"/>
        <v>0</v>
      </c>
      <c r="AF31" s="168">
        <f t="shared" si="17"/>
        <v>0</v>
      </c>
      <c r="AG31" s="168">
        <f t="shared" si="17"/>
        <v>0</v>
      </c>
      <c r="AH31" s="169">
        <f t="shared" si="12"/>
        <v>1</v>
      </c>
      <c r="AI31" s="169">
        <f t="shared" si="13"/>
        <v>1</v>
      </c>
      <c r="AJ31" s="171">
        <f t="shared" si="8"/>
        <v>2</v>
      </c>
      <c r="AK31" s="168">
        <f t="shared" si="18"/>
        <v>0</v>
      </c>
      <c r="AL31" s="17">
        <f t="shared" si="18"/>
        <v>0</v>
      </c>
      <c r="AM31" s="17">
        <f t="shared" si="18"/>
        <v>0</v>
      </c>
      <c r="AN31" s="17">
        <f t="shared" si="18"/>
        <v>1</v>
      </c>
      <c r="AO31" s="17">
        <f t="shared" si="18"/>
        <v>0</v>
      </c>
      <c r="AP31" s="171">
        <f t="shared" si="14"/>
        <v>1</v>
      </c>
      <c r="AQ31" s="177">
        <v>23</v>
      </c>
      <c r="AR31" s="176">
        <f t="shared" si="10"/>
        <v>4.3478260869565215</v>
      </c>
      <c r="AV31" s="180"/>
      <c r="AW31" s="180"/>
      <c r="AX31" s="180"/>
      <c r="AY31" s="180"/>
      <c r="AZ31" s="180"/>
      <c r="BA31" s="180"/>
      <c r="BB31" s="184"/>
      <c r="BC31" s="180"/>
      <c r="BD31" s="180"/>
      <c r="BE31" s="180"/>
    </row>
    <row r="32" spans="2:57" ht="11.1" customHeight="1">
      <c r="B32" s="166" t="s">
        <v>472</v>
      </c>
      <c r="C32" s="165" t="s">
        <v>46</v>
      </c>
      <c r="D32" s="19" t="str">
        <f t="shared" si="15"/>
        <v/>
      </c>
      <c r="E32" s="19">
        <f t="shared" si="15"/>
        <v>100</v>
      </c>
      <c r="F32" s="19" t="str">
        <f t="shared" si="15"/>
        <v/>
      </c>
      <c r="G32" s="19" t="str">
        <f t="shared" si="15"/>
        <v/>
      </c>
      <c r="H32" s="19" t="str">
        <f t="shared" si="15"/>
        <v/>
      </c>
      <c r="I32" s="19" t="str">
        <f t="shared" si="15"/>
        <v/>
      </c>
      <c r="J32" s="167">
        <f t="shared" si="1"/>
        <v>100</v>
      </c>
      <c r="K32" s="168">
        <f t="shared" si="16"/>
        <v>0</v>
      </c>
      <c r="L32" s="168">
        <f t="shared" si="16"/>
        <v>0</v>
      </c>
      <c r="M32" s="168">
        <f t="shared" si="16"/>
        <v>3</v>
      </c>
      <c r="N32" s="168">
        <f t="shared" si="16"/>
        <v>0</v>
      </c>
      <c r="O32" s="168">
        <f t="shared" si="16"/>
        <v>0</v>
      </c>
      <c r="P32" s="168">
        <f t="shared" si="16"/>
        <v>0</v>
      </c>
      <c r="Q32" s="169">
        <f t="shared" si="3"/>
        <v>3</v>
      </c>
      <c r="R32" s="169">
        <f t="shared" si="4"/>
        <v>0</v>
      </c>
      <c r="S32" s="170">
        <f t="shared" si="5"/>
        <v>3</v>
      </c>
      <c r="T32" s="169">
        <f t="shared" si="6"/>
        <v>3</v>
      </c>
      <c r="U32" s="167">
        <f t="shared" si="11"/>
        <v>100</v>
      </c>
      <c r="V32" s="168">
        <f t="shared" si="17"/>
        <v>0</v>
      </c>
      <c r="W32" s="168">
        <f t="shared" si="17"/>
        <v>0</v>
      </c>
      <c r="X32" s="168">
        <f t="shared" si="17"/>
        <v>2</v>
      </c>
      <c r="Y32" s="168">
        <f t="shared" si="17"/>
        <v>1</v>
      </c>
      <c r="Z32" s="168">
        <f t="shared" si="17"/>
        <v>0</v>
      </c>
      <c r="AA32" s="168">
        <f t="shared" si="17"/>
        <v>0</v>
      </c>
      <c r="AB32" s="168">
        <f t="shared" si="17"/>
        <v>0</v>
      </c>
      <c r="AC32" s="168">
        <f t="shared" si="17"/>
        <v>0</v>
      </c>
      <c r="AD32" s="168">
        <f t="shared" si="17"/>
        <v>0</v>
      </c>
      <c r="AE32" s="168">
        <f t="shared" si="17"/>
        <v>0</v>
      </c>
      <c r="AF32" s="168">
        <f t="shared" si="17"/>
        <v>0</v>
      </c>
      <c r="AG32" s="168">
        <f t="shared" si="17"/>
        <v>0</v>
      </c>
      <c r="AH32" s="169">
        <f t="shared" si="12"/>
        <v>3</v>
      </c>
      <c r="AI32" s="169">
        <f t="shared" si="13"/>
        <v>0</v>
      </c>
      <c r="AJ32" s="171">
        <f t="shared" si="8"/>
        <v>3</v>
      </c>
      <c r="AK32" s="168">
        <f t="shared" si="18"/>
        <v>0</v>
      </c>
      <c r="AL32" s="17">
        <f t="shared" si="18"/>
        <v>0</v>
      </c>
      <c r="AM32" s="17">
        <f t="shared" si="18"/>
        <v>1</v>
      </c>
      <c r="AN32" s="17">
        <f t="shared" si="18"/>
        <v>0</v>
      </c>
      <c r="AO32" s="17">
        <f t="shared" si="18"/>
        <v>2</v>
      </c>
      <c r="AP32" s="171">
        <f t="shared" si="14"/>
        <v>3</v>
      </c>
      <c r="AQ32" s="177">
        <v>11</v>
      </c>
      <c r="AR32" s="176">
        <f t="shared" si="10"/>
        <v>27.27272727272727</v>
      </c>
      <c r="AV32" s="180"/>
      <c r="AW32" s="180"/>
      <c r="AX32" s="180"/>
      <c r="AY32" s="180"/>
      <c r="AZ32" s="180"/>
      <c r="BA32" s="180"/>
      <c r="BB32" s="184"/>
      <c r="BC32" s="180"/>
      <c r="BD32" s="180"/>
      <c r="BE32" s="180"/>
    </row>
    <row r="33" spans="2:57" ht="11.1" customHeight="1">
      <c r="B33" s="166" t="s">
        <v>1116</v>
      </c>
      <c r="C33" s="165" t="s">
        <v>123</v>
      </c>
      <c r="D33" s="19" t="str">
        <f t="shared" si="15"/>
        <v/>
      </c>
      <c r="E33" s="19" t="str">
        <f t="shared" si="15"/>
        <v/>
      </c>
      <c r="F33" s="19" t="str">
        <f t="shared" si="15"/>
        <v/>
      </c>
      <c r="G33" s="19" t="str">
        <f t="shared" si="15"/>
        <v/>
      </c>
      <c r="H33" s="19">
        <f t="shared" si="15"/>
        <v>0</v>
      </c>
      <c r="I33" s="19">
        <f t="shared" si="15"/>
        <v>0</v>
      </c>
      <c r="J33" s="167">
        <f t="shared" si="1"/>
        <v>0</v>
      </c>
      <c r="K33" s="168">
        <f t="shared" si="16"/>
        <v>0</v>
      </c>
      <c r="L33" s="168">
        <f t="shared" si="16"/>
        <v>0</v>
      </c>
      <c r="M33" s="168">
        <f t="shared" si="16"/>
        <v>0</v>
      </c>
      <c r="N33" s="168">
        <f t="shared" si="16"/>
        <v>2</v>
      </c>
      <c r="O33" s="168">
        <f t="shared" si="16"/>
        <v>0</v>
      </c>
      <c r="P33" s="168">
        <f t="shared" si="16"/>
        <v>1</v>
      </c>
      <c r="Q33" s="169">
        <f t="shared" si="3"/>
        <v>0</v>
      </c>
      <c r="R33" s="169">
        <f t="shared" si="4"/>
        <v>3</v>
      </c>
      <c r="S33" s="170">
        <f t="shared" si="5"/>
        <v>3</v>
      </c>
      <c r="T33" s="169">
        <f t="shared" si="6"/>
        <v>0</v>
      </c>
      <c r="U33" s="167" t="str">
        <f t="shared" si="11"/>
        <v/>
      </c>
      <c r="V33" s="168">
        <f t="shared" si="17"/>
        <v>0</v>
      </c>
      <c r="W33" s="168">
        <f t="shared" si="17"/>
        <v>0</v>
      </c>
      <c r="X33" s="168">
        <f t="shared" si="17"/>
        <v>0</v>
      </c>
      <c r="Y33" s="168">
        <f t="shared" si="17"/>
        <v>0</v>
      </c>
      <c r="Z33" s="168">
        <f t="shared" si="17"/>
        <v>0</v>
      </c>
      <c r="AA33" s="168">
        <f t="shared" si="17"/>
        <v>0</v>
      </c>
      <c r="AB33" s="168">
        <f t="shared" si="17"/>
        <v>2</v>
      </c>
      <c r="AC33" s="168">
        <f t="shared" si="17"/>
        <v>1</v>
      </c>
      <c r="AD33" s="168">
        <f t="shared" si="17"/>
        <v>0</v>
      </c>
      <c r="AE33" s="168">
        <f t="shared" si="17"/>
        <v>0</v>
      </c>
      <c r="AF33" s="168">
        <f t="shared" si="17"/>
        <v>0</v>
      </c>
      <c r="AG33" s="168">
        <f t="shared" si="17"/>
        <v>0</v>
      </c>
      <c r="AH33" s="169">
        <f t="shared" si="12"/>
        <v>0</v>
      </c>
      <c r="AI33" s="169">
        <f t="shared" si="13"/>
        <v>3</v>
      </c>
      <c r="AJ33" s="171">
        <f t="shared" si="8"/>
        <v>3</v>
      </c>
      <c r="AK33" s="168">
        <f t="shared" si="18"/>
        <v>0</v>
      </c>
      <c r="AL33" s="17">
        <f t="shared" si="18"/>
        <v>0</v>
      </c>
      <c r="AM33" s="17">
        <f t="shared" si="18"/>
        <v>0</v>
      </c>
      <c r="AN33" s="17">
        <f t="shared" si="18"/>
        <v>0</v>
      </c>
      <c r="AO33" s="17">
        <f t="shared" si="18"/>
        <v>0</v>
      </c>
      <c r="AP33" s="171">
        <f t="shared" si="14"/>
        <v>0</v>
      </c>
      <c r="AQ33" s="177">
        <v>4</v>
      </c>
      <c r="AR33" s="176">
        <f t="shared" si="10"/>
        <v>0</v>
      </c>
      <c r="AV33" s="180"/>
      <c r="AW33" s="180"/>
      <c r="AX33" s="180"/>
      <c r="AY33" s="180"/>
      <c r="AZ33" s="180"/>
      <c r="BA33" s="180"/>
      <c r="BB33" s="184"/>
      <c r="BC33" s="180"/>
      <c r="BD33" s="180"/>
      <c r="BE33" s="180"/>
    </row>
    <row r="34" spans="2:57" ht="11.1" customHeight="1">
      <c r="B34" s="166" t="s">
        <v>1117</v>
      </c>
      <c r="C34" s="165" t="s">
        <v>49</v>
      </c>
      <c r="D34" s="19" t="str">
        <f t="shared" si="15"/>
        <v/>
      </c>
      <c r="E34" s="19" t="str">
        <f t="shared" si="15"/>
        <v/>
      </c>
      <c r="F34" s="19" t="str">
        <f t="shared" si="15"/>
        <v/>
      </c>
      <c r="G34" s="19" t="str">
        <f t="shared" si="15"/>
        <v/>
      </c>
      <c r="H34" s="19">
        <f t="shared" si="15"/>
        <v>0</v>
      </c>
      <c r="I34" s="19">
        <f t="shared" si="15"/>
        <v>33.333333333333329</v>
      </c>
      <c r="J34" s="167">
        <f t="shared" si="1"/>
        <v>25</v>
      </c>
      <c r="K34" s="168">
        <f t="shared" si="16"/>
        <v>0</v>
      </c>
      <c r="L34" s="168">
        <f t="shared" si="16"/>
        <v>0</v>
      </c>
      <c r="M34" s="168">
        <f t="shared" si="16"/>
        <v>0</v>
      </c>
      <c r="N34" s="168">
        <f t="shared" si="16"/>
        <v>1</v>
      </c>
      <c r="O34" s="168">
        <f t="shared" si="16"/>
        <v>0</v>
      </c>
      <c r="P34" s="168">
        <f t="shared" si="16"/>
        <v>3</v>
      </c>
      <c r="Q34" s="169">
        <f t="shared" si="3"/>
        <v>0</v>
      </c>
      <c r="R34" s="169">
        <f t="shared" si="4"/>
        <v>4</v>
      </c>
      <c r="S34" s="170">
        <f t="shared" si="5"/>
        <v>4</v>
      </c>
      <c r="T34" s="169">
        <f t="shared" si="6"/>
        <v>0</v>
      </c>
      <c r="U34" s="167" t="str">
        <f t="shared" si="11"/>
        <v/>
      </c>
      <c r="V34" s="168">
        <f t="shared" si="17"/>
        <v>0</v>
      </c>
      <c r="W34" s="168">
        <f t="shared" si="17"/>
        <v>0</v>
      </c>
      <c r="X34" s="168">
        <f t="shared" si="17"/>
        <v>0</v>
      </c>
      <c r="Y34" s="168">
        <f t="shared" si="17"/>
        <v>0</v>
      </c>
      <c r="Z34" s="168">
        <f t="shared" si="17"/>
        <v>0</v>
      </c>
      <c r="AA34" s="168">
        <f t="shared" si="17"/>
        <v>0</v>
      </c>
      <c r="AB34" s="168">
        <f t="shared" si="17"/>
        <v>0</v>
      </c>
      <c r="AC34" s="168">
        <f t="shared" si="17"/>
        <v>4</v>
      </c>
      <c r="AD34" s="168">
        <f t="shared" si="17"/>
        <v>0</v>
      </c>
      <c r="AE34" s="168">
        <f t="shared" si="17"/>
        <v>0</v>
      </c>
      <c r="AF34" s="168">
        <f t="shared" si="17"/>
        <v>0</v>
      </c>
      <c r="AG34" s="168">
        <f t="shared" si="17"/>
        <v>0</v>
      </c>
      <c r="AH34" s="169">
        <f t="shared" si="12"/>
        <v>0</v>
      </c>
      <c r="AI34" s="169">
        <f t="shared" si="13"/>
        <v>4</v>
      </c>
      <c r="AJ34" s="171">
        <f t="shared" si="8"/>
        <v>4</v>
      </c>
      <c r="AK34" s="168">
        <f t="shared" si="18"/>
        <v>0</v>
      </c>
      <c r="AL34" s="17">
        <f t="shared" si="18"/>
        <v>0</v>
      </c>
      <c r="AM34" s="17">
        <f t="shared" si="18"/>
        <v>0</v>
      </c>
      <c r="AN34" s="17">
        <f t="shared" si="18"/>
        <v>0</v>
      </c>
      <c r="AO34" s="17">
        <f t="shared" si="18"/>
        <v>0</v>
      </c>
      <c r="AP34" s="171">
        <f t="shared" si="14"/>
        <v>0</v>
      </c>
      <c r="AQ34" s="177">
        <v>7</v>
      </c>
      <c r="AR34" s="176">
        <f t="shared" si="10"/>
        <v>0</v>
      </c>
      <c r="AV34" s="180"/>
      <c r="AW34" s="180"/>
      <c r="AX34" s="180"/>
      <c r="AY34" s="180"/>
      <c r="AZ34" s="180"/>
      <c r="BA34" s="180"/>
      <c r="BB34" s="184"/>
      <c r="BC34" s="180"/>
      <c r="BD34" s="180"/>
      <c r="BE34" s="180"/>
    </row>
    <row r="35" spans="2:57" ht="11.1" customHeight="1">
      <c r="B35" s="166" t="s">
        <v>1118</v>
      </c>
      <c r="C35" s="165" t="s">
        <v>141</v>
      </c>
      <c r="D35" s="19" t="str">
        <f t="shared" si="15"/>
        <v/>
      </c>
      <c r="E35" s="19" t="str">
        <f t="shared" si="15"/>
        <v/>
      </c>
      <c r="F35" s="19" t="str">
        <f t="shared" si="15"/>
        <v/>
      </c>
      <c r="G35" s="19">
        <f t="shared" si="15"/>
        <v>0</v>
      </c>
      <c r="H35" s="19">
        <f t="shared" si="15"/>
        <v>50</v>
      </c>
      <c r="I35" s="19" t="str">
        <f t="shared" si="15"/>
        <v/>
      </c>
      <c r="J35" s="167">
        <f t="shared" si="1"/>
        <v>40</v>
      </c>
      <c r="K35" s="168">
        <f t="shared" si="16"/>
        <v>0</v>
      </c>
      <c r="L35" s="168">
        <f t="shared" si="16"/>
        <v>1</v>
      </c>
      <c r="M35" s="168">
        <f t="shared" si="16"/>
        <v>0</v>
      </c>
      <c r="N35" s="168">
        <f t="shared" si="16"/>
        <v>4</v>
      </c>
      <c r="O35" s="168">
        <f t="shared" si="16"/>
        <v>0</v>
      </c>
      <c r="P35" s="168">
        <f t="shared" si="16"/>
        <v>0</v>
      </c>
      <c r="Q35" s="169">
        <f t="shared" si="3"/>
        <v>0</v>
      </c>
      <c r="R35" s="169">
        <f t="shared" si="4"/>
        <v>5</v>
      </c>
      <c r="S35" s="170">
        <f t="shared" si="5"/>
        <v>5</v>
      </c>
      <c r="T35" s="169">
        <f t="shared" si="6"/>
        <v>0</v>
      </c>
      <c r="U35" s="167" t="str">
        <f t="shared" si="11"/>
        <v/>
      </c>
      <c r="V35" s="168">
        <f t="shared" si="17"/>
        <v>0</v>
      </c>
      <c r="W35" s="168">
        <f t="shared" si="17"/>
        <v>0</v>
      </c>
      <c r="X35" s="168">
        <f t="shared" si="17"/>
        <v>0</v>
      </c>
      <c r="Y35" s="168">
        <f t="shared" si="17"/>
        <v>0</v>
      </c>
      <c r="Z35" s="168">
        <f t="shared" si="17"/>
        <v>0</v>
      </c>
      <c r="AA35" s="168">
        <f t="shared" si="17"/>
        <v>0</v>
      </c>
      <c r="AB35" s="168">
        <f t="shared" si="17"/>
        <v>5</v>
      </c>
      <c r="AC35" s="168">
        <f t="shared" si="17"/>
        <v>0</v>
      </c>
      <c r="AD35" s="168">
        <f t="shared" si="17"/>
        <v>0</v>
      </c>
      <c r="AE35" s="168">
        <f t="shared" si="17"/>
        <v>0</v>
      </c>
      <c r="AF35" s="168">
        <f t="shared" si="17"/>
        <v>0</v>
      </c>
      <c r="AG35" s="168">
        <f t="shared" si="17"/>
        <v>0</v>
      </c>
      <c r="AH35" s="169">
        <f t="shared" si="12"/>
        <v>0</v>
      </c>
      <c r="AI35" s="169">
        <f t="shared" si="13"/>
        <v>5</v>
      </c>
      <c r="AJ35" s="171">
        <f t="shared" si="8"/>
        <v>5</v>
      </c>
      <c r="AK35" s="168">
        <f t="shared" si="18"/>
        <v>0</v>
      </c>
      <c r="AL35" s="17">
        <f t="shared" si="18"/>
        <v>0</v>
      </c>
      <c r="AM35" s="17">
        <f t="shared" si="18"/>
        <v>0</v>
      </c>
      <c r="AN35" s="17">
        <f t="shared" si="18"/>
        <v>0</v>
      </c>
      <c r="AO35" s="17">
        <f t="shared" si="18"/>
        <v>0</v>
      </c>
      <c r="AP35" s="171">
        <f t="shared" si="14"/>
        <v>0</v>
      </c>
      <c r="AQ35" s="177">
        <v>6</v>
      </c>
      <c r="AR35" s="176">
        <f t="shared" si="10"/>
        <v>0</v>
      </c>
      <c r="AV35" s="180"/>
      <c r="AW35" s="180"/>
      <c r="AX35" s="180"/>
      <c r="AY35" s="180"/>
      <c r="AZ35" s="180"/>
      <c r="BA35" s="180"/>
      <c r="BB35" s="184"/>
      <c r="BC35" s="180"/>
      <c r="BD35" s="180"/>
      <c r="BE35" s="180"/>
    </row>
    <row r="36" spans="2:57" ht="11.1" customHeight="1">
      <c r="B36" s="166" t="s">
        <v>539</v>
      </c>
      <c r="C36" s="165" t="s">
        <v>56</v>
      </c>
      <c r="D36" s="19" t="str">
        <f t="shared" si="15"/>
        <v/>
      </c>
      <c r="E36" s="19">
        <f t="shared" si="15"/>
        <v>100</v>
      </c>
      <c r="F36" s="19" t="str">
        <f t="shared" si="15"/>
        <v/>
      </c>
      <c r="G36" s="19">
        <f t="shared" si="15"/>
        <v>0</v>
      </c>
      <c r="H36" s="19">
        <f t="shared" si="15"/>
        <v>44.444444444444443</v>
      </c>
      <c r="I36" s="19" t="str">
        <f t="shared" si="15"/>
        <v/>
      </c>
      <c r="J36" s="167">
        <f t="shared" si="1"/>
        <v>35.714285714285715</v>
      </c>
      <c r="K36" s="168">
        <f t="shared" si="16"/>
        <v>0</v>
      </c>
      <c r="L36" s="168">
        <f t="shared" si="16"/>
        <v>4</v>
      </c>
      <c r="M36" s="168">
        <f t="shared" si="16"/>
        <v>1</v>
      </c>
      <c r="N36" s="168">
        <f t="shared" si="16"/>
        <v>9</v>
      </c>
      <c r="O36" s="168">
        <f t="shared" si="16"/>
        <v>0</v>
      </c>
      <c r="P36" s="168">
        <f t="shared" si="16"/>
        <v>0</v>
      </c>
      <c r="Q36" s="169">
        <f t="shared" si="3"/>
        <v>1</v>
      </c>
      <c r="R36" s="169">
        <f t="shared" si="4"/>
        <v>13</v>
      </c>
      <c r="S36" s="170">
        <f t="shared" si="5"/>
        <v>14</v>
      </c>
      <c r="T36" s="169">
        <f t="shared" si="6"/>
        <v>1</v>
      </c>
      <c r="U36" s="167">
        <f t="shared" si="11"/>
        <v>100</v>
      </c>
      <c r="V36" s="168">
        <f t="shared" si="17"/>
        <v>0</v>
      </c>
      <c r="W36" s="168">
        <f t="shared" si="17"/>
        <v>0</v>
      </c>
      <c r="X36" s="168">
        <f t="shared" si="17"/>
        <v>0</v>
      </c>
      <c r="Y36" s="168">
        <f t="shared" si="17"/>
        <v>0</v>
      </c>
      <c r="Z36" s="168">
        <f t="shared" si="17"/>
        <v>1</v>
      </c>
      <c r="AA36" s="168">
        <f t="shared" si="17"/>
        <v>0</v>
      </c>
      <c r="AB36" s="168">
        <f t="shared" si="17"/>
        <v>3</v>
      </c>
      <c r="AC36" s="168">
        <f t="shared" si="17"/>
        <v>10</v>
      </c>
      <c r="AD36" s="168">
        <f t="shared" si="17"/>
        <v>0</v>
      </c>
      <c r="AE36" s="168">
        <f t="shared" si="17"/>
        <v>0</v>
      </c>
      <c r="AF36" s="168">
        <f t="shared" si="17"/>
        <v>0</v>
      </c>
      <c r="AG36" s="168">
        <f t="shared" si="17"/>
        <v>0</v>
      </c>
      <c r="AH36" s="169">
        <f t="shared" si="12"/>
        <v>1</v>
      </c>
      <c r="AI36" s="169">
        <f t="shared" si="13"/>
        <v>13</v>
      </c>
      <c r="AJ36" s="171">
        <f t="shared" si="8"/>
        <v>14</v>
      </c>
      <c r="AK36" s="168">
        <f t="shared" si="18"/>
        <v>0</v>
      </c>
      <c r="AL36" s="17">
        <f t="shared" si="18"/>
        <v>0</v>
      </c>
      <c r="AM36" s="17">
        <f t="shared" si="18"/>
        <v>0</v>
      </c>
      <c r="AN36" s="17">
        <f t="shared" si="18"/>
        <v>1</v>
      </c>
      <c r="AO36" s="17">
        <f t="shared" si="18"/>
        <v>0</v>
      </c>
      <c r="AP36" s="171">
        <f t="shared" si="14"/>
        <v>1</v>
      </c>
      <c r="AQ36" s="177">
        <v>18</v>
      </c>
      <c r="AR36" s="176">
        <f t="shared" si="10"/>
        <v>5.5555555555555554</v>
      </c>
      <c r="AV36" s="180"/>
      <c r="AW36" s="180"/>
      <c r="AX36" s="180"/>
      <c r="AY36" s="180"/>
      <c r="AZ36" s="180"/>
      <c r="BA36" s="180"/>
      <c r="BB36" s="184"/>
      <c r="BC36" s="180"/>
      <c r="BD36" s="180"/>
      <c r="BE36" s="180"/>
    </row>
    <row r="37" spans="2:57" ht="11.1" customHeight="1">
      <c r="B37" s="166" t="s">
        <v>476</v>
      </c>
      <c r="C37" s="165" t="s">
        <v>142</v>
      </c>
      <c r="D37" s="19" t="str">
        <f t="shared" ref="D37:I46" si="19">IF(COUNTIFS(都道府県列,集計表県列,類型列,行14条件,LD別列,行15条件)=0,"",COUNTIFS(都道府県列,集計表県列,類型列,行14条件,LD別列,行15条件,適否列,行16条件)/COUNTIFS(都道府県列,集計表県列,類型列,行14条件,LD別列,行15条件)*100)</f>
        <v/>
      </c>
      <c r="E37" s="19">
        <f t="shared" si="19"/>
        <v>100</v>
      </c>
      <c r="F37" s="19" t="str">
        <f t="shared" si="19"/>
        <v/>
      </c>
      <c r="G37" s="19" t="str">
        <f t="shared" si="19"/>
        <v/>
      </c>
      <c r="H37" s="19" t="str">
        <f t="shared" si="19"/>
        <v/>
      </c>
      <c r="I37" s="19" t="str">
        <f t="shared" si="19"/>
        <v/>
      </c>
      <c r="J37" s="167">
        <f t="shared" si="1"/>
        <v>100</v>
      </c>
      <c r="K37" s="168">
        <f t="shared" ref="K37:P46" si="20">COUNTIFS(都道府県列,集計表県列,類型列,行14条件,LD別列,行16条件)</f>
        <v>0</v>
      </c>
      <c r="L37" s="168">
        <f t="shared" si="20"/>
        <v>0</v>
      </c>
      <c r="M37" s="168">
        <f t="shared" si="20"/>
        <v>2</v>
      </c>
      <c r="N37" s="168">
        <f t="shared" si="20"/>
        <v>0</v>
      </c>
      <c r="O37" s="168">
        <f t="shared" si="20"/>
        <v>0</v>
      </c>
      <c r="P37" s="168">
        <f t="shared" si="20"/>
        <v>0</v>
      </c>
      <c r="Q37" s="169">
        <f t="shared" si="3"/>
        <v>2</v>
      </c>
      <c r="R37" s="169">
        <f t="shared" si="4"/>
        <v>0</v>
      </c>
      <c r="S37" s="170">
        <f t="shared" si="5"/>
        <v>2</v>
      </c>
      <c r="T37" s="169">
        <f t="shared" si="6"/>
        <v>2</v>
      </c>
      <c r="U37" s="167">
        <f t="shared" si="11"/>
        <v>100</v>
      </c>
      <c r="V37" s="168">
        <f t="shared" ref="V37:AG46" si="21">COUNTIFS(都道府県列,集計表県列,指定年月日列,"&gt;="&amp;行14条件,指定年月日列,"&lt;"&amp;行15条件,LD別列,行16条件)</f>
        <v>0</v>
      </c>
      <c r="W37" s="168">
        <f t="shared" si="21"/>
        <v>0</v>
      </c>
      <c r="X37" s="168">
        <f t="shared" si="21"/>
        <v>0</v>
      </c>
      <c r="Y37" s="168">
        <f t="shared" si="21"/>
        <v>2</v>
      </c>
      <c r="Z37" s="168">
        <f t="shared" si="21"/>
        <v>0</v>
      </c>
      <c r="AA37" s="168">
        <f t="shared" si="21"/>
        <v>0</v>
      </c>
      <c r="AB37" s="168">
        <f t="shared" si="21"/>
        <v>0</v>
      </c>
      <c r="AC37" s="168">
        <f t="shared" si="21"/>
        <v>0</v>
      </c>
      <c r="AD37" s="168">
        <f t="shared" si="21"/>
        <v>0</v>
      </c>
      <c r="AE37" s="168">
        <f t="shared" si="21"/>
        <v>0</v>
      </c>
      <c r="AF37" s="168">
        <f t="shared" si="21"/>
        <v>0</v>
      </c>
      <c r="AG37" s="168">
        <f t="shared" si="21"/>
        <v>0</v>
      </c>
      <c r="AH37" s="169">
        <f t="shared" si="12"/>
        <v>2</v>
      </c>
      <c r="AI37" s="169">
        <f t="shared" si="13"/>
        <v>0</v>
      </c>
      <c r="AJ37" s="171">
        <f t="shared" si="8"/>
        <v>2</v>
      </c>
      <c r="AK37" s="168">
        <f t="shared" ref="AK37:AO46" si="22">COUNTIFS(都道府県列,集計表県列,指定年_竣工年,"&gt;"&amp;行14条件,指定年_竣工年,"&lt;="&amp;行15条件)</f>
        <v>0</v>
      </c>
      <c r="AL37" s="17">
        <f t="shared" si="22"/>
        <v>0</v>
      </c>
      <c r="AM37" s="17">
        <f t="shared" si="22"/>
        <v>1</v>
      </c>
      <c r="AN37" s="17">
        <f t="shared" si="22"/>
        <v>0</v>
      </c>
      <c r="AO37" s="17">
        <f t="shared" si="22"/>
        <v>1</v>
      </c>
      <c r="AP37" s="171">
        <f t="shared" si="14"/>
        <v>2</v>
      </c>
      <c r="AQ37" s="177">
        <v>24</v>
      </c>
      <c r="AR37" s="176">
        <f t="shared" si="10"/>
        <v>8.3333333333333321</v>
      </c>
      <c r="AV37" s="180"/>
      <c r="AW37" s="180"/>
      <c r="AX37" s="180"/>
      <c r="AY37" s="180"/>
      <c r="AZ37" s="180"/>
      <c r="BA37" s="180"/>
      <c r="BB37" s="184"/>
      <c r="BC37" s="180"/>
      <c r="BD37" s="180"/>
      <c r="BE37" s="180"/>
    </row>
    <row r="38" spans="2:57" ht="11.1" customHeight="1">
      <c r="B38" s="166" t="s">
        <v>494</v>
      </c>
      <c r="C38" s="165" t="s">
        <v>62</v>
      </c>
      <c r="D38" s="19" t="str">
        <f t="shared" si="19"/>
        <v/>
      </c>
      <c r="E38" s="19">
        <f t="shared" si="19"/>
        <v>100</v>
      </c>
      <c r="F38" s="19" t="str">
        <f t="shared" si="19"/>
        <v/>
      </c>
      <c r="G38" s="19" t="str">
        <f t="shared" si="19"/>
        <v/>
      </c>
      <c r="H38" s="19" t="str">
        <f t="shared" si="19"/>
        <v/>
      </c>
      <c r="I38" s="19">
        <f t="shared" si="19"/>
        <v>0</v>
      </c>
      <c r="J38" s="167">
        <f t="shared" si="1"/>
        <v>50</v>
      </c>
      <c r="K38" s="168">
        <f t="shared" si="20"/>
        <v>0</v>
      </c>
      <c r="L38" s="168">
        <f t="shared" si="20"/>
        <v>0</v>
      </c>
      <c r="M38" s="168">
        <f t="shared" si="20"/>
        <v>1</v>
      </c>
      <c r="N38" s="168">
        <f t="shared" si="20"/>
        <v>0</v>
      </c>
      <c r="O38" s="168">
        <f t="shared" si="20"/>
        <v>0</v>
      </c>
      <c r="P38" s="168">
        <f t="shared" si="20"/>
        <v>1</v>
      </c>
      <c r="Q38" s="169">
        <f t="shared" si="3"/>
        <v>1</v>
      </c>
      <c r="R38" s="169">
        <f t="shared" si="4"/>
        <v>1</v>
      </c>
      <c r="S38" s="170">
        <f t="shared" si="5"/>
        <v>2</v>
      </c>
      <c r="T38" s="169">
        <f t="shared" si="6"/>
        <v>1</v>
      </c>
      <c r="U38" s="167">
        <f t="shared" si="11"/>
        <v>100</v>
      </c>
      <c r="V38" s="168">
        <f t="shared" si="21"/>
        <v>0</v>
      </c>
      <c r="W38" s="168">
        <f t="shared" si="21"/>
        <v>0</v>
      </c>
      <c r="X38" s="168">
        <f t="shared" si="21"/>
        <v>0</v>
      </c>
      <c r="Y38" s="168">
        <f t="shared" si="21"/>
        <v>1</v>
      </c>
      <c r="Z38" s="168">
        <f t="shared" si="21"/>
        <v>0</v>
      </c>
      <c r="AA38" s="168">
        <f t="shared" si="21"/>
        <v>0</v>
      </c>
      <c r="AB38" s="168">
        <f t="shared" si="21"/>
        <v>1</v>
      </c>
      <c r="AC38" s="168">
        <f t="shared" si="21"/>
        <v>0</v>
      </c>
      <c r="AD38" s="168">
        <f t="shared" si="21"/>
        <v>0</v>
      </c>
      <c r="AE38" s="168">
        <f t="shared" si="21"/>
        <v>0</v>
      </c>
      <c r="AF38" s="168">
        <f t="shared" si="21"/>
        <v>0</v>
      </c>
      <c r="AG38" s="168">
        <f t="shared" si="21"/>
        <v>0</v>
      </c>
      <c r="AH38" s="169">
        <f t="shared" si="12"/>
        <v>1</v>
      </c>
      <c r="AI38" s="169">
        <f t="shared" si="13"/>
        <v>1</v>
      </c>
      <c r="AJ38" s="171">
        <f t="shared" si="8"/>
        <v>2</v>
      </c>
      <c r="AK38" s="168">
        <f t="shared" si="22"/>
        <v>0</v>
      </c>
      <c r="AL38" s="17">
        <f t="shared" si="22"/>
        <v>0</v>
      </c>
      <c r="AM38" s="17">
        <f t="shared" si="22"/>
        <v>0</v>
      </c>
      <c r="AN38" s="17">
        <f t="shared" si="22"/>
        <v>0</v>
      </c>
      <c r="AO38" s="17">
        <f t="shared" si="22"/>
        <v>1</v>
      </c>
      <c r="AP38" s="171">
        <f t="shared" si="14"/>
        <v>1</v>
      </c>
      <c r="AQ38" s="177">
        <v>10</v>
      </c>
      <c r="AR38" s="176">
        <f t="shared" si="10"/>
        <v>10</v>
      </c>
      <c r="AV38" s="180"/>
      <c r="AW38" s="180"/>
      <c r="AX38" s="180"/>
      <c r="AY38" s="180"/>
      <c r="AZ38" s="180"/>
      <c r="BA38" s="180"/>
      <c r="BB38" s="184"/>
      <c r="BC38" s="180"/>
      <c r="BD38" s="180"/>
      <c r="BE38" s="180"/>
    </row>
    <row r="39" spans="2:57" ht="11.1" customHeight="1">
      <c r="B39" s="166" t="s">
        <v>1120</v>
      </c>
      <c r="C39" s="165" t="s">
        <v>124</v>
      </c>
      <c r="D39" s="19" t="str">
        <f t="shared" si="19"/>
        <v/>
      </c>
      <c r="E39" s="19">
        <f t="shared" si="19"/>
        <v>100</v>
      </c>
      <c r="F39" s="19" t="str">
        <f t="shared" si="19"/>
        <v/>
      </c>
      <c r="G39" s="19" t="str">
        <f t="shared" si="19"/>
        <v/>
      </c>
      <c r="H39" s="19" t="str">
        <f t="shared" si="19"/>
        <v/>
      </c>
      <c r="I39" s="19">
        <f t="shared" si="19"/>
        <v>0</v>
      </c>
      <c r="J39" s="167">
        <f t="shared" si="1"/>
        <v>50</v>
      </c>
      <c r="K39" s="168">
        <f t="shared" si="20"/>
        <v>0</v>
      </c>
      <c r="L39" s="168">
        <f t="shared" si="20"/>
        <v>0</v>
      </c>
      <c r="M39" s="168">
        <f t="shared" si="20"/>
        <v>1</v>
      </c>
      <c r="N39" s="168">
        <f t="shared" si="20"/>
        <v>0</v>
      </c>
      <c r="O39" s="168">
        <f t="shared" si="20"/>
        <v>0</v>
      </c>
      <c r="P39" s="168">
        <f t="shared" si="20"/>
        <v>1</v>
      </c>
      <c r="Q39" s="169">
        <f t="shared" si="3"/>
        <v>1</v>
      </c>
      <c r="R39" s="169">
        <f t="shared" si="4"/>
        <v>1</v>
      </c>
      <c r="S39" s="170">
        <f t="shared" si="5"/>
        <v>2</v>
      </c>
      <c r="T39" s="169">
        <f t="shared" si="6"/>
        <v>1</v>
      </c>
      <c r="U39" s="167">
        <f t="shared" si="11"/>
        <v>100</v>
      </c>
      <c r="V39" s="168">
        <f t="shared" si="21"/>
        <v>0</v>
      </c>
      <c r="W39" s="168">
        <f t="shared" si="21"/>
        <v>0</v>
      </c>
      <c r="X39" s="168">
        <f t="shared" si="21"/>
        <v>0</v>
      </c>
      <c r="Y39" s="168">
        <f t="shared" si="21"/>
        <v>1</v>
      </c>
      <c r="Z39" s="168">
        <f t="shared" si="21"/>
        <v>0</v>
      </c>
      <c r="AA39" s="168">
        <f t="shared" si="21"/>
        <v>0</v>
      </c>
      <c r="AB39" s="168">
        <f t="shared" si="21"/>
        <v>1</v>
      </c>
      <c r="AC39" s="168">
        <f t="shared" si="21"/>
        <v>0</v>
      </c>
      <c r="AD39" s="168">
        <f t="shared" si="21"/>
        <v>0</v>
      </c>
      <c r="AE39" s="168">
        <f t="shared" si="21"/>
        <v>0</v>
      </c>
      <c r="AF39" s="168">
        <f t="shared" si="21"/>
        <v>0</v>
      </c>
      <c r="AG39" s="168">
        <f t="shared" si="21"/>
        <v>0</v>
      </c>
      <c r="AH39" s="169">
        <f t="shared" si="12"/>
        <v>1</v>
      </c>
      <c r="AI39" s="169">
        <f t="shared" si="13"/>
        <v>1</v>
      </c>
      <c r="AJ39" s="171">
        <f t="shared" si="8"/>
        <v>2</v>
      </c>
      <c r="AK39" s="168">
        <f t="shared" si="22"/>
        <v>0</v>
      </c>
      <c r="AL39" s="17">
        <f t="shared" si="22"/>
        <v>0</v>
      </c>
      <c r="AM39" s="17">
        <f t="shared" si="22"/>
        <v>0</v>
      </c>
      <c r="AN39" s="17">
        <f t="shared" si="22"/>
        <v>0</v>
      </c>
      <c r="AO39" s="17">
        <f t="shared" si="22"/>
        <v>1</v>
      </c>
      <c r="AP39" s="171">
        <f t="shared" si="14"/>
        <v>1</v>
      </c>
      <c r="AQ39" s="177">
        <v>9</v>
      </c>
      <c r="AR39" s="176">
        <f t="shared" si="10"/>
        <v>11.111111111111111</v>
      </c>
      <c r="AV39" s="180"/>
      <c r="AW39" s="180"/>
      <c r="AX39" s="180"/>
      <c r="AY39" s="180"/>
      <c r="AZ39" s="180"/>
      <c r="BA39" s="180"/>
      <c r="BB39" s="184"/>
      <c r="BC39" s="180"/>
      <c r="BD39" s="180"/>
      <c r="BE39" s="180"/>
    </row>
    <row r="40" spans="2:57" ht="11.1" customHeight="1">
      <c r="B40" s="166" t="s">
        <v>1122</v>
      </c>
      <c r="C40" s="165" t="s">
        <v>125</v>
      </c>
      <c r="D40" s="19" t="str">
        <f t="shared" si="19"/>
        <v/>
      </c>
      <c r="E40" s="19" t="str">
        <f t="shared" si="19"/>
        <v/>
      </c>
      <c r="F40" s="19" t="str">
        <f t="shared" si="19"/>
        <v/>
      </c>
      <c r="G40" s="19" t="str">
        <f t="shared" si="19"/>
        <v/>
      </c>
      <c r="H40" s="19" t="str">
        <f t="shared" si="19"/>
        <v/>
      </c>
      <c r="I40" s="19" t="str">
        <f t="shared" si="19"/>
        <v/>
      </c>
      <c r="J40" s="167" t="str">
        <f t="shared" si="1"/>
        <v/>
      </c>
      <c r="K40" s="168">
        <f t="shared" si="20"/>
        <v>0</v>
      </c>
      <c r="L40" s="168">
        <f t="shared" si="20"/>
        <v>0</v>
      </c>
      <c r="M40" s="168">
        <f t="shared" si="20"/>
        <v>0</v>
      </c>
      <c r="N40" s="168">
        <f t="shared" si="20"/>
        <v>0</v>
      </c>
      <c r="O40" s="168">
        <f t="shared" si="20"/>
        <v>0</v>
      </c>
      <c r="P40" s="168">
        <f t="shared" si="20"/>
        <v>0</v>
      </c>
      <c r="Q40" s="169">
        <f t="shared" si="3"/>
        <v>0</v>
      </c>
      <c r="R40" s="169">
        <f t="shared" si="4"/>
        <v>0</v>
      </c>
      <c r="S40" s="170">
        <f t="shared" si="5"/>
        <v>0</v>
      </c>
      <c r="T40" s="169">
        <f t="shared" si="6"/>
        <v>0</v>
      </c>
      <c r="U40" s="167" t="str">
        <f t="shared" si="11"/>
        <v/>
      </c>
      <c r="V40" s="168">
        <f t="shared" si="21"/>
        <v>0</v>
      </c>
      <c r="W40" s="168">
        <f t="shared" si="21"/>
        <v>0</v>
      </c>
      <c r="X40" s="168">
        <f t="shared" si="21"/>
        <v>0</v>
      </c>
      <c r="Y40" s="168">
        <f t="shared" si="21"/>
        <v>0</v>
      </c>
      <c r="Z40" s="168">
        <f t="shared" si="21"/>
        <v>0</v>
      </c>
      <c r="AA40" s="168">
        <f t="shared" si="21"/>
        <v>0</v>
      </c>
      <c r="AB40" s="168">
        <f t="shared" si="21"/>
        <v>0</v>
      </c>
      <c r="AC40" s="168">
        <f t="shared" si="21"/>
        <v>0</v>
      </c>
      <c r="AD40" s="168">
        <f t="shared" si="21"/>
        <v>0</v>
      </c>
      <c r="AE40" s="168">
        <f t="shared" si="21"/>
        <v>0</v>
      </c>
      <c r="AF40" s="168">
        <f t="shared" si="21"/>
        <v>0</v>
      </c>
      <c r="AG40" s="168">
        <f t="shared" si="21"/>
        <v>0</v>
      </c>
      <c r="AH40" s="169">
        <f t="shared" si="12"/>
        <v>0</v>
      </c>
      <c r="AI40" s="169">
        <f t="shared" si="13"/>
        <v>0</v>
      </c>
      <c r="AJ40" s="171">
        <f t="shared" si="8"/>
        <v>0</v>
      </c>
      <c r="AK40" s="168">
        <f t="shared" si="22"/>
        <v>0</v>
      </c>
      <c r="AL40" s="17">
        <f t="shared" si="22"/>
        <v>0</v>
      </c>
      <c r="AM40" s="17">
        <f t="shared" si="22"/>
        <v>0</v>
      </c>
      <c r="AN40" s="17">
        <f t="shared" si="22"/>
        <v>0</v>
      </c>
      <c r="AO40" s="17">
        <f t="shared" si="22"/>
        <v>0</v>
      </c>
      <c r="AP40" s="171">
        <f t="shared" si="14"/>
        <v>0</v>
      </c>
      <c r="AQ40" s="177">
        <v>8</v>
      </c>
      <c r="AR40" s="176">
        <f t="shared" si="10"/>
        <v>0</v>
      </c>
      <c r="AV40" s="180"/>
      <c r="AW40" s="180"/>
      <c r="AX40" s="180"/>
      <c r="AY40" s="180"/>
      <c r="AZ40" s="180"/>
      <c r="BA40" s="180"/>
      <c r="BB40" s="184"/>
      <c r="BC40" s="180"/>
      <c r="BD40" s="180"/>
      <c r="BE40" s="180"/>
    </row>
    <row r="41" spans="2:57" ht="11.1" customHeight="1">
      <c r="B41" s="166" t="s">
        <v>1145</v>
      </c>
      <c r="C41" s="165" t="s">
        <v>143</v>
      </c>
      <c r="D41" s="19" t="str">
        <f t="shared" si="19"/>
        <v/>
      </c>
      <c r="E41" s="19" t="str">
        <f t="shared" si="19"/>
        <v/>
      </c>
      <c r="F41" s="19" t="str">
        <f t="shared" si="19"/>
        <v/>
      </c>
      <c r="G41" s="19">
        <f t="shared" si="19"/>
        <v>0</v>
      </c>
      <c r="H41" s="19" t="str">
        <f t="shared" si="19"/>
        <v/>
      </c>
      <c r="I41" s="19" t="str">
        <f t="shared" si="19"/>
        <v/>
      </c>
      <c r="J41" s="167">
        <f t="shared" si="1"/>
        <v>0</v>
      </c>
      <c r="K41" s="168">
        <f t="shared" si="20"/>
        <v>0</v>
      </c>
      <c r="L41" s="168">
        <f t="shared" si="20"/>
        <v>2</v>
      </c>
      <c r="M41" s="168">
        <f t="shared" si="20"/>
        <v>0</v>
      </c>
      <c r="N41" s="168">
        <f t="shared" si="20"/>
        <v>0</v>
      </c>
      <c r="O41" s="168">
        <f t="shared" si="20"/>
        <v>0</v>
      </c>
      <c r="P41" s="168">
        <f t="shared" si="20"/>
        <v>0</v>
      </c>
      <c r="Q41" s="169">
        <f t="shared" si="3"/>
        <v>0</v>
      </c>
      <c r="R41" s="169">
        <f t="shared" si="4"/>
        <v>2</v>
      </c>
      <c r="S41" s="170">
        <f t="shared" si="5"/>
        <v>2</v>
      </c>
      <c r="T41" s="169">
        <f t="shared" si="6"/>
        <v>0</v>
      </c>
      <c r="U41" s="167" t="str">
        <f t="shared" si="11"/>
        <v/>
      </c>
      <c r="V41" s="168">
        <f t="shared" si="21"/>
        <v>0</v>
      </c>
      <c r="W41" s="168">
        <f t="shared" si="21"/>
        <v>0</v>
      </c>
      <c r="X41" s="168">
        <f t="shared" si="21"/>
        <v>0</v>
      </c>
      <c r="Y41" s="168">
        <f t="shared" si="21"/>
        <v>0</v>
      </c>
      <c r="Z41" s="168">
        <f t="shared" si="21"/>
        <v>0</v>
      </c>
      <c r="AA41" s="168">
        <f t="shared" si="21"/>
        <v>0</v>
      </c>
      <c r="AB41" s="168">
        <f t="shared" si="21"/>
        <v>2</v>
      </c>
      <c r="AC41" s="168">
        <f t="shared" si="21"/>
        <v>0</v>
      </c>
      <c r="AD41" s="168">
        <f t="shared" si="21"/>
        <v>0</v>
      </c>
      <c r="AE41" s="168">
        <f t="shared" si="21"/>
        <v>0</v>
      </c>
      <c r="AF41" s="168">
        <f t="shared" si="21"/>
        <v>0</v>
      </c>
      <c r="AG41" s="168">
        <f t="shared" si="21"/>
        <v>0</v>
      </c>
      <c r="AH41" s="169">
        <f t="shared" si="12"/>
        <v>0</v>
      </c>
      <c r="AI41" s="169">
        <f t="shared" si="13"/>
        <v>2</v>
      </c>
      <c r="AJ41" s="171">
        <f t="shared" si="8"/>
        <v>2</v>
      </c>
      <c r="AK41" s="168">
        <f t="shared" si="22"/>
        <v>0</v>
      </c>
      <c r="AL41" s="17">
        <f t="shared" si="22"/>
        <v>0</v>
      </c>
      <c r="AM41" s="17">
        <f t="shared" si="22"/>
        <v>0</v>
      </c>
      <c r="AN41" s="17">
        <f t="shared" si="22"/>
        <v>0</v>
      </c>
      <c r="AO41" s="17">
        <f t="shared" si="22"/>
        <v>0</v>
      </c>
      <c r="AP41" s="171">
        <f t="shared" si="14"/>
        <v>0</v>
      </c>
      <c r="AQ41" s="177">
        <v>3</v>
      </c>
      <c r="AR41" s="176">
        <f t="shared" si="10"/>
        <v>0</v>
      </c>
      <c r="AV41" s="180"/>
      <c r="AW41" s="180"/>
      <c r="AX41" s="180"/>
      <c r="AY41" s="180"/>
      <c r="AZ41" s="180"/>
      <c r="BA41" s="180"/>
      <c r="BB41" s="184"/>
      <c r="BC41" s="180"/>
      <c r="BD41" s="180"/>
      <c r="BE41" s="180"/>
    </row>
    <row r="42" spans="2:57" ht="11.1" customHeight="1">
      <c r="B42" s="166" t="s">
        <v>1106</v>
      </c>
      <c r="C42" s="165" t="s">
        <v>126</v>
      </c>
      <c r="D42" s="19" t="str">
        <f t="shared" si="19"/>
        <v/>
      </c>
      <c r="E42" s="19" t="str">
        <f t="shared" si="19"/>
        <v/>
      </c>
      <c r="F42" s="19" t="str">
        <f t="shared" si="19"/>
        <v/>
      </c>
      <c r="G42" s="19" t="str">
        <f t="shared" si="19"/>
        <v/>
      </c>
      <c r="H42" s="19" t="str">
        <f t="shared" si="19"/>
        <v/>
      </c>
      <c r="I42" s="19" t="str">
        <f t="shared" si="19"/>
        <v/>
      </c>
      <c r="J42" s="167" t="str">
        <f t="shared" si="1"/>
        <v/>
      </c>
      <c r="K42" s="168">
        <f t="shared" si="20"/>
        <v>0</v>
      </c>
      <c r="L42" s="168">
        <f t="shared" si="20"/>
        <v>0</v>
      </c>
      <c r="M42" s="168">
        <f t="shared" si="20"/>
        <v>0</v>
      </c>
      <c r="N42" s="168">
        <f t="shared" si="20"/>
        <v>0</v>
      </c>
      <c r="O42" s="168">
        <f t="shared" si="20"/>
        <v>0</v>
      </c>
      <c r="P42" s="168">
        <f t="shared" si="20"/>
        <v>0</v>
      </c>
      <c r="Q42" s="169">
        <f t="shared" si="3"/>
        <v>0</v>
      </c>
      <c r="R42" s="169">
        <f t="shared" si="4"/>
        <v>0</v>
      </c>
      <c r="S42" s="170">
        <f t="shared" si="5"/>
        <v>0</v>
      </c>
      <c r="T42" s="169">
        <f t="shared" si="6"/>
        <v>0</v>
      </c>
      <c r="U42" s="167" t="str">
        <f t="shared" si="11"/>
        <v/>
      </c>
      <c r="V42" s="168">
        <f t="shared" si="21"/>
        <v>0</v>
      </c>
      <c r="W42" s="168">
        <f t="shared" si="21"/>
        <v>0</v>
      </c>
      <c r="X42" s="168">
        <f t="shared" si="21"/>
        <v>0</v>
      </c>
      <c r="Y42" s="168">
        <f t="shared" si="21"/>
        <v>0</v>
      </c>
      <c r="Z42" s="168">
        <f t="shared" si="21"/>
        <v>0</v>
      </c>
      <c r="AA42" s="168">
        <f t="shared" si="21"/>
        <v>0</v>
      </c>
      <c r="AB42" s="168">
        <f t="shared" si="21"/>
        <v>0</v>
      </c>
      <c r="AC42" s="168">
        <f t="shared" si="21"/>
        <v>0</v>
      </c>
      <c r="AD42" s="168">
        <f t="shared" si="21"/>
        <v>0</v>
      </c>
      <c r="AE42" s="168">
        <f t="shared" si="21"/>
        <v>0</v>
      </c>
      <c r="AF42" s="168">
        <f t="shared" si="21"/>
        <v>0</v>
      </c>
      <c r="AG42" s="168">
        <f t="shared" si="21"/>
        <v>0</v>
      </c>
      <c r="AH42" s="169">
        <f t="shared" si="12"/>
        <v>0</v>
      </c>
      <c r="AI42" s="169">
        <f t="shared" si="13"/>
        <v>0</v>
      </c>
      <c r="AJ42" s="171">
        <f t="shared" si="8"/>
        <v>0</v>
      </c>
      <c r="AK42" s="168">
        <f t="shared" si="22"/>
        <v>0</v>
      </c>
      <c r="AL42" s="17">
        <f t="shared" si="22"/>
        <v>0</v>
      </c>
      <c r="AM42" s="17">
        <f t="shared" si="22"/>
        <v>0</v>
      </c>
      <c r="AN42" s="17">
        <f t="shared" si="22"/>
        <v>0</v>
      </c>
      <c r="AO42" s="17">
        <f t="shared" si="22"/>
        <v>0</v>
      </c>
      <c r="AP42" s="171">
        <f t="shared" si="14"/>
        <v>0</v>
      </c>
      <c r="AQ42" s="177">
        <v>4</v>
      </c>
      <c r="AR42" s="176">
        <f t="shared" si="10"/>
        <v>0</v>
      </c>
      <c r="AV42" s="180"/>
      <c r="AW42" s="180"/>
      <c r="AX42" s="180"/>
      <c r="AY42" s="180"/>
      <c r="AZ42" s="180"/>
      <c r="BA42" s="180"/>
      <c r="BB42" s="184"/>
      <c r="BC42" s="180"/>
      <c r="BD42" s="180"/>
      <c r="BE42" s="180"/>
    </row>
    <row r="43" spans="2:57" ht="11.1" customHeight="1">
      <c r="B43" s="166" t="s">
        <v>1107</v>
      </c>
      <c r="C43" s="165" t="s">
        <v>136</v>
      </c>
      <c r="D43" s="19" t="str">
        <f t="shared" si="19"/>
        <v/>
      </c>
      <c r="E43" s="19" t="str">
        <f t="shared" si="19"/>
        <v/>
      </c>
      <c r="F43" s="19" t="str">
        <f t="shared" si="19"/>
        <v/>
      </c>
      <c r="G43" s="19" t="str">
        <f t="shared" si="19"/>
        <v/>
      </c>
      <c r="H43" s="19" t="str">
        <f t="shared" si="19"/>
        <v/>
      </c>
      <c r="I43" s="19" t="str">
        <f t="shared" si="19"/>
        <v/>
      </c>
      <c r="J43" s="167" t="str">
        <f t="shared" si="1"/>
        <v/>
      </c>
      <c r="K43" s="168">
        <f t="shared" si="20"/>
        <v>0</v>
      </c>
      <c r="L43" s="168">
        <f t="shared" si="20"/>
        <v>0</v>
      </c>
      <c r="M43" s="168">
        <f t="shared" si="20"/>
        <v>0</v>
      </c>
      <c r="N43" s="168">
        <f t="shared" si="20"/>
        <v>0</v>
      </c>
      <c r="O43" s="168">
        <f t="shared" si="20"/>
        <v>0</v>
      </c>
      <c r="P43" s="168">
        <f t="shared" si="20"/>
        <v>0</v>
      </c>
      <c r="Q43" s="169">
        <f t="shared" si="3"/>
        <v>0</v>
      </c>
      <c r="R43" s="169">
        <f t="shared" si="4"/>
        <v>0</v>
      </c>
      <c r="S43" s="170">
        <f t="shared" si="5"/>
        <v>0</v>
      </c>
      <c r="T43" s="169">
        <f t="shared" si="6"/>
        <v>0</v>
      </c>
      <c r="U43" s="167" t="str">
        <f t="shared" si="11"/>
        <v/>
      </c>
      <c r="V43" s="168">
        <f t="shared" si="21"/>
        <v>0</v>
      </c>
      <c r="W43" s="168">
        <f t="shared" si="21"/>
        <v>0</v>
      </c>
      <c r="X43" s="168">
        <f t="shared" si="21"/>
        <v>0</v>
      </c>
      <c r="Y43" s="168">
        <f t="shared" si="21"/>
        <v>0</v>
      </c>
      <c r="Z43" s="168">
        <f t="shared" si="21"/>
        <v>0</v>
      </c>
      <c r="AA43" s="168">
        <f t="shared" si="21"/>
        <v>0</v>
      </c>
      <c r="AB43" s="168">
        <f t="shared" si="21"/>
        <v>0</v>
      </c>
      <c r="AC43" s="168">
        <f t="shared" si="21"/>
        <v>0</v>
      </c>
      <c r="AD43" s="168">
        <f t="shared" si="21"/>
        <v>0</v>
      </c>
      <c r="AE43" s="168">
        <f t="shared" si="21"/>
        <v>0</v>
      </c>
      <c r="AF43" s="168">
        <f t="shared" si="21"/>
        <v>0</v>
      </c>
      <c r="AG43" s="168">
        <f t="shared" si="21"/>
        <v>0</v>
      </c>
      <c r="AH43" s="169">
        <f t="shared" si="12"/>
        <v>0</v>
      </c>
      <c r="AI43" s="169">
        <f t="shared" si="13"/>
        <v>0</v>
      </c>
      <c r="AJ43" s="171">
        <f t="shared" si="8"/>
        <v>0</v>
      </c>
      <c r="AK43" s="168">
        <f t="shared" si="22"/>
        <v>0</v>
      </c>
      <c r="AL43" s="17">
        <f t="shared" si="22"/>
        <v>0</v>
      </c>
      <c r="AM43" s="17">
        <f t="shared" si="22"/>
        <v>0</v>
      </c>
      <c r="AN43" s="17">
        <f t="shared" si="22"/>
        <v>0</v>
      </c>
      <c r="AO43" s="17">
        <f t="shared" si="22"/>
        <v>0</v>
      </c>
      <c r="AP43" s="171">
        <f t="shared" si="14"/>
        <v>0</v>
      </c>
      <c r="AQ43" s="177">
        <v>1</v>
      </c>
      <c r="AR43" s="176">
        <f t="shared" si="10"/>
        <v>0</v>
      </c>
      <c r="AV43" s="180"/>
      <c r="AW43" s="180"/>
      <c r="AX43" s="180"/>
      <c r="AY43" s="180"/>
      <c r="AZ43" s="180"/>
      <c r="BA43" s="180"/>
      <c r="BB43" s="184"/>
      <c r="BC43" s="180"/>
      <c r="BD43" s="180"/>
      <c r="BE43" s="180"/>
    </row>
    <row r="44" spans="2:57" ht="11.1" customHeight="1">
      <c r="B44" s="166" t="s">
        <v>633</v>
      </c>
      <c r="C44" s="165" t="s">
        <v>65</v>
      </c>
      <c r="D44" s="19" t="str">
        <f t="shared" si="19"/>
        <v/>
      </c>
      <c r="E44" s="19">
        <f t="shared" si="19"/>
        <v>100</v>
      </c>
      <c r="F44" s="19" t="str">
        <f t="shared" si="19"/>
        <v/>
      </c>
      <c r="G44" s="19" t="str">
        <f t="shared" si="19"/>
        <v/>
      </c>
      <c r="H44" s="19" t="str">
        <f t="shared" si="19"/>
        <v/>
      </c>
      <c r="I44" s="19" t="str">
        <f t="shared" si="19"/>
        <v/>
      </c>
      <c r="J44" s="167">
        <f t="shared" si="1"/>
        <v>100</v>
      </c>
      <c r="K44" s="168">
        <f t="shared" si="20"/>
        <v>0</v>
      </c>
      <c r="L44" s="168">
        <f t="shared" si="20"/>
        <v>0</v>
      </c>
      <c r="M44" s="168">
        <f t="shared" si="20"/>
        <v>1</v>
      </c>
      <c r="N44" s="168">
        <f t="shared" si="20"/>
        <v>0</v>
      </c>
      <c r="O44" s="168">
        <f t="shared" si="20"/>
        <v>0</v>
      </c>
      <c r="P44" s="168">
        <f t="shared" si="20"/>
        <v>0</v>
      </c>
      <c r="Q44" s="169">
        <f t="shared" si="3"/>
        <v>1</v>
      </c>
      <c r="R44" s="169">
        <f t="shared" si="4"/>
        <v>0</v>
      </c>
      <c r="S44" s="170">
        <f t="shared" si="5"/>
        <v>1</v>
      </c>
      <c r="T44" s="169">
        <f t="shared" si="6"/>
        <v>1</v>
      </c>
      <c r="U44" s="167">
        <f t="shared" si="11"/>
        <v>100</v>
      </c>
      <c r="V44" s="168">
        <f t="shared" si="21"/>
        <v>0</v>
      </c>
      <c r="W44" s="168">
        <f t="shared" si="21"/>
        <v>1</v>
      </c>
      <c r="X44" s="168">
        <f t="shared" si="21"/>
        <v>0</v>
      </c>
      <c r="Y44" s="168">
        <f t="shared" si="21"/>
        <v>0</v>
      </c>
      <c r="Z44" s="168">
        <f t="shared" si="21"/>
        <v>0</v>
      </c>
      <c r="AA44" s="168">
        <f t="shared" si="21"/>
        <v>0</v>
      </c>
      <c r="AB44" s="168">
        <f t="shared" si="21"/>
        <v>0</v>
      </c>
      <c r="AC44" s="168">
        <f t="shared" si="21"/>
        <v>0</v>
      </c>
      <c r="AD44" s="168">
        <f t="shared" si="21"/>
        <v>0</v>
      </c>
      <c r="AE44" s="168">
        <f t="shared" si="21"/>
        <v>0</v>
      </c>
      <c r="AF44" s="168">
        <f t="shared" si="21"/>
        <v>0</v>
      </c>
      <c r="AG44" s="168">
        <f t="shared" si="21"/>
        <v>0</v>
      </c>
      <c r="AH44" s="169">
        <f t="shared" si="12"/>
        <v>1</v>
      </c>
      <c r="AI44" s="169">
        <f t="shared" si="13"/>
        <v>0</v>
      </c>
      <c r="AJ44" s="171">
        <f t="shared" si="8"/>
        <v>1</v>
      </c>
      <c r="AK44" s="168">
        <f t="shared" si="22"/>
        <v>0</v>
      </c>
      <c r="AL44" s="17">
        <f t="shared" si="22"/>
        <v>0</v>
      </c>
      <c r="AM44" s="17">
        <f t="shared" si="22"/>
        <v>0</v>
      </c>
      <c r="AN44" s="17">
        <f t="shared" si="22"/>
        <v>0</v>
      </c>
      <c r="AO44" s="17">
        <f t="shared" si="22"/>
        <v>0</v>
      </c>
      <c r="AP44" s="171">
        <f t="shared" si="14"/>
        <v>0</v>
      </c>
      <c r="AQ44" s="177">
        <v>12</v>
      </c>
      <c r="AR44" s="176">
        <f t="shared" si="10"/>
        <v>8.3333333333333321</v>
      </c>
      <c r="AV44" s="180"/>
      <c r="AW44" s="180"/>
      <c r="AX44" s="180"/>
      <c r="AY44" s="180"/>
      <c r="AZ44" s="180"/>
      <c r="BA44" s="180"/>
      <c r="BB44" s="184"/>
      <c r="BC44" s="180"/>
      <c r="BD44" s="180"/>
      <c r="BE44" s="180"/>
    </row>
    <row r="45" spans="2:57" ht="11.1" customHeight="1">
      <c r="B45" s="166" t="s">
        <v>478</v>
      </c>
      <c r="C45" s="165" t="s">
        <v>68</v>
      </c>
      <c r="D45" s="19" t="str">
        <f t="shared" si="19"/>
        <v/>
      </c>
      <c r="E45" s="19">
        <f t="shared" si="19"/>
        <v>71.428571428571431</v>
      </c>
      <c r="F45" s="19" t="str">
        <f t="shared" si="19"/>
        <v/>
      </c>
      <c r="G45" s="19" t="str">
        <f t="shared" si="19"/>
        <v/>
      </c>
      <c r="H45" s="19" t="str">
        <f t="shared" si="19"/>
        <v/>
      </c>
      <c r="I45" s="19" t="str">
        <f t="shared" si="19"/>
        <v/>
      </c>
      <c r="J45" s="167">
        <f t="shared" si="1"/>
        <v>71.428571428571431</v>
      </c>
      <c r="K45" s="168">
        <f t="shared" si="20"/>
        <v>0</v>
      </c>
      <c r="L45" s="168">
        <f t="shared" si="20"/>
        <v>0</v>
      </c>
      <c r="M45" s="168">
        <f t="shared" si="20"/>
        <v>7</v>
      </c>
      <c r="N45" s="168">
        <f t="shared" si="20"/>
        <v>0</v>
      </c>
      <c r="O45" s="168">
        <f t="shared" si="20"/>
        <v>0</v>
      </c>
      <c r="P45" s="168">
        <f t="shared" si="20"/>
        <v>0</v>
      </c>
      <c r="Q45" s="169">
        <f t="shared" si="3"/>
        <v>7</v>
      </c>
      <c r="R45" s="169">
        <f t="shared" si="4"/>
        <v>0</v>
      </c>
      <c r="S45" s="170">
        <f t="shared" si="5"/>
        <v>7</v>
      </c>
      <c r="T45" s="169">
        <f t="shared" si="6"/>
        <v>7</v>
      </c>
      <c r="U45" s="167">
        <f t="shared" si="11"/>
        <v>100</v>
      </c>
      <c r="V45" s="168">
        <f t="shared" si="21"/>
        <v>0</v>
      </c>
      <c r="W45" s="168">
        <f t="shared" si="21"/>
        <v>5</v>
      </c>
      <c r="X45" s="168">
        <f t="shared" si="21"/>
        <v>0</v>
      </c>
      <c r="Y45" s="168">
        <f t="shared" si="21"/>
        <v>2</v>
      </c>
      <c r="Z45" s="168">
        <f t="shared" si="21"/>
        <v>0</v>
      </c>
      <c r="AA45" s="168">
        <f t="shared" si="21"/>
        <v>0</v>
      </c>
      <c r="AB45" s="168">
        <f t="shared" si="21"/>
        <v>0</v>
      </c>
      <c r="AC45" s="168">
        <f t="shared" si="21"/>
        <v>0</v>
      </c>
      <c r="AD45" s="168">
        <f t="shared" si="21"/>
        <v>0</v>
      </c>
      <c r="AE45" s="168">
        <f t="shared" si="21"/>
        <v>0</v>
      </c>
      <c r="AF45" s="168">
        <f t="shared" si="21"/>
        <v>0</v>
      </c>
      <c r="AG45" s="168">
        <f t="shared" si="21"/>
        <v>0</v>
      </c>
      <c r="AH45" s="169">
        <f t="shared" si="12"/>
        <v>7</v>
      </c>
      <c r="AI45" s="169">
        <f t="shared" si="13"/>
        <v>0</v>
      </c>
      <c r="AJ45" s="171">
        <f t="shared" si="8"/>
        <v>7</v>
      </c>
      <c r="AK45" s="168">
        <f t="shared" si="22"/>
        <v>0</v>
      </c>
      <c r="AL45" s="17">
        <f t="shared" si="22"/>
        <v>1</v>
      </c>
      <c r="AM45" s="17">
        <f t="shared" si="22"/>
        <v>0</v>
      </c>
      <c r="AN45" s="17">
        <f t="shared" si="22"/>
        <v>5</v>
      </c>
      <c r="AO45" s="17">
        <f t="shared" si="22"/>
        <v>1</v>
      </c>
      <c r="AP45" s="171">
        <f t="shared" si="14"/>
        <v>7</v>
      </c>
      <c r="AQ45" s="177">
        <v>11</v>
      </c>
      <c r="AR45" s="176">
        <f t="shared" si="10"/>
        <v>63.636363636363633</v>
      </c>
      <c r="AV45" s="180"/>
      <c r="AW45" s="180"/>
      <c r="AX45" s="180"/>
      <c r="AY45" s="180"/>
      <c r="AZ45" s="180"/>
      <c r="BA45" s="180"/>
      <c r="BB45" s="184"/>
      <c r="BC45" s="180"/>
      <c r="BD45" s="180"/>
      <c r="BE45" s="180"/>
    </row>
    <row r="46" spans="2:57" ht="11.1" customHeight="1">
      <c r="B46" s="166" t="s">
        <v>1108</v>
      </c>
      <c r="C46" s="165" t="s">
        <v>127</v>
      </c>
      <c r="D46" s="19" t="str">
        <f t="shared" si="19"/>
        <v/>
      </c>
      <c r="E46" s="19" t="str">
        <f t="shared" si="19"/>
        <v/>
      </c>
      <c r="F46" s="19" t="str">
        <f t="shared" si="19"/>
        <v/>
      </c>
      <c r="G46" s="19" t="str">
        <f t="shared" si="19"/>
        <v/>
      </c>
      <c r="H46" s="19" t="str">
        <f t="shared" si="19"/>
        <v/>
      </c>
      <c r="I46" s="19" t="str">
        <f t="shared" si="19"/>
        <v/>
      </c>
      <c r="J46" s="167" t="str">
        <f t="shared" si="1"/>
        <v/>
      </c>
      <c r="K46" s="168">
        <f t="shared" si="20"/>
        <v>0</v>
      </c>
      <c r="L46" s="168">
        <f t="shared" si="20"/>
        <v>0</v>
      </c>
      <c r="M46" s="168">
        <f t="shared" si="20"/>
        <v>0</v>
      </c>
      <c r="N46" s="168">
        <f t="shared" si="20"/>
        <v>0</v>
      </c>
      <c r="O46" s="168">
        <f t="shared" si="20"/>
        <v>0</v>
      </c>
      <c r="P46" s="168">
        <f t="shared" si="20"/>
        <v>0</v>
      </c>
      <c r="Q46" s="169">
        <f t="shared" si="3"/>
        <v>0</v>
      </c>
      <c r="R46" s="169">
        <f t="shared" si="4"/>
        <v>0</v>
      </c>
      <c r="S46" s="170">
        <f t="shared" si="5"/>
        <v>0</v>
      </c>
      <c r="T46" s="169">
        <f t="shared" si="6"/>
        <v>0</v>
      </c>
      <c r="U46" s="167" t="str">
        <f t="shared" si="11"/>
        <v/>
      </c>
      <c r="V46" s="168">
        <f t="shared" si="21"/>
        <v>0</v>
      </c>
      <c r="W46" s="168">
        <f t="shared" si="21"/>
        <v>0</v>
      </c>
      <c r="X46" s="168">
        <f t="shared" si="21"/>
        <v>0</v>
      </c>
      <c r="Y46" s="168">
        <f t="shared" si="21"/>
        <v>0</v>
      </c>
      <c r="Z46" s="168">
        <f t="shared" si="21"/>
        <v>0</v>
      </c>
      <c r="AA46" s="168">
        <f t="shared" si="21"/>
        <v>0</v>
      </c>
      <c r="AB46" s="168">
        <f t="shared" si="21"/>
        <v>0</v>
      </c>
      <c r="AC46" s="168">
        <f t="shared" si="21"/>
        <v>0</v>
      </c>
      <c r="AD46" s="168">
        <f t="shared" si="21"/>
        <v>0</v>
      </c>
      <c r="AE46" s="168">
        <f t="shared" si="21"/>
        <v>0</v>
      </c>
      <c r="AF46" s="168">
        <f t="shared" si="21"/>
        <v>0</v>
      </c>
      <c r="AG46" s="168">
        <f t="shared" si="21"/>
        <v>0</v>
      </c>
      <c r="AH46" s="169">
        <f t="shared" si="12"/>
        <v>0</v>
      </c>
      <c r="AI46" s="169">
        <f t="shared" si="13"/>
        <v>0</v>
      </c>
      <c r="AJ46" s="171">
        <f t="shared" si="8"/>
        <v>0</v>
      </c>
      <c r="AK46" s="168">
        <f t="shared" si="22"/>
        <v>0</v>
      </c>
      <c r="AL46" s="17">
        <f t="shared" si="22"/>
        <v>0</v>
      </c>
      <c r="AM46" s="17">
        <f t="shared" si="22"/>
        <v>0</v>
      </c>
      <c r="AN46" s="17">
        <f t="shared" si="22"/>
        <v>0</v>
      </c>
      <c r="AO46" s="17">
        <f t="shared" si="22"/>
        <v>0</v>
      </c>
      <c r="AP46" s="171">
        <f t="shared" si="14"/>
        <v>0</v>
      </c>
      <c r="AQ46" s="177">
        <v>4</v>
      </c>
      <c r="AR46" s="176">
        <f t="shared" si="10"/>
        <v>0</v>
      </c>
      <c r="AV46" s="180"/>
      <c r="AW46" s="180"/>
      <c r="AX46" s="180"/>
      <c r="AY46" s="180"/>
      <c r="AZ46" s="180"/>
      <c r="BA46" s="180"/>
      <c r="BB46" s="184"/>
      <c r="BC46" s="180"/>
      <c r="BD46" s="180"/>
      <c r="BE46" s="180"/>
    </row>
    <row r="47" spans="2:57" ht="11.1" customHeight="1">
      <c r="B47" s="166" t="s">
        <v>1109</v>
      </c>
      <c r="C47" s="165" t="s">
        <v>137</v>
      </c>
      <c r="D47" s="19" t="str">
        <f t="shared" ref="D47:I56" si="23">IF(COUNTIFS(都道府県列,集計表県列,類型列,行14条件,LD別列,行15条件)=0,"",COUNTIFS(都道府県列,集計表県列,類型列,行14条件,LD別列,行15条件,適否列,行16条件)/COUNTIFS(都道府県列,集計表県列,類型列,行14条件,LD別列,行15条件)*100)</f>
        <v/>
      </c>
      <c r="E47" s="19" t="str">
        <f t="shared" si="23"/>
        <v/>
      </c>
      <c r="F47" s="19" t="str">
        <f t="shared" si="23"/>
        <v/>
      </c>
      <c r="G47" s="19" t="str">
        <f t="shared" si="23"/>
        <v/>
      </c>
      <c r="H47" s="19">
        <f t="shared" si="23"/>
        <v>0</v>
      </c>
      <c r="I47" s="19" t="str">
        <f t="shared" si="23"/>
        <v/>
      </c>
      <c r="J47" s="167">
        <f t="shared" si="1"/>
        <v>0</v>
      </c>
      <c r="K47" s="168">
        <f t="shared" ref="K47:P56" si="24">COUNTIFS(都道府県列,集計表県列,類型列,行14条件,LD別列,行16条件)</f>
        <v>0</v>
      </c>
      <c r="L47" s="168">
        <f t="shared" si="24"/>
        <v>0</v>
      </c>
      <c r="M47" s="168">
        <f t="shared" si="24"/>
        <v>0</v>
      </c>
      <c r="N47" s="168">
        <f t="shared" si="24"/>
        <v>3</v>
      </c>
      <c r="O47" s="168">
        <f t="shared" si="24"/>
        <v>0</v>
      </c>
      <c r="P47" s="168">
        <f t="shared" si="24"/>
        <v>0</v>
      </c>
      <c r="Q47" s="169">
        <f t="shared" si="3"/>
        <v>0</v>
      </c>
      <c r="R47" s="169">
        <f t="shared" si="4"/>
        <v>3</v>
      </c>
      <c r="S47" s="170">
        <f t="shared" si="5"/>
        <v>3</v>
      </c>
      <c r="T47" s="169">
        <f t="shared" si="6"/>
        <v>0</v>
      </c>
      <c r="U47" s="167" t="str">
        <f t="shared" si="11"/>
        <v/>
      </c>
      <c r="V47" s="168">
        <f t="shared" ref="V47:AG56" si="25">COUNTIFS(都道府県列,集計表県列,指定年月日列,"&gt;="&amp;行14条件,指定年月日列,"&lt;"&amp;行15条件,LD別列,行16条件)</f>
        <v>0</v>
      </c>
      <c r="W47" s="168">
        <f t="shared" si="25"/>
        <v>0</v>
      </c>
      <c r="X47" s="168">
        <f t="shared" si="25"/>
        <v>0</v>
      </c>
      <c r="Y47" s="168">
        <f t="shared" si="25"/>
        <v>0</v>
      </c>
      <c r="Z47" s="168">
        <f t="shared" si="25"/>
        <v>0</v>
      </c>
      <c r="AA47" s="168">
        <f t="shared" si="25"/>
        <v>0</v>
      </c>
      <c r="AB47" s="168">
        <f t="shared" si="25"/>
        <v>1</v>
      </c>
      <c r="AC47" s="168">
        <f t="shared" si="25"/>
        <v>2</v>
      </c>
      <c r="AD47" s="168">
        <f t="shared" si="25"/>
        <v>0</v>
      </c>
      <c r="AE47" s="168">
        <f t="shared" si="25"/>
        <v>0</v>
      </c>
      <c r="AF47" s="168">
        <f t="shared" si="25"/>
        <v>0</v>
      </c>
      <c r="AG47" s="168">
        <f t="shared" si="25"/>
        <v>0</v>
      </c>
      <c r="AH47" s="169">
        <f t="shared" si="12"/>
        <v>0</v>
      </c>
      <c r="AI47" s="169">
        <f t="shared" si="13"/>
        <v>3</v>
      </c>
      <c r="AJ47" s="171">
        <f t="shared" si="8"/>
        <v>3</v>
      </c>
      <c r="AK47" s="168">
        <f t="shared" ref="AK47:AO56" si="26">COUNTIFS(都道府県列,集計表県列,指定年_竣工年,"&gt;"&amp;行14条件,指定年_竣工年,"&lt;="&amp;行15条件)</f>
        <v>0</v>
      </c>
      <c r="AL47" s="17">
        <f t="shared" si="26"/>
        <v>0</v>
      </c>
      <c r="AM47" s="17">
        <f t="shared" si="26"/>
        <v>0</v>
      </c>
      <c r="AN47" s="17">
        <f t="shared" si="26"/>
        <v>0</v>
      </c>
      <c r="AO47" s="17">
        <f t="shared" si="26"/>
        <v>0</v>
      </c>
      <c r="AP47" s="171">
        <f t="shared" si="14"/>
        <v>0</v>
      </c>
      <c r="AQ47" s="177">
        <v>2</v>
      </c>
      <c r="AR47" s="176">
        <f t="shared" si="10"/>
        <v>0</v>
      </c>
      <c r="AV47" s="180"/>
      <c r="AW47" s="180"/>
      <c r="AX47" s="180"/>
      <c r="AY47" s="180"/>
      <c r="AZ47" s="180"/>
      <c r="BA47" s="180"/>
      <c r="BB47" s="184"/>
      <c r="BC47" s="180"/>
      <c r="BD47" s="180"/>
      <c r="BE47" s="180"/>
    </row>
    <row r="48" spans="2:57" ht="11.1" customHeight="1">
      <c r="B48" s="166" t="s">
        <v>1111</v>
      </c>
      <c r="C48" s="165" t="s">
        <v>73</v>
      </c>
      <c r="D48" s="19" t="str">
        <f t="shared" si="23"/>
        <v/>
      </c>
      <c r="E48" s="19" t="str">
        <f t="shared" si="23"/>
        <v/>
      </c>
      <c r="F48" s="19" t="str">
        <f t="shared" si="23"/>
        <v/>
      </c>
      <c r="G48" s="19" t="str">
        <f t="shared" si="23"/>
        <v/>
      </c>
      <c r="H48" s="19">
        <f t="shared" si="23"/>
        <v>0</v>
      </c>
      <c r="I48" s="19">
        <f t="shared" si="23"/>
        <v>0</v>
      </c>
      <c r="J48" s="167">
        <f t="shared" si="1"/>
        <v>0</v>
      </c>
      <c r="K48" s="168">
        <f t="shared" si="24"/>
        <v>0</v>
      </c>
      <c r="L48" s="168">
        <f t="shared" si="24"/>
        <v>0</v>
      </c>
      <c r="M48" s="168">
        <f t="shared" si="24"/>
        <v>0</v>
      </c>
      <c r="N48" s="168">
        <f t="shared" si="24"/>
        <v>2</v>
      </c>
      <c r="O48" s="168">
        <f t="shared" si="24"/>
        <v>0</v>
      </c>
      <c r="P48" s="168">
        <f t="shared" si="24"/>
        <v>1</v>
      </c>
      <c r="Q48" s="169">
        <f t="shared" si="3"/>
        <v>0</v>
      </c>
      <c r="R48" s="169">
        <f t="shared" si="4"/>
        <v>3</v>
      </c>
      <c r="S48" s="170">
        <f t="shared" si="5"/>
        <v>3</v>
      </c>
      <c r="T48" s="169">
        <f t="shared" si="6"/>
        <v>0</v>
      </c>
      <c r="U48" s="167" t="str">
        <f t="shared" si="11"/>
        <v/>
      </c>
      <c r="V48" s="168">
        <f t="shared" si="25"/>
        <v>0</v>
      </c>
      <c r="W48" s="168">
        <f t="shared" si="25"/>
        <v>0</v>
      </c>
      <c r="X48" s="168">
        <f t="shared" si="25"/>
        <v>0</v>
      </c>
      <c r="Y48" s="168">
        <f t="shared" si="25"/>
        <v>0</v>
      </c>
      <c r="Z48" s="168">
        <f t="shared" si="25"/>
        <v>0</v>
      </c>
      <c r="AA48" s="168">
        <f t="shared" si="25"/>
        <v>0</v>
      </c>
      <c r="AB48" s="168">
        <f t="shared" si="25"/>
        <v>2</v>
      </c>
      <c r="AC48" s="168">
        <f t="shared" si="25"/>
        <v>0</v>
      </c>
      <c r="AD48" s="168">
        <f t="shared" si="25"/>
        <v>1</v>
      </c>
      <c r="AE48" s="168">
        <f t="shared" si="25"/>
        <v>0</v>
      </c>
      <c r="AF48" s="168">
        <f t="shared" si="25"/>
        <v>0</v>
      </c>
      <c r="AG48" s="168">
        <f t="shared" si="25"/>
        <v>0</v>
      </c>
      <c r="AH48" s="169">
        <f t="shared" si="12"/>
        <v>0</v>
      </c>
      <c r="AI48" s="169">
        <f t="shared" si="13"/>
        <v>3</v>
      </c>
      <c r="AJ48" s="171">
        <f t="shared" si="8"/>
        <v>3</v>
      </c>
      <c r="AK48" s="168">
        <f t="shared" si="26"/>
        <v>0</v>
      </c>
      <c r="AL48" s="17">
        <f t="shared" si="26"/>
        <v>0</v>
      </c>
      <c r="AM48" s="17">
        <f t="shared" si="26"/>
        <v>0</v>
      </c>
      <c r="AN48" s="17">
        <f t="shared" si="26"/>
        <v>0</v>
      </c>
      <c r="AO48" s="17">
        <f t="shared" si="26"/>
        <v>0</v>
      </c>
      <c r="AP48" s="171">
        <f t="shared" si="14"/>
        <v>0</v>
      </c>
      <c r="AQ48" s="177">
        <v>9</v>
      </c>
      <c r="AR48" s="176">
        <f t="shared" si="10"/>
        <v>0</v>
      </c>
      <c r="AV48" s="180"/>
      <c r="AW48" s="180"/>
      <c r="AX48" s="180"/>
      <c r="AY48" s="180"/>
      <c r="AZ48" s="180"/>
      <c r="BA48" s="180"/>
      <c r="BB48" s="184"/>
      <c r="BC48" s="180"/>
      <c r="BD48" s="180"/>
      <c r="BE48" s="180"/>
    </row>
    <row r="49" spans="2:57" ht="11.1" customHeight="1">
      <c r="B49" s="166" t="s">
        <v>1112</v>
      </c>
      <c r="C49" s="165" t="s">
        <v>76</v>
      </c>
      <c r="D49" s="19" t="str">
        <f t="shared" si="23"/>
        <v/>
      </c>
      <c r="E49" s="19" t="str">
        <f t="shared" si="23"/>
        <v/>
      </c>
      <c r="F49" s="19" t="str">
        <f t="shared" si="23"/>
        <v/>
      </c>
      <c r="G49" s="19" t="str">
        <f t="shared" si="23"/>
        <v/>
      </c>
      <c r="H49" s="19" t="str">
        <f t="shared" si="23"/>
        <v/>
      </c>
      <c r="I49" s="19">
        <f t="shared" si="23"/>
        <v>0</v>
      </c>
      <c r="J49" s="167">
        <f t="shared" si="1"/>
        <v>0</v>
      </c>
      <c r="K49" s="168">
        <f t="shared" si="24"/>
        <v>0</v>
      </c>
      <c r="L49" s="168">
        <f t="shared" si="24"/>
        <v>0</v>
      </c>
      <c r="M49" s="168">
        <f t="shared" si="24"/>
        <v>0</v>
      </c>
      <c r="N49" s="168">
        <f t="shared" si="24"/>
        <v>0</v>
      </c>
      <c r="O49" s="168">
        <f t="shared" si="24"/>
        <v>0</v>
      </c>
      <c r="P49" s="168">
        <f t="shared" si="24"/>
        <v>1</v>
      </c>
      <c r="Q49" s="169">
        <f t="shared" si="3"/>
        <v>0</v>
      </c>
      <c r="R49" s="169">
        <f t="shared" si="4"/>
        <v>1</v>
      </c>
      <c r="S49" s="170">
        <f t="shared" si="5"/>
        <v>1</v>
      </c>
      <c r="T49" s="169">
        <f t="shared" si="6"/>
        <v>0</v>
      </c>
      <c r="U49" s="167" t="str">
        <f t="shared" si="11"/>
        <v/>
      </c>
      <c r="V49" s="168">
        <f t="shared" si="25"/>
        <v>0</v>
      </c>
      <c r="W49" s="168">
        <f t="shared" si="25"/>
        <v>0</v>
      </c>
      <c r="X49" s="168">
        <f t="shared" si="25"/>
        <v>0</v>
      </c>
      <c r="Y49" s="168">
        <f t="shared" si="25"/>
        <v>0</v>
      </c>
      <c r="Z49" s="168">
        <f t="shared" si="25"/>
        <v>0</v>
      </c>
      <c r="AA49" s="168">
        <f t="shared" si="25"/>
        <v>0</v>
      </c>
      <c r="AB49" s="168">
        <f t="shared" si="25"/>
        <v>1</v>
      </c>
      <c r="AC49" s="168">
        <f t="shared" si="25"/>
        <v>0</v>
      </c>
      <c r="AD49" s="168">
        <f t="shared" si="25"/>
        <v>0</v>
      </c>
      <c r="AE49" s="168">
        <f t="shared" si="25"/>
        <v>0</v>
      </c>
      <c r="AF49" s="168">
        <f t="shared" si="25"/>
        <v>0</v>
      </c>
      <c r="AG49" s="168">
        <f t="shared" si="25"/>
        <v>0</v>
      </c>
      <c r="AH49" s="169">
        <f t="shared" si="12"/>
        <v>0</v>
      </c>
      <c r="AI49" s="169">
        <f t="shared" si="13"/>
        <v>1</v>
      </c>
      <c r="AJ49" s="171">
        <f t="shared" si="8"/>
        <v>1</v>
      </c>
      <c r="AK49" s="168">
        <f t="shared" si="26"/>
        <v>0</v>
      </c>
      <c r="AL49" s="17">
        <f t="shared" si="26"/>
        <v>0</v>
      </c>
      <c r="AM49" s="17">
        <f t="shared" si="26"/>
        <v>0</v>
      </c>
      <c r="AN49" s="17">
        <f t="shared" si="26"/>
        <v>0</v>
      </c>
      <c r="AO49" s="17">
        <f t="shared" si="26"/>
        <v>0</v>
      </c>
      <c r="AP49" s="171">
        <f t="shared" si="14"/>
        <v>0</v>
      </c>
      <c r="AQ49" s="177">
        <v>7</v>
      </c>
      <c r="AR49" s="176">
        <f t="shared" si="10"/>
        <v>0</v>
      </c>
      <c r="AV49" s="180"/>
      <c r="AW49" s="180"/>
      <c r="AX49" s="180"/>
      <c r="AY49" s="180"/>
      <c r="AZ49" s="180"/>
      <c r="BA49" s="180"/>
      <c r="BB49" s="184"/>
      <c r="BC49" s="180"/>
      <c r="BD49" s="180"/>
      <c r="BE49" s="180"/>
    </row>
    <row r="50" spans="2:57" ht="11.1" customHeight="1">
      <c r="B50" s="166" t="s">
        <v>547</v>
      </c>
      <c r="C50" s="165" t="s">
        <v>79</v>
      </c>
      <c r="D50" s="19" t="str">
        <f t="shared" si="23"/>
        <v/>
      </c>
      <c r="E50" s="19">
        <f t="shared" si="23"/>
        <v>75</v>
      </c>
      <c r="F50" s="19" t="str">
        <f t="shared" si="23"/>
        <v/>
      </c>
      <c r="G50" s="19" t="str">
        <f t="shared" si="23"/>
        <v/>
      </c>
      <c r="H50" s="19" t="str">
        <f t="shared" si="23"/>
        <v/>
      </c>
      <c r="I50" s="19" t="str">
        <f t="shared" si="23"/>
        <v/>
      </c>
      <c r="J50" s="167">
        <f t="shared" si="1"/>
        <v>75</v>
      </c>
      <c r="K50" s="168">
        <f t="shared" si="24"/>
        <v>0</v>
      </c>
      <c r="L50" s="168">
        <f t="shared" si="24"/>
        <v>0</v>
      </c>
      <c r="M50" s="168">
        <f t="shared" si="24"/>
        <v>8</v>
      </c>
      <c r="N50" s="168">
        <f t="shared" si="24"/>
        <v>0</v>
      </c>
      <c r="O50" s="168">
        <f t="shared" si="24"/>
        <v>0</v>
      </c>
      <c r="P50" s="168">
        <f t="shared" si="24"/>
        <v>0</v>
      </c>
      <c r="Q50" s="169">
        <f t="shared" si="3"/>
        <v>8</v>
      </c>
      <c r="R50" s="169">
        <f t="shared" si="4"/>
        <v>0</v>
      </c>
      <c r="S50" s="170">
        <f t="shared" si="5"/>
        <v>8</v>
      </c>
      <c r="T50" s="169">
        <f t="shared" si="6"/>
        <v>8</v>
      </c>
      <c r="U50" s="167">
        <f t="shared" si="11"/>
        <v>100</v>
      </c>
      <c r="V50" s="168">
        <f t="shared" si="25"/>
        <v>0</v>
      </c>
      <c r="W50" s="168">
        <f t="shared" si="25"/>
        <v>1</v>
      </c>
      <c r="X50" s="168">
        <f t="shared" si="25"/>
        <v>0</v>
      </c>
      <c r="Y50" s="168">
        <f t="shared" si="25"/>
        <v>3</v>
      </c>
      <c r="Z50" s="168">
        <f t="shared" si="25"/>
        <v>4</v>
      </c>
      <c r="AA50" s="168">
        <f t="shared" si="25"/>
        <v>0</v>
      </c>
      <c r="AB50" s="168">
        <f t="shared" si="25"/>
        <v>0</v>
      </c>
      <c r="AC50" s="168">
        <f t="shared" si="25"/>
        <v>0</v>
      </c>
      <c r="AD50" s="168">
        <f t="shared" si="25"/>
        <v>0</v>
      </c>
      <c r="AE50" s="168">
        <f t="shared" si="25"/>
        <v>0</v>
      </c>
      <c r="AF50" s="168">
        <f t="shared" si="25"/>
        <v>0</v>
      </c>
      <c r="AG50" s="168">
        <f t="shared" si="25"/>
        <v>0</v>
      </c>
      <c r="AH50" s="169">
        <f t="shared" si="12"/>
        <v>8</v>
      </c>
      <c r="AI50" s="169">
        <f t="shared" si="13"/>
        <v>0</v>
      </c>
      <c r="AJ50" s="171">
        <f t="shared" si="8"/>
        <v>8</v>
      </c>
      <c r="AK50" s="168">
        <f t="shared" si="26"/>
        <v>0</v>
      </c>
      <c r="AL50" s="17">
        <f t="shared" si="26"/>
        <v>1</v>
      </c>
      <c r="AM50" s="17">
        <f t="shared" si="26"/>
        <v>1</v>
      </c>
      <c r="AN50" s="17">
        <f t="shared" si="26"/>
        <v>1</v>
      </c>
      <c r="AO50" s="17">
        <f t="shared" si="26"/>
        <v>4</v>
      </c>
      <c r="AP50" s="171">
        <f t="shared" si="14"/>
        <v>7</v>
      </c>
      <c r="AQ50" s="177">
        <v>14</v>
      </c>
      <c r="AR50" s="176">
        <f t="shared" si="10"/>
        <v>57.142857142857139</v>
      </c>
      <c r="AV50" s="180"/>
      <c r="AW50" s="180"/>
      <c r="AX50" s="180"/>
      <c r="AY50" s="180"/>
      <c r="AZ50" s="180"/>
      <c r="BA50" s="180"/>
      <c r="BB50" s="184"/>
      <c r="BC50" s="180"/>
      <c r="BD50" s="180"/>
      <c r="BE50" s="180"/>
    </row>
    <row r="51" spans="2:57" ht="11.1" customHeight="1">
      <c r="B51" s="166" t="s">
        <v>1113</v>
      </c>
      <c r="C51" s="165" t="s">
        <v>86</v>
      </c>
      <c r="D51" s="19" t="str">
        <f t="shared" si="23"/>
        <v/>
      </c>
      <c r="E51" s="19">
        <f t="shared" si="23"/>
        <v>100</v>
      </c>
      <c r="F51" s="19" t="str">
        <f t="shared" si="23"/>
        <v/>
      </c>
      <c r="G51" s="19" t="str">
        <f t="shared" si="23"/>
        <v/>
      </c>
      <c r="H51" s="19">
        <f t="shared" si="23"/>
        <v>66.666666666666657</v>
      </c>
      <c r="I51" s="19">
        <f t="shared" si="23"/>
        <v>0</v>
      </c>
      <c r="J51" s="167">
        <f t="shared" si="1"/>
        <v>63.636363636363633</v>
      </c>
      <c r="K51" s="168">
        <f t="shared" si="24"/>
        <v>0</v>
      </c>
      <c r="L51" s="168">
        <f t="shared" si="24"/>
        <v>0</v>
      </c>
      <c r="M51" s="168">
        <f t="shared" si="24"/>
        <v>1</v>
      </c>
      <c r="N51" s="168">
        <f t="shared" si="24"/>
        <v>9</v>
      </c>
      <c r="O51" s="168">
        <f t="shared" si="24"/>
        <v>0</v>
      </c>
      <c r="P51" s="168">
        <f t="shared" si="24"/>
        <v>1</v>
      </c>
      <c r="Q51" s="169">
        <f t="shared" si="3"/>
        <v>1</v>
      </c>
      <c r="R51" s="169">
        <f t="shared" si="4"/>
        <v>10</v>
      </c>
      <c r="S51" s="170">
        <f t="shared" si="5"/>
        <v>11</v>
      </c>
      <c r="T51" s="169">
        <f t="shared" si="6"/>
        <v>1</v>
      </c>
      <c r="U51" s="167">
        <f t="shared" si="11"/>
        <v>100</v>
      </c>
      <c r="V51" s="168">
        <f t="shared" si="25"/>
        <v>0</v>
      </c>
      <c r="W51" s="168">
        <f t="shared" si="25"/>
        <v>0</v>
      </c>
      <c r="X51" s="168">
        <f t="shared" si="25"/>
        <v>0</v>
      </c>
      <c r="Y51" s="168">
        <f t="shared" si="25"/>
        <v>1</v>
      </c>
      <c r="Z51" s="168">
        <f t="shared" si="25"/>
        <v>0</v>
      </c>
      <c r="AA51" s="168">
        <f t="shared" si="25"/>
        <v>0</v>
      </c>
      <c r="AB51" s="168">
        <f t="shared" si="25"/>
        <v>2</v>
      </c>
      <c r="AC51" s="168">
        <f t="shared" si="25"/>
        <v>0</v>
      </c>
      <c r="AD51" s="168">
        <f t="shared" si="25"/>
        <v>5</v>
      </c>
      <c r="AE51" s="168">
        <f t="shared" si="25"/>
        <v>3</v>
      </c>
      <c r="AF51" s="168">
        <f t="shared" si="25"/>
        <v>0</v>
      </c>
      <c r="AG51" s="168">
        <f t="shared" si="25"/>
        <v>0</v>
      </c>
      <c r="AH51" s="169">
        <f t="shared" si="12"/>
        <v>1</v>
      </c>
      <c r="AI51" s="169">
        <f t="shared" si="13"/>
        <v>10</v>
      </c>
      <c r="AJ51" s="171">
        <f t="shared" si="8"/>
        <v>11</v>
      </c>
      <c r="AK51" s="168">
        <f t="shared" si="26"/>
        <v>0</v>
      </c>
      <c r="AL51" s="17">
        <f t="shared" si="26"/>
        <v>0</v>
      </c>
      <c r="AM51" s="17">
        <f t="shared" si="26"/>
        <v>0</v>
      </c>
      <c r="AN51" s="17">
        <f t="shared" si="26"/>
        <v>1</v>
      </c>
      <c r="AO51" s="17">
        <f t="shared" si="26"/>
        <v>0</v>
      </c>
      <c r="AP51" s="171">
        <f t="shared" si="14"/>
        <v>1</v>
      </c>
      <c r="AQ51" s="177">
        <v>12</v>
      </c>
      <c r="AR51" s="176">
        <f t="shared" si="10"/>
        <v>8.3333333333333321</v>
      </c>
      <c r="AV51" s="180"/>
      <c r="AW51" s="180"/>
      <c r="AX51" s="180"/>
      <c r="AY51" s="180"/>
      <c r="AZ51" s="180"/>
      <c r="BA51" s="180"/>
      <c r="BB51" s="184"/>
      <c r="BC51" s="180"/>
      <c r="BD51" s="180"/>
      <c r="BE51" s="180"/>
    </row>
    <row r="52" spans="2:57" ht="11.1" customHeight="1">
      <c r="B52" s="166" t="s">
        <v>1114</v>
      </c>
      <c r="C52" s="165" t="s">
        <v>1378</v>
      </c>
      <c r="D52" s="19" t="str">
        <f t="shared" si="23"/>
        <v/>
      </c>
      <c r="E52" s="19" t="str">
        <f t="shared" si="23"/>
        <v/>
      </c>
      <c r="F52" s="19" t="str">
        <f t="shared" si="23"/>
        <v/>
      </c>
      <c r="G52" s="19" t="str">
        <f t="shared" si="23"/>
        <v/>
      </c>
      <c r="H52" s="19" t="str">
        <f t="shared" si="23"/>
        <v/>
      </c>
      <c r="I52" s="19" t="str">
        <f t="shared" si="23"/>
        <v/>
      </c>
      <c r="J52" s="167" t="str">
        <f t="shared" si="1"/>
        <v/>
      </c>
      <c r="K52" s="168">
        <f t="shared" si="24"/>
        <v>0</v>
      </c>
      <c r="L52" s="168">
        <f t="shared" si="24"/>
        <v>0</v>
      </c>
      <c r="M52" s="168">
        <f t="shared" si="24"/>
        <v>0</v>
      </c>
      <c r="N52" s="168">
        <f t="shared" si="24"/>
        <v>0</v>
      </c>
      <c r="O52" s="168">
        <f t="shared" si="24"/>
        <v>0</v>
      </c>
      <c r="P52" s="168">
        <f t="shared" si="24"/>
        <v>0</v>
      </c>
      <c r="Q52" s="169">
        <f t="shared" si="3"/>
        <v>0</v>
      </c>
      <c r="R52" s="169">
        <f t="shared" si="4"/>
        <v>0</v>
      </c>
      <c r="S52" s="170">
        <f t="shared" si="5"/>
        <v>0</v>
      </c>
      <c r="T52" s="169">
        <f t="shared" si="6"/>
        <v>0</v>
      </c>
      <c r="U52" s="167" t="str">
        <f t="shared" si="11"/>
        <v/>
      </c>
      <c r="V52" s="168">
        <f t="shared" si="25"/>
        <v>0</v>
      </c>
      <c r="W52" s="168">
        <f t="shared" si="25"/>
        <v>0</v>
      </c>
      <c r="X52" s="168">
        <f t="shared" si="25"/>
        <v>0</v>
      </c>
      <c r="Y52" s="168">
        <f t="shared" si="25"/>
        <v>0</v>
      </c>
      <c r="Z52" s="168">
        <f t="shared" si="25"/>
        <v>0</v>
      </c>
      <c r="AA52" s="168">
        <f t="shared" si="25"/>
        <v>0</v>
      </c>
      <c r="AB52" s="168">
        <f t="shared" si="25"/>
        <v>0</v>
      </c>
      <c r="AC52" s="168">
        <f t="shared" si="25"/>
        <v>0</v>
      </c>
      <c r="AD52" s="168">
        <f t="shared" si="25"/>
        <v>0</v>
      </c>
      <c r="AE52" s="168">
        <f t="shared" si="25"/>
        <v>0</v>
      </c>
      <c r="AF52" s="168">
        <f t="shared" si="25"/>
        <v>0</v>
      </c>
      <c r="AG52" s="168">
        <f t="shared" si="25"/>
        <v>0</v>
      </c>
      <c r="AH52" s="169">
        <f t="shared" si="12"/>
        <v>0</v>
      </c>
      <c r="AI52" s="169">
        <f t="shared" si="13"/>
        <v>0</v>
      </c>
      <c r="AJ52" s="171">
        <f t="shared" si="8"/>
        <v>0</v>
      </c>
      <c r="AK52" s="168">
        <f t="shared" si="26"/>
        <v>0</v>
      </c>
      <c r="AL52" s="17">
        <f t="shared" si="26"/>
        <v>0</v>
      </c>
      <c r="AM52" s="17">
        <f t="shared" si="26"/>
        <v>0</v>
      </c>
      <c r="AN52" s="17">
        <f t="shared" si="26"/>
        <v>0</v>
      </c>
      <c r="AO52" s="17">
        <f t="shared" si="26"/>
        <v>0</v>
      </c>
      <c r="AP52" s="171">
        <f t="shared" si="14"/>
        <v>0</v>
      </c>
      <c r="AQ52" s="177">
        <v>6</v>
      </c>
      <c r="AR52" s="176">
        <f t="shared" si="10"/>
        <v>0</v>
      </c>
      <c r="AV52" s="180"/>
      <c r="AW52" s="180"/>
      <c r="AX52" s="180"/>
      <c r="AY52" s="180"/>
      <c r="AZ52" s="180"/>
      <c r="BA52" s="180"/>
      <c r="BB52" s="184"/>
      <c r="BC52" s="180"/>
      <c r="BD52" s="180"/>
      <c r="BE52" s="180"/>
    </row>
    <row r="53" spans="2:57" ht="11.1" customHeight="1">
      <c r="B53" s="166" t="s">
        <v>1115</v>
      </c>
      <c r="C53" s="165" t="s">
        <v>128</v>
      </c>
      <c r="D53" s="19" t="str">
        <f t="shared" si="23"/>
        <v/>
      </c>
      <c r="E53" s="19" t="str">
        <f t="shared" si="23"/>
        <v/>
      </c>
      <c r="F53" s="19" t="str">
        <f t="shared" si="23"/>
        <v/>
      </c>
      <c r="G53" s="19" t="str">
        <f t="shared" si="23"/>
        <v/>
      </c>
      <c r="H53" s="19" t="str">
        <f t="shared" si="23"/>
        <v/>
      </c>
      <c r="I53" s="19" t="str">
        <f t="shared" si="23"/>
        <v/>
      </c>
      <c r="J53" s="167" t="str">
        <f t="shared" si="1"/>
        <v/>
      </c>
      <c r="K53" s="168">
        <f t="shared" si="24"/>
        <v>0</v>
      </c>
      <c r="L53" s="168">
        <f t="shared" si="24"/>
        <v>0</v>
      </c>
      <c r="M53" s="168">
        <f t="shared" si="24"/>
        <v>0</v>
      </c>
      <c r="N53" s="168">
        <f t="shared" si="24"/>
        <v>0</v>
      </c>
      <c r="O53" s="168">
        <f t="shared" si="24"/>
        <v>0</v>
      </c>
      <c r="P53" s="168">
        <f t="shared" si="24"/>
        <v>0</v>
      </c>
      <c r="Q53" s="169">
        <f t="shared" si="3"/>
        <v>0</v>
      </c>
      <c r="R53" s="169">
        <f t="shared" si="4"/>
        <v>0</v>
      </c>
      <c r="S53" s="170">
        <f t="shared" si="5"/>
        <v>0</v>
      </c>
      <c r="T53" s="169">
        <f t="shared" si="6"/>
        <v>0</v>
      </c>
      <c r="U53" s="167" t="str">
        <f t="shared" si="11"/>
        <v/>
      </c>
      <c r="V53" s="168">
        <f t="shared" si="25"/>
        <v>0</v>
      </c>
      <c r="W53" s="168">
        <f t="shared" si="25"/>
        <v>0</v>
      </c>
      <c r="X53" s="168">
        <f t="shared" si="25"/>
        <v>0</v>
      </c>
      <c r="Y53" s="168">
        <f t="shared" si="25"/>
        <v>0</v>
      </c>
      <c r="Z53" s="168">
        <f t="shared" si="25"/>
        <v>0</v>
      </c>
      <c r="AA53" s="168">
        <f t="shared" si="25"/>
        <v>0</v>
      </c>
      <c r="AB53" s="168">
        <f t="shared" si="25"/>
        <v>0</v>
      </c>
      <c r="AC53" s="168">
        <f t="shared" si="25"/>
        <v>0</v>
      </c>
      <c r="AD53" s="168">
        <f t="shared" si="25"/>
        <v>0</v>
      </c>
      <c r="AE53" s="168">
        <f t="shared" si="25"/>
        <v>0</v>
      </c>
      <c r="AF53" s="168">
        <f t="shared" si="25"/>
        <v>0</v>
      </c>
      <c r="AG53" s="168">
        <f t="shared" si="25"/>
        <v>0</v>
      </c>
      <c r="AH53" s="169">
        <f t="shared" si="12"/>
        <v>0</v>
      </c>
      <c r="AI53" s="169">
        <f t="shared" si="13"/>
        <v>0</v>
      </c>
      <c r="AJ53" s="171">
        <f t="shared" si="8"/>
        <v>0</v>
      </c>
      <c r="AK53" s="168">
        <f t="shared" si="26"/>
        <v>0</v>
      </c>
      <c r="AL53" s="17">
        <f t="shared" si="26"/>
        <v>0</v>
      </c>
      <c r="AM53" s="17">
        <f t="shared" si="26"/>
        <v>0</v>
      </c>
      <c r="AN53" s="17">
        <f t="shared" si="26"/>
        <v>0</v>
      </c>
      <c r="AO53" s="17">
        <f t="shared" si="26"/>
        <v>0</v>
      </c>
      <c r="AP53" s="171">
        <f t="shared" si="14"/>
        <v>0</v>
      </c>
      <c r="AQ53" s="177">
        <v>3</v>
      </c>
      <c r="AR53" s="176">
        <f t="shared" si="10"/>
        <v>0</v>
      </c>
      <c r="AV53" s="180"/>
      <c r="AW53" s="180"/>
      <c r="AX53" s="180"/>
      <c r="AY53" s="180"/>
      <c r="AZ53" s="180"/>
      <c r="BA53" s="180"/>
      <c r="BB53" s="184"/>
      <c r="BC53" s="180"/>
      <c r="BD53" s="180"/>
      <c r="BE53" s="180"/>
    </row>
    <row r="54" spans="2:57" ht="11.1" customHeight="1">
      <c r="B54" s="166" t="s">
        <v>600</v>
      </c>
      <c r="C54" s="165" t="s">
        <v>129</v>
      </c>
      <c r="D54" s="19" t="str">
        <f t="shared" si="23"/>
        <v/>
      </c>
      <c r="E54" s="19">
        <f t="shared" si="23"/>
        <v>100</v>
      </c>
      <c r="F54" s="19" t="str">
        <f t="shared" si="23"/>
        <v/>
      </c>
      <c r="G54" s="19" t="str">
        <f t="shared" si="23"/>
        <v/>
      </c>
      <c r="H54" s="19" t="str">
        <f t="shared" si="23"/>
        <v/>
      </c>
      <c r="I54" s="19">
        <f t="shared" si="23"/>
        <v>100</v>
      </c>
      <c r="J54" s="167">
        <f t="shared" si="1"/>
        <v>100</v>
      </c>
      <c r="K54" s="168">
        <f t="shared" si="24"/>
        <v>0</v>
      </c>
      <c r="L54" s="168">
        <f t="shared" si="24"/>
        <v>0</v>
      </c>
      <c r="M54" s="168">
        <f t="shared" si="24"/>
        <v>4</v>
      </c>
      <c r="N54" s="168">
        <f t="shared" si="24"/>
        <v>0</v>
      </c>
      <c r="O54" s="168">
        <f t="shared" si="24"/>
        <v>0</v>
      </c>
      <c r="P54" s="168">
        <f t="shared" si="24"/>
        <v>1</v>
      </c>
      <c r="Q54" s="169">
        <f t="shared" si="3"/>
        <v>4</v>
      </c>
      <c r="R54" s="169">
        <f t="shared" si="4"/>
        <v>1</v>
      </c>
      <c r="S54" s="170">
        <f t="shared" si="5"/>
        <v>5</v>
      </c>
      <c r="T54" s="169">
        <f t="shared" si="6"/>
        <v>4</v>
      </c>
      <c r="U54" s="167">
        <f t="shared" si="11"/>
        <v>100</v>
      </c>
      <c r="V54" s="168">
        <f t="shared" si="25"/>
        <v>0</v>
      </c>
      <c r="W54" s="168">
        <f t="shared" si="25"/>
        <v>4</v>
      </c>
      <c r="X54" s="168">
        <f t="shared" si="25"/>
        <v>0</v>
      </c>
      <c r="Y54" s="168">
        <f t="shared" si="25"/>
        <v>0</v>
      </c>
      <c r="Z54" s="168">
        <f t="shared" si="25"/>
        <v>0</v>
      </c>
      <c r="AA54" s="168">
        <f t="shared" si="25"/>
        <v>0</v>
      </c>
      <c r="AB54" s="168">
        <f t="shared" si="25"/>
        <v>0</v>
      </c>
      <c r="AC54" s="168">
        <f t="shared" si="25"/>
        <v>1</v>
      </c>
      <c r="AD54" s="168">
        <f t="shared" si="25"/>
        <v>0</v>
      </c>
      <c r="AE54" s="168">
        <f t="shared" si="25"/>
        <v>0</v>
      </c>
      <c r="AF54" s="168">
        <f t="shared" si="25"/>
        <v>0</v>
      </c>
      <c r="AG54" s="168">
        <f t="shared" si="25"/>
        <v>0</v>
      </c>
      <c r="AH54" s="169">
        <f t="shared" si="12"/>
        <v>4</v>
      </c>
      <c r="AI54" s="169">
        <f t="shared" si="13"/>
        <v>1</v>
      </c>
      <c r="AJ54" s="171">
        <f t="shared" si="8"/>
        <v>5</v>
      </c>
      <c r="AK54" s="168">
        <f t="shared" si="26"/>
        <v>0</v>
      </c>
      <c r="AL54" s="17">
        <f t="shared" si="26"/>
        <v>2</v>
      </c>
      <c r="AM54" s="17">
        <f t="shared" si="26"/>
        <v>1</v>
      </c>
      <c r="AN54" s="17">
        <f t="shared" si="26"/>
        <v>0</v>
      </c>
      <c r="AO54" s="17">
        <f t="shared" si="26"/>
        <v>1</v>
      </c>
      <c r="AP54" s="171">
        <f t="shared" si="14"/>
        <v>4</v>
      </c>
      <c r="AQ54" s="177">
        <v>10</v>
      </c>
      <c r="AR54" s="176">
        <f t="shared" si="10"/>
        <v>40</v>
      </c>
      <c r="AV54" s="180"/>
      <c r="AW54" s="180"/>
      <c r="AX54" s="180"/>
      <c r="AY54" s="180"/>
      <c r="AZ54" s="180"/>
      <c r="BA54" s="180"/>
      <c r="BB54" s="184"/>
      <c r="BC54" s="180"/>
      <c r="BD54" s="180"/>
      <c r="BE54" s="180"/>
    </row>
    <row r="55" spans="2:57" ht="11.1" customHeight="1">
      <c r="B55" s="166" t="s">
        <v>502</v>
      </c>
      <c r="C55" s="165" t="s">
        <v>92</v>
      </c>
      <c r="D55" s="19" t="str">
        <f t="shared" si="23"/>
        <v/>
      </c>
      <c r="E55" s="19">
        <f t="shared" si="23"/>
        <v>100</v>
      </c>
      <c r="F55" s="19" t="str">
        <f t="shared" si="23"/>
        <v/>
      </c>
      <c r="G55" s="19" t="str">
        <f t="shared" si="23"/>
        <v/>
      </c>
      <c r="H55" s="19" t="str">
        <f t="shared" si="23"/>
        <v/>
      </c>
      <c r="I55" s="19" t="str">
        <f t="shared" si="23"/>
        <v/>
      </c>
      <c r="J55" s="167">
        <f t="shared" si="1"/>
        <v>100</v>
      </c>
      <c r="K55" s="168">
        <f t="shared" si="24"/>
        <v>0</v>
      </c>
      <c r="L55" s="168">
        <f t="shared" si="24"/>
        <v>0</v>
      </c>
      <c r="M55" s="168">
        <f t="shared" si="24"/>
        <v>3</v>
      </c>
      <c r="N55" s="168">
        <f t="shared" si="24"/>
        <v>0</v>
      </c>
      <c r="O55" s="168">
        <f t="shared" si="24"/>
        <v>0</v>
      </c>
      <c r="P55" s="168">
        <f t="shared" si="24"/>
        <v>0</v>
      </c>
      <c r="Q55" s="169">
        <f t="shared" si="3"/>
        <v>3</v>
      </c>
      <c r="R55" s="169">
        <f t="shared" si="4"/>
        <v>0</v>
      </c>
      <c r="S55" s="170">
        <f t="shared" si="5"/>
        <v>3</v>
      </c>
      <c r="T55" s="169">
        <f t="shared" si="6"/>
        <v>3</v>
      </c>
      <c r="U55" s="167">
        <f t="shared" si="11"/>
        <v>100</v>
      </c>
      <c r="V55" s="168">
        <f t="shared" si="25"/>
        <v>0</v>
      </c>
      <c r="W55" s="168">
        <f t="shared" si="25"/>
        <v>0</v>
      </c>
      <c r="X55" s="168">
        <f t="shared" si="25"/>
        <v>0</v>
      </c>
      <c r="Y55" s="168">
        <f t="shared" si="25"/>
        <v>1</v>
      </c>
      <c r="Z55" s="168">
        <f t="shared" si="25"/>
        <v>2</v>
      </c>
      <c r="AA55" s="168">
        <f t="shared" si="25"/>
        <v>0</v>
      </c>
      <c r="AB55" s="168">
        <f t="shared" si="25"/>
        <v>0</v>
      </c>
      <c r="AC55" s="168">
        <f t="shared" si="25"/>
        <v>0</v>
      </c>
      <c r="AD55" s="168">
        <f t="shared" si="25"/>
        <v>0</v>
      </c>
      <c r="AE55" s="168">
        <f t="shared" si="25"/>
        <v>0</v>
      </c>
      <c r="AF55" s="168">
        <f t="shared" si="25"/>
        <v>0</v>
      </c>
      <c r="AG55" s="168">
        <f t="shared" si="25"/>
        <v>0</v>
      </c>
      <c r="AH55" s="169">
        <f t="shared" si="12"/>
        <v>3</v>
      </c>
      <c r="AI55" s="169">
        <f t="shared" si="13"/>
        <v>0</v>
      </c>
      <c r="AJ55" s="171">
        <f t="shared" si="8"/>
        <v>3</v>
      </c>
      <c r="AK55" s="168">
        <f t="shared" si="26"/>
        <v>0</v>
      </c>
      <c r="AL55" s="17">
        <f t="shared" si="26"/>
        <v>0</v>
      </c>
      <c r="AM55" s="17">
        <f t="shared" si="26"/>
        <v>0</v>
      </c>
      <c r="AN55" s="17">
        <f t="shared" si="26"/>
        <v>0</v>
      </c>
      <c r="AO55" s="17">
        <f t="shared" si="26"/>
        <v>1</v>
      </c>
      <c r="AP55" s="171">
        <f t="shared" si="14"/>
        <v>1</v>
      </c>
      <c r="AQ55" s="177">
        <v>13</v>
      </c>
      <c r="AR55" s="176">
        <f t="shared" si="10"/>
        <v>23.076923076923077</v>
      </c>
      <c r="AV55" s="180"/>
      <c r="AW55" s="180"/>
      <c r="AX55" s="180"/>
      <c r="AY55" s="180"/>
      <c r="AZ55" s="180"/>
      <c r="BA55" s="180"/>
      <c r="BB55" s="184"/>
      <c r="BC55" s="180"/>
      <c r="BD55" s="180"/>
      <c r="BE55" s="180"/>
    </row>
    <row r="56" spans="2:57" ht="11.1" customHeight="1">
      <c r="B56" s="166" t="s">
        <v>619</v>
      </c>
      <c r="C56" s="165" t="s">
        <v>99</v>
      </c>
      <c r="D56" s="19" t="str">
        <f t="shared" si="23"/>
        <v/>
      </c>
      <c r="E56" s="19">
        <f t="shared" si="23"/>
        <v>60</v>
      </c>
      <c r="F56" s="19" t="str">
        <f t="shared" si="23"/>
        <v/>
      </c>
      <c r="G56" s="19" t="str">
        <f t="shared" si="23"/>
        <v/>
      </c>
      <c r="H56" s="19" t="str">
        <f t="shared" si="23"/>
        <v/>
      </c>
      <c r="I56" s="19" t="str">
        <f t="shared" si="23"/>
        <v/>
      </c>
      <c r="J56" s="167">
        <f t="shared" si="1"/>
        <v>60</v>
      </c>
      <c r="K56" s="168">
        <f t="shared" si="24"/>
        <v>0</v>
      </c>
      <c r="L56" s="168">
        <f t="shared" si="24"/>
        <v>0</v>
      </c>
      <c r="M56" s="168">
        <f t="shared" si="24"/>
        <v>5</v>
      </c>
      <c r="N56" s="168">
        <f t="shared" si="24"/>
        <v>0</v>
      </c>
      <c r="O56" s="168">
        <f t="shared" si="24"/>
        <v>0</v>
      </c>
      <c r="P56" s="168">
        <f t="shared" si="24"/>
        <v>0</v>
      </c>
      <c r="Q56" s="169">
        <f t="shared" si="3"/>
        <v>5</v>
      </c>
      <c r="R56" s="169">
        <f t="shared" si="4"/>
        <v>0</v>
      </c>
      <c r="S56" s="170">
        <f t="shared" si="5"/>
        <v>5</v>
      </c>
      <c r="T56" s="169">
        <f t="shared" si="6"/>
        <v>5</v>
      </c>
      <c r="U56" s="167">
        <f t="shared" si="11"/>
        <v>100</v>
      </c>
      <c r="V56" s="168">
        <f t="shared" si="25"/>
        <v>1</v>
      </c>
      <c r="W56" s="168">
        <f t="shared" si="25"/>
        <v>0</v>
      </c>
      <c r="X56" s="168">
        <f t="shared" si="25"/>
        <v>1</v>
      </c>
      <c r="Y56" s="168">
        <f t="shared" si="25"/>
        <v>3</v>
      </c>
      <c r="Z56" s="168">
        <f t="shared" si="25"/>
        <v>0</v>
      </c>
      <c r="AA56" s="168">
        <f t="shared" si="25"/>
        <v>0</v>
      </c>
      <c r="AB56" s="168">
        <f t="shared" si="25"/>
        <v>0</v>
      </c>
      <c r="AC56" s="168">
        <f t="shared" si="25"/>
        <v>0</v>
      </c>
      <c r="AD56" s="168">
        <f t="shared" si="25"/>
        <v>0</v>
      </c>
      <c r="AE56" s="168">
        <f t="shared" si="25"/>
        <v>0</v>
      </c>
      <c r="AF56" s="168">
        <f t="shared" si="25"/>
        <v>0</v>
      </c>
      <c r="AG56" s="168">
        <f t="shared" si="25"/>
        <v>0</v>
      </c>
      <c r="AH56" s="169">
        <f t="shared" si="12"/>
        <v>5</v>
      </c>
      <c r="AI56" s="169">
        <f t="shared" si="13"/>
        <v>0</v>
      </c>
      <c r="AJ56" s="171">
        <f t="shared" si="8"/>
        <v>5</v>
      </c>
      <c r="AK56" s="168">
        <f t="shared" si="26"/>
        <v>0</v>
      </c>
      <c r="AL56" s="17">
        <f t="shared" si="26"/>
        <v>0</v>
      </c>
      <c r="AM56" s="17">
        <f t="shared" si="26"/>
        <v>1</v>
      </c>
      <c r="AN56" s="17">
        <f t="shared" si="26"/>
        <v>1</v>
      </c>
      <c r="AO56" s="17">
        <f t="shared" si="26"/>
        <v>3</v>
      </c>
      <c r="AP56" s="171">
        <f t="shared" si="14"/>
        <v>5</v>
      </c>
      <c r="AQ56" s="177">
        <v>10</v>
      </c>
      <c r="AR56" s="176">
        <f t="shared" si="10"/>
        <v>50</v>
      </c>
      <c r="AV56" s="180"/>
      <c r="AW56" s="180"/>
      <c r="AX56" s="180"/>
      <c r="AY56" s="180"/>
      <c r="AZ56" s="180"/>
      <c r="BA56" s="180"/>
      <c r="BB56" s="184"/>
      <c r="BC56" s="180"/>
      <c r="BD56" s="180"/>
      <c r="BE56" s="180"/>
    </row>
    <row r="57" spans="2:57" ht="11.1" customHeight="1">
      <c r="B57" s="166" t="s">
        <v>575</v>
      </c>
      <c r="C57" s="165" t="s">
        <v>104</v>
      </c>
      <c r="D57" s="19" t="str">
        <f t="shared" ref="D57:I63" si="27">IF(COUNTIFS(都道府県列,集計表県列,類型列,行14条件,LD別列,行15条件)=0,"",COUNTIFS(都道府県列,集計表県列,類型列,行14条件,LD別列,行15条件,適否列,行16条件)/COUNTIFS(都道府県列,集計表県列,類型列,行14条件,LD別列,行15条件)*100)</f>
        <v/>
      </c>
      <c r="E57" s="19">
        <f t="shared" si="27"/>
        <v>0</v>
      </c>
      <c r="F57" s="19" t="str">
        <f t="shared" si="27"/>
        <v/>
      </c>
      <c r="G57" s="19" t="str">
        <f t="shared" si="27"/>
        <v/>
      </c>
      <c r="H57" s="19" t="str">
        <f t="shared" si="27"/>
        <v/>
      </c>
      <c r="I57" s="19" t="str">
        <f t="shared" si="27"/>
        <v/>
      </c>
      <c r="J57" s="167">
        <f t="shared" si="1"/>
        <v>0</v>
      </c>
      <c r="K57" s="168">
        <f t="shared" ref="K57:P63" si="28">COUNTIFS(都道府県列,集計表県列,類型列,行14条件,LD別列,行16条件)</f>
        <v>0</v>
      </c>
      <c r="L57" s="168">
        <f t="shared" si="28"/>
        <v>0</v>
      </c>
      <c r="M57" s="168">
        <f t="shared" si="28"/>
        <v>1</v>
      </c>
      <c r="N57" s="168">
        <f t="shared" si="28"/>
        <v>0</v>
      </c>
      <c r="O57" s="168">
        <f t="shared" si="28"/>
        <v>0</v>
      </c>
      <c r="P57" s="168">
        <f t="shared" si="28"/>
        <v>0</v>
      </c>
      <c r="Q57" s="169">
        <f t="shared" si="3"/>
        <v>1</v>
      </c>
      <c r="R57" s="169">
        <f t="shared" si="4"/>
        <v>0</v>
      </c>
      <c r="S57" s="170">
        <f t="shared" si="5"/>
        <v>1</v>
      </c>
      <c r="T57" s="169">
        <f t="shared" si="6"/>
        <v>1</v>
      </c>
      <c r="U57" s="167">
        <f t="shared" si="11"/>
        <v>100</v>
      </c>
      <c r="V57" s="168">
        <f t="shared" ref="V57:AG63" si="29">COUNTIFS(都道府県列,集計表県列,指定年月日列,"&gt;="&amp;行14条件,指定年月日列,"&lt;"&amp;行15条件,LD別列,行16条件)</f>
        <v>0</v>
      </c>
      <c r="W57" s="168">
        <f t="shared" si="29"/>
        <v>0</v>
      </c>
      <c r="X57" s="168">
        <f t="shared" si="29"/>
        <v>1</v>
      </c>
      <c r="Y57" s="168">
        <f t="shared" si="29"/>
        <v>0</v>
      </c>
      <c r="Z57" s="168">
        <f t="shared" si="29"/>
        <v>0</v>
      </c>
      <c r="AA57" s="168">
        <f t="shared" si="29"/>
        <v>0</v>
      </c>
      <c r="AB57" s="168">
        <f t="shared" si="29"/>
        <v>0</v>
      </c>
      <c r="AC57" s="168">
        <f t="shared" si="29"/>
        <v>0</v>
      </c>
      <c r="AD57" s="168">
        <f t="shared" si="29"/>
        <v>0</v>
      </c>
      <c r="AE57" s="168">
        <f t="shared" si="29"/>
        <v>0</v>
      </c>
      <c r="AF57" s="168">
        <f t="shared" si="29"/>
        <v>0</v>
      </c>
      <c r="AG57" s="168">
        <f t="shared" si="29"/>
        <v>0</v>
      </c>
      <c r="AH57" s="169">
        <f t="shared" si="12"/>
        <v>1</v>
      </c>
      <c r="AI57" s="169">
        <f t="shared" si="13"/>
        <v>0</v>
      </c>
      <c r="AJ57" s="171">
        <f t="shared" si="8"/>
        <v>1</v>
      </c>
      <c r="AK57" s="168">
        <f t="shared" ref="AK57:AO63" si="30">COUNTIFS(都道府県列,集計表県列,指定年_竣工年,"&gt;"&amp;行14条件,指定年_竣工年,"&lt;="&amp;行15条件)</f>
        <v>0</v>
      </c>
      <c r="AL57" s="17">
        <f t="shared" si="30"/>
        <v>0</v>
      </c>
      <c r="AM57" s="17">
        <f t="shared" si="30"/>
        <v>0</v>
      </c>
      <c r="AN57" s="17">
        <f t="shared" si="30"/>
        <v>0</v>
      </c>
      <c r="AO57" s="17">
        <f t="shared" si="30"/>
        <v>1</v>
      </c>
      <c r="AP57" s="171">
        <f t="shared" si="14"/>
        <v>1</v>
      </c>
      <c r="AQ57" s="177">
        <v>3</v>
      </c>
      <c r="AR57" s="176">
        <f t="shared" si="10"/>
        <v>33.333333333333329</v>
      </c>
      <c r="AV57" s="180"/>
      <c r="AW57" s="180"/>
      <c r="AX57" s="180"/>
      <c r="AY57" s="180"/>
      <c r="AZ57" s="180"/>
      <c r="BA57" s="180"/>
      <c r="BB57" s="184"/>
      <c r="BC57" s="180"/>
      <c r="BD57" s="180"/>
      <c r="BE57" s="180"/>
    </row>
    <row r="58" spans="2:57" ht="11.1" customHeight="1">
      <c r="B58" s="166" t="s">
        <v>722</v>
      </c>
      <c r="C58" s="165" t="s">
        <v>105</v>
      </c>
      <c r="D58" s="19" t="str">
        <f t="shared" si="27"/>
        <v/>
      </c>
      <c r="E58" s="19" t="str">
        <f t="shared" si="27"/>
        <v/>
      </c>
      <c r="F58" s="19">
        <f t="shared" si="27"/>
        <v>0</v>
      </c>
      <c r="G58" s="19" t="str">
        <f t="shared" si="27"/>
        <v/>
      </c>
      <c r="H58" s="19" t="str">
        <f t="shared" si="27"/>
        <v/>
      </c>
      <c r="I58" s="19" t="str">
        <f t="shared" si="27"/>
        <v/>
      </c>
      <c r="J58" s="167">
        <f t="shared" si="1"/>
        <v>0</v>
      </c>
      <c r="K58" s="168">
        <f t="shared" si="28"/>
        <v>0</v>
      </c>
      <c r="L58" s="168">
        <f t="shared" si="28"/>
        <v>0</v>
      </c>
      <c r="M58" s="168">
        <f t="shared" si="28"/>
        <v>0</v>
      </c>
      <c r="N58" s="168">
        <f t="shared" si="28"/>
        <v>0</v>
      </c>
      <c r="O58" s="168">
        <f t="shared" si="28"/>
        <v>1</v>
      </c>
      <c r="P58" s="168">
        <f t="shared" si="28"/>
        <v>0</v>
      </c>
      <c r="Q58" s="169">
        <f t="shared" si="3"/>
        <v>1</v>
      </c>
      <c r="R58" s="169">
        <f t="shared" si="4"/>
        <v>0</v>
      </c>
      <c r="S58" s="170">
        <f t="shared" si="5"/>
        <v>1</v>
      </c>
      <c r="T58" s="169">
        <f t="shared" si="6"/>
        <v>0</v>
      </c>
      <c r="U58" s="167">
        <f t="shared" si="11"/>
        <v>0</v>
      </c>
      <c r="V58" s="168">
        <f t="shared" si="29"/>
        <v>0</v>
      </c>
      <c r="W58" s="168">
        <f t="shared" si="29"/>
        <v>0</v>
      </c>
      <c r="X58" s="168">
        <f t="shared" si="29"/>
        <v>0</v>
      </c>
      <c r="Y58" s="168">
        <f t="shared" si="29"/>
        <v>0</v>
      </c>
      <c r="Z58" s="168">
        <f t="shared" si="29"/>
        <v>1</v>
      </c>
      <c r="AA58" s="168">
        <f t="shared" si="29"/>
        <v>0</v>
      </c>
      <c r="AB58" s="168">
        <f t="shared" si="29"/>
        <v>0</v>
      </c>
      <c r="AC58" s="168">
        <f t="shared" si="29"/>
        <v>0</v>
      </c>
      <c r="AD58" s="168">
        <f t="shared" si="29"/>
        <v>0</v>
      </c>
      <c r="AE58" s="168">
        <f t="shared" si="29"/>
        <v>0</v>
      </c>
      <c r="AF58" s="168">
        <f t="shared" si="29"/>
        <v>0</v>
      </c>
      <c r="AG58" s="168">
        <f t="shared" si="29"/>
        <v>0</v>
      </c>
      <c r="AH58" s="169">
        <f t="shared" si="12"/>
        <v>1</v>
      </c>
      <c r="AI58" s="169">
        <f t="shared" si="13"/>
        <v>0</v>
      </c>
      <c r="AJ58" s="171">
        <f t="shared" si="8"/>
        <v>1</v>
      </c>
      <c r="AK58" s="168">
        <f t="shared" si="30"/>
        <v>0</v>
      </c>
      <c r="AL58" s="17">
        <f t="shared" si="30"/>
        <v>0</v>
      </c>
      <c r="AM58" s="17">
        <f t="shared" si="30"/>
        <v>0</v>
      </c>
      <c r="AN58" s="17">
        <f t="shared" si="30"/>
        <v>0</v>
      </c>
      <c r="AO58" s="17">
        <f t="shared" si="30"/>
        <v>0</v>
      </c>
      <c r="AP58" s="171">
        <f t="shared" si="14"/>
        <v>0</v>
      </c>
      <c r="AQ58" s="177">
        <v>0</v>
      </c>
      <c r="AR58" s="176" t="str">
        <f>IF(AQ58&lt;&gt;0,Q58/AQ58*100,"")</f>
        <v/>
      </c>
      <c r="AV58" s="180"/>
      <c r="AW58" s="180"/>
      <c r="AX58" s="180"/>
      <c r="AY58" s="180"/>
      <c r="AZ58" s="180"/>
      <c r="BA58" s="180"/>
      <c r="BB58" s="184"/>
      <c r="BC58" s="180"/>
      <c r="BD58" s="180"/>
      <c r="BE58" s="180"/>
    </row>
    <row r="59" spans="2:57" ht="11.1" customHeight="1">
      <c r="B59" s="166" t="s">
        <v>531</v>
      </c>
      <c r="C59" s="165" t="s">
        <v>108</v>
      </c>
      <c r="D59" s="19" t="str">
        <f t="shared" si="27"/>
        <v/>
      </c>
      <c r="E59" s="19">
        <f t="shared" si="27"/>
        <v>100</v>
      </c>
      <c r="F59" s="19" t="str">
        <f t="shared" si="27"/>
        <v/>
      </c>
      <c r="G59" s="19" t="str">
        <f t="shared" si="27"/>
        <v/>
      </c>
      <c r="H59" s="19" t="str">
        <f t="shared" si="27"/>
        <v/>
      </c>
      <c r="I59" s="19" t="str">
        <f t="shared" si="27"/>
        <v/>
      </c>
      <c r="J59" s="167">
        <f t="shared" si="1"/>
        <v>100</v>
      </c>
      <c r="K59" s="168">
        <f t="shared" si="28"/>
        <v>0</v>
      </c>
      <c r="L59" s="168">
        <f t="shared" si="28"/>
        <v>0</v>
      </c>
      <c r="M59" s="168">
        <f t="shared" si="28"/>
        <v>3</v>
      </c>
      <c r="N59" s="168">
        <f t="shared" si="28"/>
        <v>0</v>
      </c>
      <c r="O59" s="168">
        <f t="shared" si="28"/>
        <v>0</v>
      </c>
      <c r="P59" s="168">
        <f t="shared" si="28"/>
        <v>0</v>
      </c>
      <c r="Q59" s="169">
        <f t="shared" si="3"/>
        <v>3</v>
      </c>
      <c r="R59" s="169">
        <f t="shared" si="4"/>
        <v>0</v>
      </c>
      <c r="S59" s="170">
        <f t="shared" si="5"/>
        <v>3</v>
      </c>
      <c r="T59" s="169">
        <f t="shared" si="6"/>
        <v>2</v>
      </c>
      <c r="U59" s="167">
        <f t="shared" si="11"/>
        <v>66.666666666666657</v>
      </c>
      <c r="V59" s="168">
        <f t="shared" si="29"/>
        <v>2</v>
      </c>
      <c r="W59" s="168">
        <f t="shared" si="29"/>
        <v>1</v>
      </c>
      <c r="X59" s="168">
        <f t="shared" si="29"/>
        <v>0</v>
      </c>
      <c r="Y59" s="168">
        <f t="shared" si="29"/>
        <v>0</v>
      </c>
      <c r="Z59" s="168">
        <f t="shared" si="29"/>
        <v>0</v>
      </c>
      <c r="AA59" s="168">
        <f t="shared" si="29"/>
        <v>0</v>
      </c>
      <c r="AB59" s="168">
        <f t="shared" si="29"/>
        <v>0</v>
      </c>
      <c r="AC59" s="168">
        <f t="shared" si="29"/>
        <v>0</v>
      </c>
      <c r="AD59" s="168">
        <f t="shared" si="29"/>
        <v>0</v>
      </c>
      <c r="AE59" s="168">
        <f t="shared" si="29"/>
        <v>0</v>
      </c>
      <c r="AF59" s="168">
        <f t="shared" si="29"/>
        <v>0</v>
      </c>
      <c r="AG59" s="168">
        <f t="shared" si="29"/>
        <v>0</v>
      </c>
      <c r="AH59" s="169">
        <f t="shared" si="12"/>
        <v>3</v>
      </c>
      <c r="AI59" s="169">
        <f t="shared" si="13"/>
        <v>0</v>
      </c>
      <c r="AJ59" s="171">
        <f t="shared" si="8"/>
        <v>3</v>
      </c>
      <c r="AK59" s="168">
        <f t="shared" si="30"/>
        <v>1</v>
      </c>
      <c r="AL59" s="17">
        <f t="shared" si="30"/>
        <v>1</v>
      </c>
      <c r="AM59" s="17">
        <f t="shared" si="30"/>
        <v>0</v>
      </c>
      <c r="AN59" s="17">
        <f t="shared" si="30"/>
        <v>1</v>
      </c>
      <c r="AO59" s="17">
        <f t="shared" si="30"/>
        <v>0</v>
      </c>
      <c r="AP59" s="171">
        <f t="shared" si="14"/>
        <v>3</v>
      </c>
      <c r="AQ59" s="177">
        <v>6</v>
      </c>
      <c r="AR59" s="176">
        <f t="shared" ref="AR59:AR64" si="31">IF(AQ59&lt;&gt;0,Q59/AQ59*100,"")</f>
        <v>50</v>
      </c>
      <c r="AV59" s="180"/>
      <c r="AW59" s="180"/>
      <c r="AX59" s="180"/>
      <c r="AY59" s="180"/>
      <c r="AZ59" s="180"/>
      <c r="BA59" s="180"/>
      <c r="BB59" s="184"/>
      <c r="BC59" s="180"/>
      <c r="BD59" s="180"/>
      <c r="BE59" s="180"/>
    </row>
    <row r="60" spans="2:57" ht="11.1" customHeight="1">
      <c r="B60" s="166" t="s">
        <v>594</v>
      </c>
      <c r="C60" s="165" t="s">
        <v>115</v>
      </c>
      <c r="D60" s="19" t="str">
        <f t="shared" si="27"/>
        <v/>
      </c>
      <c r="E60" s="19">
        <f t="shared" si="27"/>
        <v>100</v>
      </c>
      <c r="F60" s="19" t="str">
        <f t="shared" si="27"/>
        <v/>
      </c>
      <c r="G60" s="19" t="str">
        <f t="shared" si="27"/>
        <v/>
      </c>
      <c r="H60" s="19" t="str">
        <f t="shared" si="27"/>
        <v/>
      </c>
      <c r="I60" s="19" t="str">
        <f t="shared" si="27"/>
        <v/>
      </c>
      <c r="J60" s="167">
        <f t="shared" si="1"/>
        <v>100</v>
      </c>
      <c r="K60" s="168">
        <f t="shared" si="28"/>
        <v>0</v>
      </c>
      <c r="L60" s="168">
        <f t="shared" si="28"/>
        <v>0</v>
      </c>
      <c r="M60" s="168">
        <f t="shared" si="28"/>
        <v>2</v>
      </c>
      <c r="N60" s="168">
        <f t="shared" si="28"/>
        <v>0</v>
      </c>
      <c r="O60" s="168">
        <f t="shared" si="28"/>
        <v>0</v>
      </c>
      <c r="P60" s="168">
        <f t="shared" si="28"/>
        <v>0</v>
      </c>
      <c r="Q60" s="169">
        <f t="shared" si="3"/>
        <v>2</v>
      </c>
      <c r="R60" s="169">
        <f t="shared" si="4"/>
        <v>0</v>
      </c>
      <c r="S60" s="170">
        <f t="shared" si="5"/>
        <v>2</v>
      </c>
      <c r="T60" s="169">
        <f t="shared" si="6"/>
        <v>2</v>
      </c>
      <c r="U60" s="167">
        <f t="shared" si="11"/>
        <v>100</v>
      </c>
      <c r="V60" s="168">
        <f t="shared" si="29"/>
        <v>0</v>
      </c>
      <c r="W60" s="168">
        <f t="shared" si="29"/>
        <v>0</v>
      </c>
      <c r="X60" s="168">
        <f t="shared" si="29"/>
        <v>0</v>
      </c>
      <c r="Y60" s="168">
        <f t="shared" si="29"/>
        <v>1</v>
      </c>
      <c r="Z60" s="168">
        <f t="shared" si="29"/>
        <v>1</v>
      </c>
      <c r="AA60" s="168">
        <f t="shared" si="29"/>
        <v>0</v>
      </c>
      <c r="AB60" s="168">
        <f t="shared" si="29"/>
        <v>0</v>
      </c>
      <c r="AC60" s="168">
        <f t="shared" si="29"/>
        <v>0</v>
      </c>
      <c r="AD60" s="168">
        <f t="shared" si="29"/>
        <v>0</v>
      </c>
      <c r="AE60" s="168">
        <f t="shared" si="29"/>
        <v>0</v>
      </c>
      <c r="AF60" s="168">
        <f t="shared" si="29"/>
        <v>0</v>
      </c>
      <c r="AG60" s="168">
        <f t="shared" si="29"/>
        <v>0</v>
      </c>
      <c r="AH60" s="169">
        <f t="shared" si="12"/>
        <v>2</v>
      </c>
      <c r="AI60" s="169">
        <f t="shared" si="13"/>
        <v>0</v>
      </c>
      <c r="AJ60" s="171">
        <f t="shared" si="8"/>
        <v>2</v>
      </c>
      <c r="AK60" s="168">
        <f t="shared" si="30"/>
        <v>0</v>
      </c>
      <c r="AL60" s="17">
        <f t="shared" si="30"/>
        <v>0</v>
      </c>
      <c r="AM60" s="17">
        <f t="shared" si="30"/>
        <v>0</v>
      </c>
      <c r="AN60" s="17">
        <f t="shared" si="30"/>
        <v>1</v>
      </c>
      <c r="AO60" s="17">
        <f t="shared" si="30"/>
        <v>1</v>
      </c>
      <c r="AP60" s="171">
        <f t="shared" si="14"/>
        <v>2</v>
      </c>
      <c r="AQ60" s="177">
        <v>8</v>
      </c>
      <c r="AR60" s="176">
        <f t="shared" si="31"/>
        <v>25</v>
      </c>
      <c r="AV60" s="180"/>
      <c r="AW60" s="180"/>
      <c r="AX60" s="180"/>
      <c r="AY60" s="180"/>
      <c r="AZ60" s="180"/>
      <c r="BA60" s="180"/>
      <c r="BB60" s="184"/>
      <c r="BC60" s="180"/>
      <c r="BD60" s="180"/>
      <c r="BE60" s="180"/>
    </row>
    <row r="61" spans="2:57" ht="11.1" customHeight="1">
      <c r="B61" s="166" t="s">
        <v>1119</v>
      </c>
      <c r="C61" s="165" t="s">
        <v>138</v>
      </c>
      <c r="D61" s="19" t="str">
        <f t="shared" si="27"/>
        <v/>
      </c>
      <c r="E61" s="19" t="str">
        <f t="shared" si="27"/>
        <v/>
      </c>
      <c r="F61" s="19" t="str">
        <f t="shared" si="27"/>
        <v/>
      </c>
      <c r="G61" s="19" t="str">
        <f t="shared" si="27"/>
        <v/>
      </c>
      <c r="H61" s="19" t="str">
        <f t="shared" si="27"/>
        <v/>
      </c>
      <c r="I61" s="19" t="str">
        <f t="shared" si="27"/>
        <v/>
      </c>
      <c r="J61" s="167" t="str">
        <f t="shared" si="1"/>
        <v/>
      </c>
      <c r="K61" s="168">
        <f t="shared" si="28"/>
        <v>0</v>
      </c>
      <c r="L61" s="168">
        <f t="shared" si="28"/>
        <v>0</v>
      </c>
      <c r="M61" s="168">
        <f t="shared" si="28"/>
        <v>0</v>
      </c>
      <c r="N61" s="168">
        <f t="shared" si="28"/>
        <v>0</v>
      </c>
      <c r="O61" s="168">
        <f t="shared" si="28"/>
        <v>0</v>
      </c>
      <c r="P61" s="168">
        <f t="shared" si="28"/>
        <v>0</v>
      </c>
      <c r="Q61" s="169">
        <f t="shared" si="3"/>
        <v>0</v>
      </c>
      <c r="R61" s="169">
        <f t="shared" si="4"/>
        <v>0</v>
      </c>
      <c r="S61" s="170">
        <f t="shared" si="5"/>
        <v>0</v>
      </c>
      <c r="T61" s="169">
        <f t="shared" si="6"/>
        <v>0</v>
      </c>
      <c r="U61" s="167" t="str">
        <f t="shared" si="11"/>
        <v/>
      </c>
      <c r="V61" s="168">
        <f t="shared" si="29"/>
        <v>0</v>
      </c>
      <c r="W61" s="168">
        <f t="shared" si="29"/>
        <v>0</v>
      </c>
      <c r="X61" s="168">
        <f t="shared" si="29"/>
        <v>0</v>
      </c>
      <c r="Y61" s="168">
        <f t="shared" si="29"/>
        <v>0</v>
      </c>
      <c r="Z61" s="168">
        <f t="shared" si="29"/>
        <v>0</v>
      </c>
      <c r="AA61" s="168">
        <f t="shared" si="29"/>
        <v>0</v>
      </c>
      <c r="AB61" s="168">
        <f t="shared" si="29"/>
        <v>0</v>
      </c>
      <c r="AC61" s="168">
        <f t="shared" si="29"/>
        <v>0</v>
      </c>
      <c r="AD61" s="168">
        <f t="shared" si="29"/>
        <v>0</v>
      </c>
      <c r="AE61" s="168">
        <f t="shared" si="29"/>
        <v>0</v>
      </c>
      <c r="AF61" s="168">
        <f t="shared" si="29"/>
        <v>0</v>
      </c>
      <c r="AG61" s="168">
        <f t="shared" si="29"/>
        <v>0</v>
      </c>
      <c r="AH61" s="169">
        <f t="shared" si="12"/>
        <v>0</v>
      </c>
      <c r="AI61" s="169">
        <f t="shared" si="13"/>
        <v>0</v>
      </c>
      <c r="AJ61" s="171">
        <f t="shared" si="8"/>
        <v>0</v>
      </c>
      <c r="AK61" s="168">
        <f t="shared" si="30"/>
        <v>0</v>
      </c>
      <c r="AL61" s="17">
        <f t="shared" si="30"/>
        <v>0</v>
      </c>
      <c r="AM61" s="17">
        <f t="shared" si="30"/>
        <v>0</v>
      </c>
      <c r="AN61" s="17">
        <f t="shared" si="30"/>
        <v>0</v>
      </c>
      <c r="AO61" s="17">
        <f t="shared" si="30"/>
        <v>0</v>
      </c>
      <c r="AP61" s="171">
        <f t="shared" si="14"/>
        <v>0</v>
      </c>
      <c r="AQ61" s="177">
        <v>11</v>
      </c>
      <c r="AR61" s="176">
        <f t="shared" si="31"/>
        <v>0</v>
      </c>
      <c r="AV61" s="180"/>
      <c r="AW61" s="180"/>
      <c r="AX61" s="180"/>
      <c r="AY61" s="180"/>
      <c r="AZ61" s="180"/>
      <c r="BA61" s="180"/>
      <c r="BB61" s="184"/>
      <c r="BC61" s="180"/>
      <c r="BD61" s="180"/>
      <c r="BE61" s="180"/>
    </row>
    <row r="62" spans="2:57" ht="11.1" customHeight="1">
      <c r="B62" s="166" t="s">
        <v>540</v>
      </c>
      <c r="C62" s="165" t="s">
        <v>130</v>
      </c>
      <c r="D62" s="19" t="str">
        <f t="shared" si="27"/>
        <v/>
      </c>
      <c r="E62" s="19">
        <f t="shared" si="27"/>
        <v>100</v>
      </c>
      <c r="F62" s="19" t="str">
        <f t="shared" si="27"/>
        <v/>
      </c>
      <c r="G62" s="19" t="str">
        <f t="shared" si="27"/>
        <v/>
      </c>
      <c r="H62" s="19">
        <f t="shared" si="27"/>
        <v>100</v>
      </c>
      <c r="I62" s="19" t="str">
        <f t="shared" si="27"/>
        <v/>
      </c>
      <c r="J62" s="172">
        <f t="shared" si="1"/>
        <v>100</v>
      </c>
      <c r="K62" s="168">
        <f t="shared" si="28"/>
        <v>0</v>
      </c>
      <c r="L62" s="168">
        <f t="shared" si="28"/>
        <v>0</v>
      </c>
      <c r="M62" s="168">
        <f t="shared" si="28"/>
        <v>2</v>
      </c>
      <c r="N62" s="168">
        <f t="shared" si="28"/>
        <v>2</v>
      </c>
      <c r="O62" s="168">
        <f t="shared" si="28"/>
        <v>0</v>
      </c>
      <c r="P62" s="17">
        <f t="shared" si="28"/>
        <v>0</v>
      </c>
      <c r="Q62" s="169">
        <f t="shared" si="3"/>
        <v>2</v>
      </c>
      <c r="R62" s="169">
        <f t="shared" si="4"/>
        <v>2</v>
      </c>
      <c r="S62" s="170">
        <f t="shared" si="5"/>
        <v>4</v>
      </c>
      <c r="T62" s="169">
        <f t="shared" si="6"/>
        <v>2</v>
      </c>
      <c r="U62" s="167">
        <f t="shared" si="11"/>
        <v>100</v>
      </c>
      <c r="V62" s="168">
        <f t="shared" si="29"/>
        <v>0</v>
      </c>
      <c r="W62" s="168">
        <f t="shared" si="29"/>
        <v>0</v>
      </c>
      <c r="X62" s="168">
        <f t="shared" si="29"/>
        <v>1</v>
      </c>
      <c r="Y62" s="168">
        <f t="shared" si="29"/>
        <v>1</v>
      </c>
      <c r="Z62" s="168">
        <f t="shared" si="29"/>
        <v>0</v>
      </c>
      <c r="AA62" s="168">
        <f t="shared" si="29"/>
        <v>0</v>
      </c>
      <c r="AB62" s="168">
        <f t="shared" si="29"/>
        <v>0</v>
      </c>
      <c r="AC62" s="168">
        <f t="shared" si="29"/>
        <v>2</v>
      </c>
      <c r="AD62" s="168">
        <f t="shared" si="29"/>
        <v>0</v>
      </c>
      <c r="AE62" s="168">
        <f t="shared" si="29"/>
        <v>0</v>
      </c>
      <c r="AF62" s="168">
        <f t="shared" si="29"/>
        <v>0</v>
      </c>
      <c r="AG62" s="168">
        <f t="shared" si="29"/>
        <v>0</v>
      </c>
      <c r="AH62" s="169">
        <f t="shared" si="12"/>
        <v>2</v>
      </c>
      <c r="AI62" s="169">
        <f t="shared" si="13"/>
        <v>2</v>
      </c>
      <c r="AJ62" s="171">
        <f t="shared" si="8"/>
        <v>4</v>
      </c>
      <c r="AK62" s="168">
        <f t="shared" si="30"/>
        <v>0</v>
      </c>
      <c r="AL62" s="17">
        <f t="shared" si="30"/>
        <v>0</v>
      </c>
      <c r="AM62" s="17">
        <f t="shared" si="30"/>
        <v>0</v>
      </c>
      <c r="AN62" s="17">
        <f t="shared" si="30"/>
        <v>0</v>
      </c>
      <c r="AO62" s="17">
        <f t="shared" si="30"/>
        <v>2</v>
      </c>
      <c r="AP62" s="171">
        <f t="shared" si="14"/>
        <v>2</v>
      </c>
      <c r="AQ62" s="177">
        <v>3</v>
      </c>
      <c r="AR62" s="176">
        <f t="shared" si="31"/>
        <v>66.666666666666657</v>
      </c>
      <c r="AV62" s="180"/>
      <c r="AW62" s="180"/>
      <c r="AX62" s="180"/>
      <c r="AY62" s="180"/>
      <c r="AZ62" s="180"/>
      <c r="BA62" s="180"/>
      <c r="BB62" s="184"/>
      <c r="BC62" s="180"/>
      <c r="BD62" s="180"/>
      <c r="BE62" s="180"/>
    </row>
    <row r="63" spans="2:57" ht="11.1" customHeight="1">
      <c r="B63" s="166" t="s">
        <v>1121</v>
      </c>
      <c r="C63" s="165" t="s">
        <v>1390</v>
      </c>
      <c r="D63" s="19" t="str">
        <f t="shared" si="27"/>
        <v/>
      </c>
      <c r="E63" s="19" t="str">
        <f t="shared" si="27"/>
        <v/>
      </c>
      <c r="F63" s="19" t="str">
        <f t="shared" si="27"/>
        <v/>
      </c>
      <c r="G63" s="19" t="str">
        <f t="shared" si="27"/>
        <v/>
      </c>
      <c r="H63" s="19" t="str">
        <f t="shared" si="27"/>
        <v/>
      </c>
      <c r="I63" s="19" t="str">
        <f t="shared" si="27"/>
        <v/>
      </c>
      <c r="J63" s="172" t="str">
        <f t="shared" si="1"/>
        <v/>
      </c>
      <c r="K63" s="168">
        <f t="shared" si="28"/>
        <v>0</v>
      </c>
      <c r="L63" s="168">
        <f t="shared" si="28"/>
        <v>0</v>
      </c>
      <c r="M63" s="168">
        <f t="shared" si="28"/>
        <v>0</v>
      </c>
      <c r="N63" s="168">
        <f t="shared" si="28"/>
        <v>0</v>
      </c>
      <c r="O63" s="168">
        <f t="shared" si="28"/>
        <v>0</v>
      </c>
      <c r="P63" s="17">
        <f t="shared" si="28"/>
        <v>0</v>
      </c>
      <c r="Q63" s="169">
        <f t="shared" si="3"/>
        <v>0</v>
      </c>
      <c r="R63" s="169">
        <f t="shared" si="4"/>
        <v>0</v>
      </c>
      <c r="S63" s="170">
        <f t="shared" si="5"/>
        <v>0</v>
      </c>
      <c r="T63" s="169">
        <f t="shared" si="6"/>
        <v>0</v>
      </c>
      <c r="U63" s="167" t="str">
        <f t="shared" si="11"/>
        <v/>
      </c>
      <c r="V63" s="168">
        <f t="shared" si="29"/>
        <v>0</v>
      </c>
      <c r="W63" s="168">
        <f t="shared" si="29"/>
        <v>0</v>
      </c>
      <c r="X63" s="168">
        <f t="shared" si="29"/>
        <v>0</v>
      </c>
      <c r="Y63" s="168">
        <f t="shared" si="29"/>
        <v>0</v>
      </c>
      <c r="Z63" s="168">
        <f t="shared" si="29"/>
        <v>0</v>
      </c>
      <c r="AA63" s="168">
        <f t="shared" si="29"/>
        <v>0</v>
      </c>
      <c r="AB63" s="168">
        <f t="shared" si="29"/>
        <v>0</v>
      </c>
      <c r="AC63" s="168">
        <f t="shared" si="29"/>
        <v>0</v>
      </c>
      <c r="AD63" s="168">
        <f t="shared" si="29"/>
        <v>0</v>
      </c>
      <c r="AE63" s="168">
        <f t="shared" si="29"/>
        <v>0</v>
      </c>
      <c r="AF63" s="168">
        <f t="shared" si="29"/>
        <v>0</v>
      </c>
      <c r="AG63" s="168">
        <f t="shared" si="29"/>
        <v>0</v>
      </c>
      <c r="AH63" s="169">
        <f t="shared" si="12"/>
        <v>0</v>
      </c>
      <c r="AI63" s="169">
        <f t="shared" si="13"/>
        <v>0</v>
      </c>
      <c r="AJ63" s="171">
        <f t="shared" si="8"/>
        <v>0</v>
      </c>
      <c r="AK63" s="168">
        <f t="shared" si="30"/>
        <v>0</v>
      </c>
      <c r="AL63" s="17">
        <f t="shared" si="30"/>
        <v>0</v>
      </c>
      <c r="AM63" s="17">
        <f t="shared" si="30"/>
        <v>0</v>
      </c>
      <c r="AN63" s="17">
        <f t="shared" si="30"/>
        <v>0</v>
      </c>
      <c r="AO63" s="17">
        <f t="shared" si="30"/>
        <v>0</v>
      </c>
      <c r="AP63" s="171">
        <f t="shared" si="14"/>
        <v>0</v>
      </c>
      <c r="AQ63" s="177">
        <v>7</v>
      </c>
      <c r="AR63" s="176">
        <f t="shared" si="31"/>
        <v>0</v>
      </c>
      <c r="AV63" s="180"/>
      <c r="AW63" s="180"/>
      <c r="AX63" s="180"/>
      <c r="AY63" s="180"/>
      <c r="AZ63" s="180"/>
      <c r="BA63" s="180"/>
      <c r="BB63" s="184"/>
      <c r="BC63" s="180"/>
      <c r="BD63" s="180"/>
      <c r="BE63" s="180"/>
    </row>
    <row r="64" spans="2:57" ht="11.1" customHeight="1">
      <c r="B64" s="165"/>
      <c r="C64" s="165" t="s">
        <v>417</v>
      </c>
      <c r="D64" s="175">
        <f t="shared" ref="D64:I64" si="32">COUNTIFS(類型列,行14条件,LD別列,行15条件,適否列,行16条件)</f>
        <v>3</v>
      </c>
      <c r="E64" s="175">
        <f t="shared" si="32"/>
        <v>73</v>
      </c>
      <c r="F64" s="175">
        <f t="shared" si="32"/>
        <v>0</v>
      </c>
      <c r="G64" s="175">
        <f t="shared" si="32"/>
        <v>4</v>
      </c>
      <c r="H64" s="175">
        <f t="shared" si="32"/>
        <v>23</v>
      </c>
      <c r="I64" s="175">
        <f t="shared" si="32"/>
        <v>3</v>
      </c>
      <c r="J64" s="173">
        <f>COUNTIFS(適否列,行16条件)/COUNTA(都道府県列)*100</f>
        <v>54.358974358974358</v>
      </c>
      <c r="K64" s="168">
        <f t="shared" ref="K64:P64" si="33">SUM(K17:K63)</f>
        <v>14</v>
      </c>
      <c r="L64" s="17">
        <f t="shared" si="33"/>
        <v>17</v>
      </c>
      <c r="M64" s="17">
        <f t="shared" si="33"/>
        <v>90</v>
      </c>
      <c r="N64" s="17">
        <f t="shared" si="33"/>
        <v>56</v>
      </c>
      <c r="O64" s="17">
        <f t="shared" si="33"/>
        <v>1</v>
      </c>
      <c r="P64" s="17">
        <f t="shared" si="33"/>
        <v>17</v>
      </c>
      <c r="Q64" s="169">
        <f t="shared" si="3"/>
        <v>105</v>
      </c>
      <c r="R64" s="169">
        <f t="shared" si="4"/>
        <v>90</v>
      </c>
      <c r="S64" s="170">
        <f>SUM(Q64:R64)</f>
        <v>195</v>
      </c>
      <c r="T64" s="169"/>
      <c r="U64" s="174">
        <f t="shared" si="11"/>
        <v>0</v>
      </c>
      <c r="V64" s="168">
        <f t="shared" ref="V64:AG64" si="34">SUM(V17:V63)</f>
        <v>23</v>
      </c>
      <c r="W64" s="17">
        <f t="shared" si="34"/>
        <v>16</v>
      </c>
      <c r="X64" s="17">
        <f t="shared" si="34"/>
        <v>8</v>
      </c>
      <c r="Y64" s="17">
        <f t="shared" si="34"/>
        <v>42</v>
      </c>
      <c r="Z64" s="17">
        <f t="shared" si="34"/>
        <v>15</v>
      </c>
      <c r="AA64" s="17">
        <f t="shared" si="34"/>
        <v>1</v>
      </c>
      <c r="AB64" s="17">
        <f t="shared" si="34"/>
        <v>51</v>
      </c>
      <c r="AC64" s="17">
        <f t="shared" si="34"/>
        <v>25</v>
      </c>
      <c r="AD64" s="17">
        <f t="shared" si="34"/>
        <v>7</v>
      </c>
      <c r="AE64" s="17">
        <f t="shared" si="34"/>
        <v>4</v>
      </c>
      <c r="AF64" s="17">
        <f t="shared" si="34"/>
        <v>1</v>
      </c>
      <c r="AG64" s="17">
        <f t="shared" si="34"/>
        <v>2</v>
      </c>
      <c r="AH64" s="169">
        <f t="shared" ref="AH64" si="35">AB64+AD64+AF64</f>
        <v>59</v>
      </c>
      <c r="AI64" s="170">
        <f t="shared" ref="AI64" si="36">AC64+AE64+AG64</f>
        <v>31</v>
      </c>
      <c r="AJ64" s="171">
        <f t="shared" si="8"/>
        <v>90</v>
      </c>
      <c r="AK64" s="168">
        <f t="shared" ref="AK64:AO64" si="37">SUM(AK17:AK63)</f>
        <v>5</v>
      </c>
      <c r="AL64" s="17">
        <f t="shared" si="37"/>
        <v>8</v>
      </c>
      <c r="AM64" s="17">
        <f t="shared" si="37"/>
        <v>15</v>
      </c>
      <c r="AN64" s="17">
        <f t="shared" si="37"/>
        <v>31</v>
      </c>
      <c r="AO64" s="17">
        <f t="shared" si="37"/>
        <v>37</v>
      </c>
      <c r="AP64" s="171">
        <f t="shared" si="14"/>
        <v>96</v>
      </c>
      <c r="AQ64" s="177">
        <f>SUM(AQ17:AQ63)</f>
        <v>447</v>
      </c>
      <c r="AR64" s="176">
        <f t="shared" si="31"/>
        <v>23.48993288590604</v>
      </c>
      <c r="AV64" s="180"/>
      <c r="AW64" s="180"/>
      <c r="AX64" s="180"/>
      <c r="AY64" s="180"/>
      <c r="AZ64" s="180"/>
      <c r="BA64" s="180"/>
      <c r="BB64" s="180"/>
      <c r="BC64" s="180"/>
      <c r="BD64" s="180"/>
      <c r="BE64" s="180"/>
    </row>
    <row r="65" spans="3:57" ht="11.1" customHeight="1">
      <c r="C65" s="179" t="s">
        <v>1412</v>
      </c>
      <c r="K65" s="1"/>
      <c r="AV65" s="180"/>
      <c r="AW65" s="180"/>
      <c r="AX65" s="180"/>
      <c r="AY65" s="180"/>
      <c r="AZ65" s="180"/>
      <c r="BA65" s="180"/>
      <c r="BB65" s="180"/>
      <c r="BC65" s="180"/>
      <c r="BD65" s="180"/>
      <c r="BE65" s="180"/>
    </row>
    <row r="66" spans="3:57" ht="11.1" customHeight="1">
      <c r="K66" s="1"/>
    </row>
    <row r="67" spans="3:57" ht="11.1" customHeight="1">
      <c r="K67" s="1"/>
    </row>
    <row r="68" spans="3:57" ht="11.1" customHeight="1">
      <c r="K68" s="1"/>
    </row>
    <row r="69" spans="3:57" ht="11.1" customHeight="1">
      <c r="K69" s="1"/>
    </row>
    <row r="70" spans="3:57" ht="11.1" customHeight="1">
      <c r="K70" s="1"/>
    </row>
    <row r="71" spans="3:57" ht="11.1" customHeight="1">
      <c r="K71" s="1"/>
    </row>
    <row r="72" spans="3:57" ht="11.1" customHeight="1">
      <c r="K72" s="1"/>
    </row>
    <row r="73" spans="3:57" ht="11.1" customHeight="1"/>
    <row r="74" spans="3:57" ht="11.1" customHeight="1"/>
    <row r="75" spans="3:57" ht="11.1" customHeight="1"/>
    <row r="76" spans="3:57" ht="11.1" customHeight="1"/>
    <row r="77" spans="3:57" ht="11.1" customHeight="1"/>
    <row r="78" spans="3:57" ht="11.1" customHeight="1"/>
    <row r="79" spans="3:57" ht="11.1" customHeight="1"/>
    <row r="80" spans="3:57" ht="11.1" customHeight="1"/>
    <row r="81" ht="11.1" customHeight="1"/>
    <row r="82" ht="11.1" customHeight="1"/>
    <row r="83" ht="11.1" customHeight="1"/>
    <row r="84" ht="11.1" customHeight="1"/>
    <row r="85" ht="11.1" customHeight="1"/>
    <row r="86" ht="11.1" customHeight="1"/>
    <row r="87" ht="11.1" customHeight="1"/>
    <row r="88" ht="11.1" customHeight="1"/>
    <row r="89" ht="11.1" customHeight="1"/>
    <row r="90" ht="11.1" customHeight="1"/>
    <row r="91" ht="11.1" customHeight="1"/>
    <row r="92" ht="11.1" customHeight="1"/>
    <row r="93" ht="11.1" customHeight="1"/>
    <row r="94" ht="11.1" customHeight="1"/>
    <row r="95" ht="11.1" customHeight="1"/>
    <row r="96" ht="11.1" customHeight="1"/>
    <row r="97" ht="11.1" customHeight="1"/>
    <row r="98" ht="11.1" customHeight="1"/>
    <row r="99" ht="11.1" customHeight="1"/>
    <row r="100" ht="11.1" customHeight="1"/>
    <row r="101" ht="11.1" customHeight="1"/>
    <row r="102" ht="11.1" customHeight="1"/>
    <row r="103" ht="11.1" customHeight="1"/>
    <row r="104" ht="11.1" customHeight="1"/>
    <row r="105" ht="11.1" customHeight="1"/>
    <row r="106" ht="11.1" customHeight="1"/>
    <row r="107" ht="11.1" customHeight="1"/>
    <row r="108" ht="11.1" customHeight="1"/>
    <row r="109" ht="11.1" customHeight="1"/>
    <row r="110" ht="11.1" customHeight="1"/>
    <row r="111" ht="11.1" customHeight="1"/>
    <row r="112" ht="11.1" customHeight="1"/>
    <row r="113" ht="11.1" customHeight="1"/>
  </sheetData>
  <mergeCells count="12">
    <mergeCell ref="B14:B16"/>
    <mergeCell ref="AP14:AP15"/>
    <mergeCell ref="J14:J15"/>
    <mergeCell ref="Q14:Q15"/>
    <mergeCell ref="R14:R15"/>
    <mergeCell ref="T14:T16"/>
    <mergeCell ref="U14:U16"/>
    <mergeCell ref="AQ14:AQ16"/>
    <mergeCell ref="AR14:AR16"/>
    <mergeCell ref="AH14:AH15"/>
    <mergeCell ref="AI14:AI15"/>
    <mergeCell ref="C14:C16"/>
  </mergeCells>
  <phoneticPr fontId="1"/>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14</vt:i4>
      </vt:variant>
    </vt:vector>
  </HeadingPairs>
  <TitlesOfParts>
    <vt:vector size="16" baseType="lpstr">
      <vt:lpstr>mix作業</vt:lpstr>
      <vt:lpstr>集計表</vt:lpstr>
      <vt:lpstr>DM目的列</vt:lpstr>
      <vt:lpstr>LD別列</vt:lpstr>
      <vt:lpstr>県コド</vt:lpstr>
      <vt:lpstr>行14条件</vt:lpstr>
      <vt:lpstr>行15条件</vt:lpstr>
      <vt:lpstr>行16条件</vt:lpstr>
      <vt:lpstr>指定年_竣工年</vt:lpstr>
      <vt:lpstr>指定年月日列</vt:lpstr>
      <vt:lpstr>集計表県列</vt:lpstr>
      <vt:lpstr>千万以上列</vt:lpstr>
      <vt:lpstr>適否列</vt:lpstr>
      <vt:lpstr>都道府県列</vt:lpstr>
      <vt:lpstr>万m3</vt:lpstr>
      <vt:lpstr>類型列</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kmdみやぎ</dc:creator>
  <cp:lastModifiedBy>kmdみやぎ</cp:lastModifiedBy>
  <dcterms:created xsi:type="dcterms:W3CDTF">2020-01-17T08:47:08Z</dcterms:created>
  <dcterms:modified xsi:type="dcterms:W3CDTF">2020-03-04T01:56:43Z</dcterms:modified>
</cp:coreProperties>
</file>