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780" windowWidth="14520" windowHeight="6795" tabRatio="642"/>
  </bookViews>
  <sheets>
    <sheet name="施設一覧" sheetId="7" r:id="rId1"/>
    <sheet name="全別表" sheetId="2" r:id="rId2"/>
    <sheet name="全ば発施表" sheetId="4" r:id="rId3"/>
    <sheet name="コメント" sheetId="6" r:id="rId4"/>
    <sheet name="令別1ば発施" sheetId="11" r:id="rId5"/>
    <sheet name="規3条SOX" sheetId="12" r:id="rId6"/>
    <sheet name="規別2ばじ" sheetId="8" r:id="rId7"/>
    <sheet name="規別3害" sheetId="9" r:id="rId8"/>
    <sheet name="規別3-2窒" sheetId="10" r:id="rId9"/>
    <sheet name="栗市HP" sheetId="13" r:id="rId10"/>
    <sheet name="解釈通知等" sheetId="14" r:id="rId11"/>
    <sheet name="S55白書" sheetId="3" r:id="rId12"/>
  </sheets>
  <definedNames>
    <definedName name="_xlnm._FilterDatabase" localSheetId="0" hidden="1">施設一覧!$A$23:$AZ$188</definedName>
  </definedNames>
  <calcPr calcId="145621" refMode="R1C1"/>
</workbook>
</file>

<file path=xl/calcChain.xml><?xml version="1.0" encoding="utf-8"?>
<calcChain xmlns="http://schemas.openxmlformats.org/spreadsheetml/2006/main">
  <c r="AA232" i="7" l="1"/>
  <c r="AA228" i="7"/>
  <c r="AA222" i="7"/>
  <c r="AA212" i="7"/>
  <c r="AA199" i="7"/>
  <c r="P189" i="7" l="1"/>
  <c r="U189" i="7" s="1"/>
  <c r="E189" i="7"/>
  <c r="G189" i="7" s="1"/>
  <c r="K189" i="7" l="1"/>
  <c r="K24" i="7"/>
  <c r="L24" i="7" s="1"/>
  <c r="P24" i="7"/>
  <c r="U24" i="7" s="1"/>
  <c r="K25" i="7"/>
  <c r="L25" i="7" s="1"/>
  <c r="P25" i="7"/>
  <c r="U25" i="7" s="1"/>
  <c r="K26" i="7"/>
  <c r="L26" i="7" s="1"/>
  <c r="P26" i="7"/>
  <c r="U26" i="7"/>
  <c r="K27" i="7"/>
  <c r="L27" i="7" s="1"/>
  <c r="P27" i="7"/>
  <c r="U27" i="7" s="1"/>
  <c r="K28" i="7"/>
  <c r="L28" i="7" s="1"/>
  <c r="P28" i="7"/>
  <c r="U28" i="7" s="1"/>
  <c r="K29" i="7"/>
  <c r="L29" i="7" s="1"/>
  <c r="P29" i="7"/>
  <c r="U29" i="7" s="1"/>
  <c r="K30" i="7"/>
  <c r="L30" i="7" s="1"/>
  <c r="P30" i="7"/>
  <c r="U30" i="7" s="1"/>
  <c r="K31" i="7"/>
  <c r="L31" i="7" s="1"/>
  <c r="P31" i="7"/>
  <c r="U31" i="7" s="1"/>
  <c r="K32" i="7"/>
  <c r="L32" i="7" s="1"/>
  <c r="P32" i="7"/>
  <c r="U32" i="7" s="1"/>
  <c r="K33" i="7"/>
  <c r="L33" i="7" s="1"/>
  <c r="P33" i="7"/>
  <c r="U33" i="7" s="1"/>
  <c r="K34" i="7"/>
  <c r="L34" i="7" s="1"/>
  <c r="P34" i="7"/>
  <c r="U34" i="7" s="1"/>
  <c r="K35" i="7"/>
  <c r="L35" i="7" s="1"/>
  <c r="P35" i="7"/>
  <c r="U35" i="7" s="1"/>
  <c r="K36" i="7"/>
  <c r="L36" i="7" s="1"/>
  <c r="P36" i="7"/>
  <c r="U36" i="7" s="1"/>
  <c r="K37" i="7"/>
  <c r="L37" i="7" s="1"/>
  <c r="P37" i="7"/>
  <c r="U37" i="7" s="1"/>
  <c r="K38" i="7"/>
  <c r="L38" i="7" s="1"/>
  <c r="P38" i="7"/>
  <c r="U38" i="7" s="1"/>
  <c r="K39" i="7"/>
  <c r="L39" i="7" s="1"/>
  <c r="Q39" i="7" s="1"/>
  <c r="V39" i="7" s="1"/>
  <c r="P39" i="7"/>
  <c r="U39" i="7"/>
  <c r="K40" i="7"/>
  <c r="P40" i="7"/>
  <c r="U40" i="7" s="1"/>
  <c r="K41" i="7"/>
  <c r="M41" i="7" s="1"/>
  <c r="P41" i="7"/>
  <c r="U41" i="7" s="1"/>
  <c r="K42" i="7"/>
  <c r="P42" i="7"/>
  <c r="U42" i="7" s="1"/>
  <c r="K43" i="7"/>
  <c r="P43" i="7"/>
  <c r="U43" i="7" s="1"/>
  <c r="K44" i="7"/>
  <c r="L44" i="7" s="1"/>
  <c r="M44" i="7"/>
  <c r="P44" i="7"/>
  <c r="U44" i="7"/>
  <c r="K45" i="7"/>
  <c r="L45" i="7" s="1"/>
  <c r="P45" i="7"/>
  <c r="U45" i="7" s="1"/>
  <c r="K46" i="7"/>
  <c r="L46" i="7"/>
  <c r="M46" i="7"/>
  <c r="N46" i="7"/>
  <c r="P46" i="7"/>
  <c r="R46" i="7"/>
  <c r="U46" i="7"/>
  <c r="W46" i="7"/>
  <c r="K47" i="7"/>
  <c r="L47" i="7" s="1"/>
  <c r="M47" i="7"/>
  <c r="P47" i="7"/>
  <c r="U47" i="7" s="1"/>
  <c r="K48" i="7"/>
  <c r="P48" i="7"/>
  <c r="U48" i="7" s="1"/>
  <c r="K49" i="7"/>
  <c r="L49" i="7" s="1"/>
  <c r="P49" i="7"/>
  <c r="U49" i="7" s="1"/>
  <c r="K50" i="7"/>
  <c r="M50" i="7" s="1"/>
  <c r="P50" i="7"/>
  <c r="U50" i="7" s="1"/>
  <c r="K51" i="7"/>
  <c r="P51" i="7"/>
  <c r="U51" i="7" s="1"/>
  <c r="K52" i="7"/>
  <c r="L52" i="7" s="1"/>
  <c r="P52" i="7"/>
  <c r="U52" i="7" s="1"/>
  <c r="K54" i="7"/>
  <c r="L54" i="7" s="1"/>
  <c r="P54" i="7"/>
  <c r="U54" i="7" s="1"/>
  <c r="K55" i="7"/>
  <c r="M55" i="7" s="1"/>
  <c r="P55" i="7"/>
  <c r="U55" i="7" s="1"/>
  <c r="K56" i="7"/>
  <c r="L56" i="7" s="1"/>
  <c r="P56" i="7"/>
  <c r="U56" i="7" s="1"/>
  <c r="K57" i="7"/>
  <c r="M57" i="7" s="1"/>
  <c r="P57" i="7"/>
  <c r="U57" i="7" s="1"/>
  <c r="K58" i="7"/>
  <c r="L58" i="7" s="1"/>
  <c r="P58" i="7"/>
  <c r="U58" i="7" s="1"/>
  <c r="K59" i="7"/>
  <c r="M59" i="7" s="1"/>
  <c r="P59" i="7"/>
  <c r="U59" i="7" s="1"/>
  <c r="K60" i="7"/>
  <c r="L60" i="7" s="1"/>
  <c r="P60" i="7"/>
  <c r="U60" i="7" s="1"/>
  <c r="K61" i="7"/>
  <c r="L61" i="7" s="1"/>
  <c r="P61" i="7"/>
  <c r="U61" i="7" s="1"/>
  <c r="K62" i="7"/>
  <c r="L62" i="7" s="1"/>
  <c r="P62" i="7"/>
  <c r="U62" i="7" s="1"/>
  <c r="K63" i="7"/>
  <c r="L63" i="7" s="1"/>
  <c r="P63" i="7"/>
  <c r="U63" i="7" s="1"/>
  <c r="K64" i="7"/>
  <c r="L64" i="7" s="1"/>
  <c r="P64" i="7"/>
  <c r="U64" i="7" s="1"/>
  <c r="K65" i="7"/>
  <c r="L65" i="7" s="1"/>
  <c r="P65" i="7"/>
  <c r="U65" i="7" s="1"/>
  <c r="K66" i="7"/>
  <c r="L66" i="7" s="1"/>
  <c r="Q66" i="7" s="1"/>
  <c r="V66" i="7" s="1"/>
  <c r="P66" i="7"/>
  <c r="U66" i="7" s="1"/>
  <c r="H67" i="7"/>
  <c r="K67" i="7"/>
  <c r="L67" i="7" s="1"/>
  <c r="P67" i="7"/>
  <c r="U67" i="7" s="1"/>
  <c r="H68" i="7"/>
  <c r="K68" i="7"/>
  <c r="P68" i="7"/>
  <c r="U68" i="7" s="1"/>
  <c r="H69" i="7"/>
  <c r="K69" i="7"/>
  <c r="L69" i="7" s="1"/>
  <c r="P69" i="7"/>
  <c r="U69" i="7" s="1"/>
  <c r="H70" i="7"/>
  <c r="K70" i="7"/>
  <c r="P70" i="7"/>
  <c r="U70" i="7" s="1"/>
  <c r="K71" i="7"/>
  <c r="P71" i="7"/>
  <c r="U71" i="7" s="1"/>
  <c r="K72" i="7"/>
  <c r="P72" i="7"/>
  <c r="U72" i="7" s="1"/>
  <c r="K73" i="7"/>
  <c r="P73" i="7"/>
  <c r="U73" i="7" s="1"/>
  <c r="K74" i="7"/>
  <c r="P74" i="7"/>
  <c r="U74" i="7" s="1"/>
  <c r="K75" i="7"/>
  <c r="P75" i="7"/>
  <c r="U75" i="7" s="1"/>
  <c r="K76" i="7"/>
  <c r="P76" i="7"/>
  <c r="U76" i="7" s="1"/>
  <c r="K77" i="7"/>
  <c r="P77" i="7"/>
  <c r="U77" i="7" s="1"/>
  <c r="K78" i="7"/>
  <c r="P78" i="7"/>
  <c r="U78" i="7" s="1"/>
  <c r="K79" i="7"/>
  <c r="P79" i="7"/>
  <c r="U79" i="7" s="1"/>
  <c r="K80" i="7"/>
  <c r="P80" i="7"/>
  <c r="U80" i="7" s="1"/>
  <c r="K83" i="7"/>
  <c r="L83" i="7" s="1"/>
  <c r="P83" i="7"/>
  <c r="U83" i="7" s="1"/>
  <c r="K84" i="7"/>
  <c r="P84" i="7"/>
  <c r="U84" i="7" s="1"/>
  <c r="K85" i="7"/>
  <c r="L85" i="7" s="1"/>
  <c r="P85" i="7"/>
  <c r="U85" i="7" s="1"/>
  <c r="K86" i="7"/>
  <c r="P86" i="7"/>
  <c r="U86" i="7" s="1"/>
  <c r="K87" i="7"/>
  <c r="L87" i="7" s="1"/>
  <c r="P87" i="7"/>
  <c r="U87" i="7" s="1"/>
  <c r="K88" i="7"/>
  <c r="P88" i="7"/>
  <c r="U88" i="7" s="1"/>
  <c r="K89" i="7"/>
  <c r="L89" i="7" s="1"/>
  <c r="P89" i="7"/>
  <c r="U89" i="7" s="1"/>
  <c r="K90" i="7"/>
  <c r="P90" i="7"/>
  <c r="U90" i="7" s="1"/>
  <c r="K91" i="7"/>
  <c r="L91" i="7" s="1"/>
  <c r="P91" i="7"/>
  <c r="U91" i="7" s="1"/>
  <c r="K92" i="7"/>
  <c r="P92" i="7"/>
  <c r="U92" i="7" s="1"/>
  <c r="H93" i="7"/>
  <c r="K93" i="7"/>
  <c r="L93" i="7" s="1"/>
  <c r="M93" i="7"/>
  <c r="P93" i="7"/>
  <c r="U93" i="7"/>
  <c r="K94" i="7"/>
  <c r="M94" i="7" s="1"/>
  <c r="P94" i="7"/>
  <c r="U94" i="7" s="1"/>
  <c r="K95" i="7"/>
  <c r="L95" i="7" s="1"/>
  <c r="P95" i="7"/>
  <c r="U95" i="7" s="1"/>
  <c r="K96" i="7"/>
  <c r="L96" i="7" s="1"/>
  <c r="P96" i="7"/>
  <c r="U96" i="7" s="1"/>
  <c r="K100" i="7"/>
  <c r="P100" i="7"/>
  <c r="U100" i="7" s="1"/>
  <c r="K101" i="7"/>
  <c r="P101" i="7"/>
  <c r="U101" i="7" s="1"/>
  <c r="K102" i="7"/>
  <c r="P102" i="7"/>
  <c r="U102" i="7" s="1"/>
  <c r="K103" i="7"/>
  <c r="P103" i="7"/>
  <c r="U103" i="7" s="1"/>
  <c r="K104" i="7"/>
  <c r="P104" i="7"/>
  <c r="U104" i="7" s="1"/>
  <c r="K105" i="7"/>
  <c r="P105" i="7"/>
  <c r="U105" i="7" s="1"/>
  <c r="K106" i="7"/>
  <c r="P106" i="7"/>
  <c r="U106" i="7" s="1"/>
  <c r="K107" i="7"/>
  <c r="P107" i="7"/>
  <c r="U107" i="7" s="1"/>
  <c r="K108" i="7"/>
  <c r="P108" i="7"/>
  <c r="U108" i="7" s="1"/>
  <c r="K109" i="7"/>
  <c r="P109" i="7"/>
  <c r="U109" i="7" s="1"/>
  <c r="K110" i="7"/>
  <c r="P110" i="7"/>
  <c r="U110" i="7" s="1"/>
  <c r="K111" i="7"/>
  <c r="P111" i="7"/>
  <c r="U111" i="7" s="1"/>
  <c r="K112" i="7"/>
  <c r="P112" i="7"/>
  <c r="U112" i="7" s="1"/>
  <c r="K115" i="7"/>
  <c r="L115" i="7" s="1"/>
  <c r="M115" i="7"/>
  <c r="P115" i="7"/>
  <c r="U115" i="7"/>
  <c r="K116" i="7"/>
  <c r="L116" i="7"/>
  <c r="M116" i="7"/>
  <c r="N116" i="7"/>
  <c r="P116" i="7"/>
  <c r="R116" i="7"/>
  <c r="U116" i="7"/>
  <c r="W116" i="7"/>
  <c r="K117" i="7"/>
  <c r="L117" i="7" s="1"/>
  <c r="M117" i="7"/>
  <c r="P117" i="7"/>
  <c r="U117" i="7"/>
  <c r="K118" i="7"/>
  <c r="L118" i="7"/>
  <c r="M118" i="7"/>
  <c r="N118" i="7"/>
  <c r="P118" i="7"/>
  <c r="R118" i="7"/>
  <c r="U118" i="7"/>
  <c r="W118" i="7"/>
  <c r="K119" i="7"/>
  <c r="L119" i="7" s="1"/>
  <c r="M119" i="7"/>
  <c r="P119" i="7"/>
  <c r="U119" i="7"/>
  <c r="K120" i="7"/>
  <c r="L120" i="7"/>
  <c r="M120" i="7"/>
  <c r="N120" i="7"/>
  <c r="P120" i="7"/>
  <c r="R120" i="7"/>
  <c r="U120" i="7"/>
  <c r="W120" i="7"/>
  <c r="K121" i="7"/>
  <c r="L121" i="7" s="1"/>
  <c r="M121" i="7"/>
  <c r="P121" i="7"/>
  <c r="U121" i="7"/>
  <c r="K122" i="7"/>
  <c r="L122" i="7"/>
  <c r="M122" i="7"/>
  <c r="N122" i="7"/>
  <c r="P122" i="7"/>
  <c r="R122" i="7"/>
  <c r="U122" i="7"/>
  <c r="W122" i="7"/>
  <c r="K123" i="7"/>
  <c r="L123" i="7" s="1"/>
  <c r="M123" i="7"/>
  <c r="P123" i="7"/>
  <c r="U123" i="7"/>
  <c r="K124" i="7"/>
  <c r="L124" i="7"/>
  <c r="M124" i="7"/>
  <c r="N124" i="7"/>
  <c r="P124" i="7"/>
  <c r="R124" i="7"/>
  <c r="U124" i="7"/>
  <c r="W124" i="7"/>
  <c r="K125" i="7"/>
  <c r="L125" i="7" s="1"/>
  <c r="M125" i="7"/>
  <c r="P125" i="7"/>
  <c r="U125" i="7"/>
  <c r="K127" i="7"/>
  <c r="L127" i="7" s="1"/>
  <c r="M127" i="7"/>
  <c r="P127" i="7"/>
  <c r="U127" i="7"/>
  <c r="K128" i="7"/>
  <c r="L128" i="7"/>
  <c r="M128" i="7"/>
  <c r="N128" i="7"/>
  <c r="P128" i="7"/>
  <c r="R128" i="7"/>
  <c r="U128" i="7"/>
  <c r="W128" i="7"/>
  <c r="K129" i="7"/>
  <c r="L129" i="7" s="1"/>
  <c r="M129" i="7"/>
  <c r="P129" i="7"/>
  <c r="U129" i="7"/>
  <c r="K130" i="7"/>
  <c r="L130" i="7"/>
  <c r="M130" i="7"/>
  <c r="N130" i="7"/>
  <c r="P130" i="7"/>
  <c r="R130" i="7"/>
  <c r="U130" i="7"/>
  <c r="W130" i="7"/>
  <c r="K131" i="7"/>
  <c r="L131" i="7" s="1"/>
  <c r="M131" i="7"/>
  <c r="P131" i="7"/>
  <c r="U131" i="7"/>
  <c r="K132" i="7"/>
  <c r="K133" i="7"/>
  <c r="L133" i="7" s="1"/>
  <c r="P133" i="7"/>
  <c r="U133" i="7" s="1"/>
  <c r="K134" i="7"/>
  <c r="P134" i="7"/>
  <c r="U134" i="7" s="1"/>
  <c r="K135" i="7"/>
  <c r="L135" i="7" s="1"/>
  <c r="P135" i="7"/>
  <c r="U135" i="7" s="1"/>
  <c r="K136" i="7"/>
  <c r="P136" i="7"/>
  <c r="U136" i="7" s="1"/>
  <c r="K137" i="7"/>
  <c r="M137" i="7" s="1"/>
  <c r="P137" i="7"/>
  <c r="U137" i="7" s="1"/>
  <c r="K138" i="7"/>
  <c r="P138" i="7"/>
  <c r="U138" i="7" s="1"/>
  <c r="K139" i="7"/>
  <c r="M139" i="7" s="1"/>
  <c r="P139" i="7"/>
  <c r="U139" i="7" s="1"/>
  <c r="K140" i="7"/>
  <c r="P140" i="7"/>
  <c r="U140" i="7" s="1"/>
  <c r="K141" i="7"/>
  <c r="M141" i="7" s="1"/>
  <c r="P141" i="7"/>
  <c r="U141" i="7" s="1"/>
  <c r="K142" i="7"/>
  <c r="P142" i="7"/>
  <c r="U142" i="7" s="1"/>
  <c r="K143" i="7"/>
  <c r="M143" i="7" s="1"/>
  <c r="P143" i="7"/>
  <c r="U143" i="7" s="1"/>
  <c r="K144" i="7"/>
  <c r="P144" i="7"/>
  <c r="U144" i="7" s="1"/>
  <c r="K145" i="7"/>
  <c r="M145" i="7" s="1"/>
  <c r="P145" i="7"/>
  <c r="U145" i="7" s="1"/>
  <c r="K147" i="7"/>
  <c r="M147" i="7" s="1"/>
  <c r="P147" i="7"/>
  <c r="U147" i="7" s="1"/>
  <c r="K148" i="7"/>
  <c r="L148" i="7" s="1"/>
  <c r="P148" i="7"/>
  <c r="U148" i="7" s="1"/>
  <c r="K149" i="7"/>
  <c r="M149" i="7" s="1"/>
  <c r="P149" i="7"/>
  <c r="U149" i="7" s="1"/>
  <c r="K150" i="7"/>
  <c r="P150" i="7"/>
  <c r="U150" i="7" s="1"/>
  <c r="K151" i="7"/>
  <c r="M151" i="7" s="1"/>
  <c r="P151" i="7"/>
  <c r="U151" i="7" s="1"/>
  <c r="K152" i="7"/>
  <c r="L152" i="7" s="1"/>
  <c r="P152" i="7"/>
  <c r="U152" i="7" s="1"/>
  <c r="K153" i="7"/>
  <c r="M153" i="7" s="1"/>
  <c r="P153" i="7"/>
  <c r="U153" i="7" s="1"/>
  <c r="K154" i="7"/>
  <c r="L154" i="7" s="1"/>
  <c r="P154" i="7"/>
  <c r="U154" i="7" s="1"/>
  <c r="K155" i="7"/>
  <c r="M155" i="7" s="1"/>
  <c r="P155" i="7"/>
  <c r="U155" i="7" s="1"/>
  <c r="K156" i="7"/>
  <c r="L156" i="7" s="1"/>
  <c r="P156" i="7"/>
  <c r="U156" i="7" s="1"/>
  <c r="K157" i="7"/>
  <c r="M157" i="7" s="1"/>
  <c r="P157" i="7"/>
  <c r="U157" i="7" s="1"/>
  <c r="K158" i="7"/>
  <c r="L158" i="7" s="1"/>
  <c r="P158" i="7"/>
  <c r="U158" i="7" s="1"/>
  <c r="K159" i="7"/>
  <c r="M159" i="7" s="1"/>
  <c r="P159" i="7"/>
  <c r="U159" i="7" s="1"/>
  <c r="K160" i="7"/>
  <c r="L160" i="7" s="1"/>
  <c r="P160" i="7"/>
  <c r="U160" i="7" s="1"/>
  <c r="K161" i="7"/>
  <c r="M161" i="7" s="1"/>
  <c r="P161" i="7"/>
  <c r="U161" i="7" s="1"/>
  <c r="K162" i="7"/>
  <c r="L162" i="7" s="1"/>
  <c r="P162" i="7"/>
  <c r="U162" i="7" s="1"/>
  <c r="K163" i="7"/>
  <c r="M163" i="7" s="1"/>
  <c r="P163" i="7"/>
  <c r="U163" i="7" s="1"/>
  <c r="K164" i="7"/>
  <c r="L164" i="7" s="1"/>
  <c r="P164" i="7"/>
  <c r="U164" i="7" s="1"/>
  <c r="K165" i="7"/>
  <c r="M165" i="7" s="1"/>
  <c r="P165" i="7"/>
  <c r="U165" i="7" s="1"/>
  <c r="K166" i="7"/>
  <c r="L166" i="7" s="1"/>
  <c r="P166" i="7"/>
  <c r="U166" i="7" s="1"/>
  <c r="K167" i="7"/>
  <c r="M167" i="7" s="1"/>
  <c r="P167" i="7"/>
  <c r="U167" i="7" s="1"/>
  <c r="K168" i="7"/>
  <c r="L168" i="7" s="1"/>
  <c r="P168" i="7"/>
  <c r="U168" i="7" s="1"/>
  <c r="K169" i="7"/>
  <c r="L169" i="7" s="1"/>
  <c r="P169" i="7"/>
  <c r="U169" i="7" s="1"/>
  <c r="K170" i="7"/>
  <c r="L170" i="7" s="1"/>
  <c r="P170" i="7"/>
  <c r="U170" i="7" s="1"/>
  <c r="K171" i="7"/>
  <c r="L171" i="7" s="1"/>
  <c r="P171" i="7"/>
  <c r="U171" i="7" s="1"/>
  <c r="K172" i="7"/>
  <c r="L172" i="7" s="1"/>
  <c r="P172" i="7"/>
  <c r="U172" i="7" s="1"/>
  <c r="K173" i="7"/>
  <c r="L173" i="7" s="1"/>
  <c r="P173" i="7"/>
  <c r="U173" i="7" s="1"/>
  <c r="K174" i="7"/>
  <c r="L174" i="7" s="1"/>
  <c r="P174" i="7"/>
  <c r="U174" i="7" s="1"/>
  <c r="K175" i="7"/>
  <c r="L175" i="7" s="1"/>
  <c r="P175" i="7"/>
  <c r="U175" i="7" s="1"/>
  <c r="K176" i="7"/>
  <c r="L176" i="7" s="1"/>
  <c r="P176" i="7"/>
  <c r="U176" i="7" s="1"/>
  <c r="K177" i="7"/>
  <c r="L177" i="7" s="1"/>
  <c r="P177" i="7"/>
  <c r="U177" i="7" s="1"/>
  <c r="K178" i="7"/>
  <c r="L178" i="7" s="1"/>
  <c r="P178" i="7"/>
  <c r="U178" i="7" s="1"/>
  <c r="K179" i="7"/>
  <c r="L179" i="7" s="1"/>
  <c r="P179" i="7"/>
  <c r="U179" i="7" s="1"/>
  <c r="K180" i="7"/>
  <c r="L180" i="7" s="1"/>
  <c r="P180" i="7"/>
  <c r="U180" i="7" s="1"/>
  <c r="K181" i="7"/>
  <c r="L181" i="7" s="1"/>
  <c r="P181" i="7"/>
  <c r="U181" i="7" s="1"/>
  <c r="K182" i="7"/>
  <c r="L182" i="7" s="1"/>
  <c r="P182" i="7"/>
  <c r="U182" i="7" s="1"/>
  <c r="K183" i="7"/>
  <c r="L183" i="7" s="1"/>
  <c r="P183" i="7"/>
  <c r="U183" i="7" s="1"/>
  <c r="K184" i="7"/>
  <c r="L184" i="7" s="1"/>
  <c r="P184" i="7"/>
  <c r="U184" i="7" s="1"/>
  <c r="K185" i="7"/>
  <c r="L185" i="7" s="1"/>
  <c r="P185" i="7"/>
  <c r="U185" i="7" s="1"/>
  <c r="K186" i="7"/>
  <c r="L186" i="7" s="1"/>
  <c r="P186" i="7"/>
  <c r="U186" i="7" s="1"/>
  <c r="K187" i="7"/>
  <c r="L187" i="7" s="1"/>
  <c r="P187" i="7"/>
  <c r="U187" i="7" s="1"/>
  <c r="K188" i="7"/>
  <c r="L188" i="7" s="1"/>
  <c r="P188" i="7"/>
  <c r="U188" i="7" s="1"/>
  <c r="AA24" i="7"/>
  <c r="AG24" i="7"/>
  <c r="AA25" i="7"/>
  <c r="AC25" i="7"/>
  <c r="AG25" i="7"/>
  <c r="AA26" i="7"/>
  <c r="AC26" i="7"/>
  <c r="AG26" i="7"/>
  <c r="AG27" i="7"/>
  <c r="AG28" i="7"/>
  <c r="AG29" i="7"/>
  <c r="AG30" i="7"/>
  <c r="AG31" i="7"/>
  <c r="AG32" i="7"/>
  <c r="AG33" i="7"/>
  <c r="AG34" i="7"/>
  <c r="AG38" i="7"/>
  <c r="AG39" i="7"/>
  <c r="AG40" i="7"/>
  <c r="AG41" i="7"/>
  <c r="AG42" i="7"/>
  <c r="AG43" i="7"/>
  <c r="AG44" i="7"/>
  <c r="AG45" i="7"/>
  <c r="AG46" i="7"/>
  <c r="AG47" i="7"/>
  <c r="AG48" i="7"/>
  <c r="AG49" i="7"/>
  <c r="AG50" i="7"/>
  <c r="AG51" i="7"/>
  <c r="AG52" i="7"/>
  <c r="AA53" i="7"/>
  <c r="AG54" i="7"/>
  <c r="AG55" i="7"/>
  <c r="AG56" i="7"/>
  <c r="AG57" i="7"/>
  <c r="AG58" i="7"/>
  <c r="AG59" i="7"/>
  <c r="AG60" i="7"/>
  <c r="AG61" i="7"/>
  <c r="AG62" i="7"/>
  <c r="AG63" i="7"/>
  <c r="AG67" i="7"/>
  <c r="AG68" i="7"/>
  <c r="AG69" i="7"/>
  <c r="AG70" i="7"/>
  <c r="AG71" i="7"/>
  <c r="AG72" i="7"/>
  <c r="AG73" i="7"/>
  <c r="AG74" i="7"/>
  <c r="AG75" i="7"/>
  <c r="AG76" i="7"/>
  <c r="AG77" i="7"/>
  <c r="AG78" i="7"/>
  <c r="AG79" i="7"/>
  <c r="AG80" i="7"/>
  <c r="AA82" i="7"/>
  <c r="AG83" i="7"/>
  <c r="AG84" i="7"/>
  <c r="AG85" i="7"/>
  <c r="AG86" i="7"/>
  <c r="AG87" i="7"/>
  <c r="AG88" i="7"/>
  <c r="AG89" i="7"/>
  <c r="AG90" i="7"/>
  <c r="AG91" i="7"/>
  <c r="AG93" i="7"/>
  <c r="AG94" i="7"/>
  <c r="AG95" i="7"/>
  <c r="AG96" i="7"/>
  <c r="AA98" i="7"/>
  <c r="AG99" i="7"/>
  <c r="AG100" i="7"/>
  <c r="AG101" i="7"/>
  <c r="AG102" i="7"/>
  <c r="AG103" i="7"/>
  <c r="AG104" i="7"/>
  <c r="AG105" i="7"/>
  <c r="AG106" i="7"/>
  <c r="AG107" i="7"/>
  <c r="AG108" i="7"/>
  <c r="AG109" i="7"/>
  <c r="AG110" i="7"/>
  <c r="AG111" i="7"/>
  <c r="AA114" i="7"/>
  <c r="AG115" i="7"/>
  <c r="AG116" i="7"/>
  <c r="AG117" i="7"/>
  <c r="AG118" i="7"/>
  <c r="AG119" i="7"/>
  <c r="AG120" i="7"/>
  <c r="AG121" i="7"/>
  <c r="AG122" i="7"/>
  <c r="AG123" i="7"/>
  <c r="AG124" i="7"/>
  <c r="AG125" i="7"/>
  <c r="AA126" i="7"/>
  <c r="AG127" i="7"/>
  <c r="AG128" i="7"/>
  <c r="AG129" i="7"/>
  <c r="AG130" i="7"/>
  <c r="AG133" i="7"/>
  <c r="AG134" i="7"/>
  <c r="AG135" i="7"/>
  <c r="AG136" i="7"/>
  <c r="AG137" i="7"/>
  <c r="AG138" i="7"/>
  <c r="AG139" i="7"/>
  <c r="AG140" i="7"/>
  <c r="AG141" i="7"/>
  <c r="AG142" i="7"/>
  <c r="AG143" i="7"/>
  <c r="AG144" i="7"/>
  <c r="AG145" i="7"/>
  <c r="AG147" i="7"/>
  <c r="AG148" i="7"/>
  <c r="AG149" i="7"/>
  <c r="AG150" i="7"/>
  <c r="AG151" i="7"/>
  <c r="AG152" i="7"/>
  <c r="AG153" i="7"/>
  <c r="AG154" i="7"/>
  <c r="AG155" i="7"/>
  <c r="AG156" i="7"/>
  <c r="AG157" i="7"/>
  <c r="AG158" i="7"/>
  <c r="AG159" i="7"/>
  <c r="AG160" i="7"/>
  <c r="AG161" i="7"/>
  <c r="AG162" i="7"/>
  <c r="AG163" i="7"/>
  <c r="AG164" i="7"/>
  <c r="AG165" i="7"/>
  <c r="AG166" i="7"/>
  <c r="AG167" i="7"/>
  <c r="AG169" i="7"/>
  <c r="AG172" i="7"/>
  <c r="AG173" i="7"/>
  <c r="AG174" i="7"/>
  <c r="AG175" i="7"/>
  <c r="M38" i="7" l="1"/>
  <c r="M36" i="7"/>
  <c r="M34" i="7"/>
  <c r="M32" i="7"/>
  <c r="M30" i="7"/>
  <c r="M28" i="7"/>
  <c r="M26" i="7"/>
  <c r="L150" i="7"/>
  <c r="M150" i="7"/>
  <c r="L144" i="7"/>
  <c r="M144" i="7"/>
  <c r="L142" i="7"/>
  <c r="M142" i="7"/>
  <c r="L140" i="7"/>
  <c r="M140" i="7"/>
  <c r="L138" i="7"/>
  <c r="M138" i="7"/>
  <c r="L136" i="7"/>
  <c r="M136" i="7"/>
  <c r="L134" i="7"/>
  <c r="M134" i="7"/>
  <c r="M188" i="7"/>
  <c r="M186" i="7"/>
  <c r="M184" i="7"/>
  <c r="M182" i="7"/>
  <c r="M166" i="7"/>
  <c r="M158" i="7"/>
  <c r="M96" i="7"/>
  <c r="N93" i="7"/>
  <c r="R93" i="7" s="1"/>
  <c r="W93" i="7" s="1"/>
  <c r="M69" i="7"/>
  <c r="M67" i="7"/>
  <c r="M66" i="7"/>
  <c r="M64" i="7"/>
  <c r="M62" i="7"/>
  <c r="M60" i="7"/>
  <c r="M58" i="7"/>
  <c r="M56" i="7"/>
  <c r="M54" i="7"/>
  <c r="M52" i="7"/>
  <c r="M39" i="7"/>
  <c r="N38" i="7"/>
  <c r="R38" i="7" s="1"/>
  <c r="W38" i="7" s="1"/>
  <c r="M37" i="7"/>
  <c r="N36" i="7"/>
  <c r="R36" i="7" s="1"/>
  <c r="W36" i="7" s="1"/>
  <c r="M35" i="7"/>
  <c r="N34" i="7"/>
  <c r="R34" i="7" s="1"/>
  <c r="W34" i="7" s="1"/>
  <c r="M33" i="7"/>
  <c r="N32" i="7"/>
  <c r="R32" i="7" s="1"/>
  <c r="W32" i="7" s="1"/>
  <c r="M31" i="7"/>
  <c r="N30" i="7"/>
  <c r="R30" i="7" s="1"/>
  <c r="W30" i="7" s="1"/>
  <c r="M29" i="7"/>
  <c r="N28" i="7"/>
  <c r="R28" i="7" s="1"/>
  <c r="W28" i="7" s="1"/>
  <c r="M27" i="7"/>
  <c r="N26" i="7"/>
  <c r="R26" i="7" s="1"/>
  <c r="W26" i="7" s="1"/>
  <c r="M25" i="7"/>
  <c r="L112" i="7"/>
  <c r="L111" i="7"/>
  <c r="M111" i="7"/>
  <c r="L110" i="7"/>
  <c r="L109" i="7"/>
  <c r="M109" i="7"/>
  <c r="L108" i="7"/>
  <c r="L107" i="7"/>
  <c r="M107" i="7"/>
  <c r="L106" i="7"/>
  <c r="L105" i="7"/>
  <c r="M105" i="7"/>
  <c r="L92" i="7"/>
  <c r="M92" i="7"/>
  <c r="L90" i="7"/>
  <c r="M90" i="7"/>
  <c r="L88" i="7"/>
  <c r="M88" i="7"/>
  <c r="L86" i="7"/>
  <c r="M86" i="7"/>
  <c r="L84" i="7"/>
  <c r="M84" i="7"/>
  <c r="L80" i="7"/>
  <c r="L79" i="7"/>
  <c r="M79" i="7"/>
  <c r="L78" i="7"/>
  <c r="L77" i="7"/>
  <c r="M77" i="7"/>
  <c r="L76" i="7"/>
  <c r="L75" i="7"/>
  <c r="M75" i="7"/>
  <c r="L74" i="7"/>
  <c r="L73" i="7"/>
  <c r="M73" i="7"/>
  <c r="L72" i="7"/>
  <c r="L71" i="7"/>
  <c r="M71" i="7"/>
  <c r="L70" i="7"/>
  <c r="L68" i="7"/>
  <c r="L43" i="7"/>
  <c r="M43" i="7"/>
  <c r="L42" i="7"/>
  <c r="L40" i="7"/>
  <c r="M40" i="7"/>
  <c r="M180" i="7"/>
  <c r="M178" i="7"/>
  <c r="M176" i="7"/>
  <c r="M174" i="7"/>
  <c r="M172" i="7"/>
  <c r="M170" i="7"/>
  <c r="M168" i="7"/>
  <c r="N166" i="7"/>
  <c r="R166" i="7" s="1"/>
  <c r="W166" i="7" s="1"/>
  <c r="M164" i="7"/>
  <c r="M162" i="7"/>
  <c r="M160" i="7"/>
  <c r="N158" i="7"/>
  <c r="R158" i="7" s="1"/>
  <c r="W158" i="7" s="1"/>
  <c r="M156" i="7"/>
  <c r="M154" i="7"/>
  <c r="M152" i="7"/>
  <c r="N150" i="7"/>
  <c r="R150" i="7" s="1"/>
  <c r="W150" i="7" s="1"/>
  <c r="M148" i="7"/>
  <c r="N144" i="7"/>
  <c r="R144" i="7" s="1"/>
  <c r="W144" i="7" s="1"/>
  <c r="N140" i="7"/>
  <c r="R140" i="7" s="1"/>
  <c r="W140" i="7" s="1"/>
  <c r="N138" i="7"/>
  <c r="R138" i="7" s="1"/>
  <c r="W138" i="7" s="1"/>
  <c r="N136" i="7"/>
  <c r="R136" i="7" s="1"/>
  <c r="W136" i="7" s="1"/>
  <c r="M135" i="7"/>
  <c r="N134" i="7"/>
  <c r="R134" i="7" s="1"/>
  <c r="W134" i="7" s="1"/>
  <c r="M133" i="7"/>
  <c r="M112" i="7"/>
  <c r="N112" i="7" s="1"/>
  <c r="M110" i="7"/>
  <c r="N110" i="7" s="1"/>
  <c r="M108" i="7"/>
  <c r="N108" i="7" s="1"/>
  <c r="M106" i="7"/>
  <c r="N106" i="7" s="1"/>
  <c r="M80" i="7"/>
  <c r="N80" i="7" s="1"/>
  <c r="M78" i="7"/>
  <c r="N78" i="7" s="1"/>
  <c r="M76" i="7"/>
  <c r="N76" i="7" s="1"/>
  <c r="M74" i="7"/>
  <c r="N74" i="7" s="1"/>
  <c r="M72" i="7"/>
  <c r="N72" i="7" s="1"/>
  <c r="M70" i="7"/>
  <c r="N70" i="7" s="1"/>
  <c r="M68" i="7"/>
  <c r="N68" i="7" s="1"/>
  <c r="L51" i="7"/>
  <c r="M51" i="7"/>
  <c r="L50" i="7"/>
  <c r="N50" i="7"/>
  <c r="R50" i="7" s="1"/>
  <c r="W50" i="7" s="1"/>
  <c r="L48" i="7"/>
  <c r="M48" i="7"/>
  <c r="M42" i="7"/>
  <c r="N42" i="7" s="1"/>
  <c r="L189" i="7"/>
  <c r="M189" i="7"/>
  <c r="N189" i="7" s="1"/>
  <c r="R189" i="7" s="1"/>
  <c r="W189" i="7" s="1"/>
  <c r="O136" i="7"/>
  <c r="T136" i="7" s="1"/>
  <c r="Y136" i="7" s="1"/>
  <c r="O134" i="7"/>
  <c r="T134" i="7" s="1"/>
  <c r="Y134" i="7" s="1"/>
  <c r="O130" i="7"/>
  <c r="T130" i="7" s="1"/>
  <c r="Y130" i="7" s="1"/>
  <c r="O128" i="7"/>
  <c r="T128" i="7" s="1"/>
  <c r="Y128" i="7" s="1"/>
  <c r="O124" i="7"/>
  <c r="T124" i="7" s="1"/>
  <c r="Y124" i="7" s="1"/>
  <c r="O122" i="7"/>
  <c r="T122" i="7" s="1"/>
  <c r="Y122" i="7" s="1"/>
  <c r="O120" i="7"/>
  <c r="T120" i="7" s="1"/>
  <c r="Y120" i="7" s="1"/>
  <c r="O118" i="7"/>
  <c r="T118" i="7" s="1"/>
  <c r="Y118" i="7" s="1"/>
  <c r="O116" i="7"/>
  <c r="T116" i="7" s="1"/>
  <c r="Y116" i="7" s="1"/>
  <c r="L104" i="7"/>
  <c r="L103" i="7"/>
  <c r="M103" i="7"/>
  <c r="L102" i="7"/>
  <c r="L101" i="7"/>
  <c r="M101" i="7"/>
  <c r="L100" i="7"/>
  <c r="N188" i="7"/>
  <c r="R188" i="7" s="1"/>
  <c r="W188" i="7" s="1"/>
  <c r="M187" i="7"/>
  <c r="N186" i="7"/>
  <c r="R186" i="7" s="1"/>
  <c r="W186" i="7" s="1"/>
  <c r="M185" i="7"/>
  <c r="N184" i="7"/>
  <c r="R184" i="7" s="1"/>
  <c r="W184" i="7" s="1"/>
  <c r="M183" i="7"/>
  <c r="N182" i="7"/>
  <c r="R182" i="7" s="1"/>
  <c r="W182" i="7" s="1"/>
  <c r="M181" i="7"/>
  <c r="N180" i="7"/>
  <c r="R180" i="7" s="1"/>
  <c r="W180" i="7" s="1"/>
  <c r="M179" i="7"/>
  <c r="N178" i="7"/>
  <c r="R178" i="7" s="1"/>
  <c r="W178" i="7" s="1"/>
  <c r="M177" i="7"/>
  <c r="N176" i="7"/>
  <c r="R176" i="7" s="1"/>
  <c r="W176" i="7" s="1"/>
  <c r="M175" i="7"/>
  <c r="N174" i="7"/>
  <c r="R174" i="7" s="1"/>
  <c r="W174" i="7" s="1"/>
  <c r="M173" i="7"/>
  <c r="N172" i="7"/>
  <c r="R172" i="7" s="1"/>
  <c r="W172" i="7" s="1"/>
  <c r="M171" i="7"/>
  <c r="N170" i="7"/>
  <c r="R170" i="7" s="1"/>
  <c r="W170" i="7" s="1"/>
  <c r="M169" i="7"/>
  <c r="N168" i="7"/>
  <c r="R168" i="7" s="1"/>
  <c r="W168" i="7" s="1"/>
  <c r="N164" i="7"/>
  <c r="R164" i="7" s="1"/>
  <c r="W164" i="7" s="1"/>
  <c r="N162" i="7"/>
  <c r="R162" i="7" s="1"/>
  <c r="W162" i="7" s="1"/>
  <c r="N160" i="7"/>
  <c r="R160" i="7" s="1"/>
  <c r="W160" i="7" s="1"/>
  <c r="N156" i="7"/>
  <c r="R156" i="7" s="1"/>
  <c r="W156" i="7" s="1"/>
  <c r="N154" i="7"/>
  <c r="R154" i="7" s="1"/>
  <c r="W154" i="7" s="1"/>
  <c r="N152" i="7"/>
  <c r="R152" i="7" s="1"/>
  <c r="W152" i="7" s="1"/>
  <c r="N148" i="7"/>
  <c r="R148" i="7" s="1"/>
  <c r="W148" i="7" s="1"/>
  <c r="N142" i="7"/>
  <c r="R142" i="7" s="1"/>
  <c r="W142" i="7" s="1"/>
  <c r="M104" i="7"/>
  <c r="N104" i="7" s="1"/>
  <c r="R104" i="7" s="1"/>
  <c r="W104" i="7" s="1"/>
  <c r="M102" i="7"/>
  <c r="N102" i="7" s="1"/>
  <c r="R102" i="7" s="1"/>
  <c r="W102" i="7" s="1"/>
  <c r="M100" i="7"/>
  <c r="N100" i="7" s="1"/>
  <c r="R100" i="7" s="1"/>
  <c r="W100" i="7" s="1"/>
  <c r="O93" i="7"/>
  <c r="T93" i="7" s="1"/>
  <c r="Y93" i="7" s="1"/>
  <c r="N69" i="7"/>
  <c r="R69" i="7" s="1"/>
  <c r="W69" i="7" s="1"/>
  <c r="N67" i="7"/>
  <c r="R67" i="7" s="1"/>
  <c r="W67" i="7" s="1"/>
  <c r="N66" i="7"/>
  <c r="M65" i="7"/>
  <c r="N64" i="7"/>
  <c r="R64" i="7" s="1"/>
  <c r="W64" i="7" s="1"/>
  <c r="M63" i="7"/>
  <c r="N62" i="7"/>
  <c r="R62" i="7" s="1"/>
  <c r="W62" i="7" s="1"/>
  <c r="M61" i="7"/>
  <c r="N60" i="7"/>
  <c r="R60" i="7" s="1"/>
  <c r="W60" i="7" s="1"/>
  <c r="N58" i="7"/>
  <c r="R58" i="7" s="1"/>
  <c r="W58" i="7" s="1"/>
  <c r="N56" i="7"/>
  <c r="R56" i="7" s="1"/>
  <c r="W56" i="7" s="1"/>
  <c r="N54" i="7"/>
  <c r="R54" i="7" s="1"/>
  <c r="W54" i="7" s="1"/>
  <c r="N52" i="7"/>
  <c r="R52" i="7" s="1"/>
  <c r="W52" i="7" s="1"/>
  <c r="M49" i="7"/>
  <c r="N48" i="7"/>
  <c r="R48" i="7" s="1"/>
  <c r="W48" i="7" s="1"/>
  <c r="M45" i="7"/>
  <c r="N44" i="7"/>
  <c r="R44" i="7" s="1"/>
  <c r="W44" i="7" s="1"/>
  <c r="N40" i="7"/>
  <c r="R40" i="7" s="1"/>
  <c r="W40" i="7" s="1"/>
  <c r="N96" i="7"/>
  <c r="R96" i="7" s="1"/>
  <c r="W96" i="7" s="1"/>
  <c r="M95" i="7"/>
  <c r="N92" i="7"/>
  <c r="R92" i="7" s="1"/>
  <c r="W92" i="7" s="1"/>
  <c r="M91" i="7"/>
  <c r="N90" i="7"/>
  <c r="R90" i="7" s="1"/>
  <c r="W90" i="7" s="1"/>
  <c r="M89" i="7"/>
  <c r="N88" i="7"/>
  <c r="R88" i="7" s="1"/>
  <c r="W88" i="7" s="1"/>
  <c r="M87" i="7"/>
  <c r="N86" i="7"/>
  <c r="R86" i="7" s="1"/>
  <c r="W86" i="7" s="1"/>
  <c r="M85" i="7"/>
  <c r="N84" i="7"/>
  <c r="R84" i="7" s="1"/>
  <c r="W84" i="7" s="1"/>
  <c r="M83" i="7"/>
  <c r="O50" i="7"/>
  <c r="T50" i="7" s="1"/>
  <c r="Y50" i="7" s="1"/>
  <c r="O46" i="7"/>
  <c r="T46" i="7" s="1"/>
  <c r="Y46" i="7" s="1"/>
  <c r="O38" i="7"/>
  <c r="T38" i="7" s="1"/>
  <c r="Y38" i="7" s="1"/>
  <c r="O36" i="7"/>
  <c r="T36" i="7" s="1"/>
  <c r="Y36" i="7" s="1"/>
  <c r="O34" i="7"/>
  <c r="T34" i="7" s="1"/>
  <c r="Y34" i="7" s="1"/>
  <c r="O32" i="7"/>
  <c r="T32" i="7" s="1"/>
  <c r="Y32" i="7" s="1"/>
  <c r="O30" i="7"/>
  <c r="T30" i="7" s="1"/>
  <c r="Y30" i="7" s="1"/>
  <c r="O28" i="7"/>
  <c r="T28" i="7" s="1"/>
  <c r="Y28" i="7" s="1"/>
  <c r="O26" i="7"/>
  <c r="T26" i="7" s="1"/>
  <c r="Y26" i="7" s="1"/>
  <c r="M24" i="7"/>
  <c r="N24" i="7" s="1"/>
  <c r="R24" i="7" s="1"/>
  <c r="W24" i="7" s="1"/>
  <c r="Q187" i="7"/>
  <c r="V187" i="7" s="1"/>
  <c r="Q185" i="7"/>
  <c r="V185" i="7" s="1"/>
  <c r="Q183" i="7"/>
  <c r="V183" i="7" s="1"/>
  <c r="Q181" i="7"/>
  <c r="V181" i="7" s="1"/>
  <c r="Q179" i="7"/>
  <c r="V179" i="7" s="1"/>
  <c r="Q177" i="7"/>
  <c r="V177" i="7" s="1"/>
  <c r="Q175" i="7"/>
  <c r="V175" i="7" s="1"/>
  <c r="Q173" i="7"/>
  <c r="V173" i="7" s="1"/>
  <c r="Q171" i="7"/>
  <c r="V171" i="7" s="1"/>
  <c r="Q169" i="7"/>
  <c r="V169" i="7" s="1"/>
  <c r="Q188" i="7"/>
  <c r="V188" i="7" s="1"/>
  <c r="N187" i="7"/>
  <c r="R187" i="7" s="1"/>
  <c r="W187" i="7" s="1"/>
  <c r="Q186" i="7"/>
  <c r="V186" i="7" s="1"/>
  <c r="N185" i="7"/>
  <c r="R185" i="7" s="1"/>
  <c r="W185" i="7" s="1"/>
  <c r="Q184" i="7"/>
  <c r="V184" i="7" s="1"/>
  <c r="N183" i="7"/>
  <c r="R183" i="7" s="1"/>
  <c r="W183" i="7" s="1"/>
  <c r="Q182" i="7"/>
  <c r="V182" i="7" s="1"/>
  <c r="N181" i="7"/>
  <c r="R181" i="7" s="1"/>
  <c r="W181" i="7" s="1"/>
  <c r="Q180" i="7"/>
  <c r="V180" i="7" s="1"/>
  <c r="N179" i="7"/>
  <c r="R179" i="7" s="1"/>
  <c r="W179" i="7" s="1"/>
  <c r="Q178" i="7"/>
  <c r="V178" i="7" s="1"/>
  <c r="N177" i="7"/>
  <c r="R177" i="7" s="1"/>
  <c r="W177" i="7" s="1"/>
  <c r="Q176" i="7"/>
  <c r="V176" i="7" s="1"/>
  <c r="N175" i="7"/>
  <c r="R175" i="7" s="1"/>
  <c r="W175" i="7" s="1"/>
  <c r="Q174" i="7"/>
  <c r="V174" i="7" s="1"/>
  <c r="N173" i="7"/>
  <c r="R173" i="7" s="1"/>
  <c r="W173" i="7" s="1"/>
  <c r="Q172" i="7"/>
  <c r="V172" i="7" s="1"/>
  <c r="N171" i="7"/>
  <c r="R171" i="7" s="1"/>
  <c r="W171" i="7" s="1"/>
  <c r="Q170" i="7"/>
  <c r="V170" i="7" s="1"/>
  <c r="N169" i="7"/>
  <c r="R169" i="7" s="1"/>
  <c r="W169" i="7" s="1"/>
  <c r="O166" i="7"/>
  <c r="T166" i="7" s="1"/>
  <c r="Y166" i="7" s="1"/>
  <c r="Q166" i="7"/>
  <c r="V166" i="7" s="1"/>
  <c r="L165" i="7"/>
  <c r="N165" i="7"/>
  <c r="R165" i="7" s="1"/>
  <c r="W165" i="7" s="1"/>
  <c r="O162" i="7"/>
  <c r="T162" i="7" s="1"/>
  <c r="Y162" i="7" s="1"/>
  <c r="Q162" i="7"/>
  <c r="V162" i="7" s="1"/>
  <c r="L161" i="7"/>
  <c r="N161" i="7"/>
  <c r="R161" i="7" s="1"/>
  <c r="W161" i="7" s="1"/>
  <c r="O158" i="7"/>
  <c r="T158" i="7" s="1"/>
  <c r="Y158" i="7" s="1"/>
  <c r="Q158" i="7"/>
  <c r="V158" i="7" s="1"/>
  <c r="L157" i="7"/>
  <c r="N157" i="7"/>
  <c r="R157" i="7" s="1"/>
  <c r="W157" i="7" s="1"/>
  <c r="O154" i="7"/>
  <c r="T154" i="7" s="1"/>
  <c r="Y154" i="7" s="1"/>
  <c r="Q154" i="7"/>
  <c r="V154" i="7" s="1"/>
  <c r="L153" i="7"/>
  <c r="N153" i="7"/>
  <c r="R153" i="7" s="1"/>
  <c r="W153" i="7" s="1"/>
  <c r="O150" i="7"/>
  <c r="T150" i="7" s="1"/>
  <c r="Y150" i="7" s="1"/>
  <c r="Q150" i="7"/>
  <c r="V150" i="7" s="1"/>
  <c r="L149" i="7"/>
  <c r="N149" i="7"/>
  <c r="R149" i="7" s="1"/>
  <c r="W149" i="7" s="1"/>
  <c r="L145" i="7"/>
  <c r="N145" i="7"/>
  <c r="R145" i="7" s="1"/>
  <c r="W145" i="7" s="1"/>
  <c r="O142" i="7"/>
  <c r="T142" i="7" s="1"/>
  <c r="Y142" i="7" s="1"/>
  <c r="Q142" i="7"/>
  <c r="V142" i="7" s="1"/>
  <c r="L141" i="7"/>
  <c r="N141" i="7"/>
  <c r="R141" i="7" s="1"/>
  <c r="W141" i="7" s="1"/>
  <c r="O138" i="7"/>
  <c r="T138" i="7" s="1"/>
  <c r="Y138" i="7" s="1"/>
  <c r="Q138" i="7"/>
  <c r="V138" i="7" s="1"/>
  <c r="L137" i="7"/>
  <c r="N137" i="7"/>
  <c r="R137" i="7" s="1"/>
  <c r="W137" i="7" s="1"/>
  <c r="Q135" i="7"/>
  <c r="V135" i="7" s="1"/>
  <c r="Q133" i="7"/>
  <c r="V133" i="7" s="1"/>
  <c r="Q131" i="7"/>
  <c r="V131" i="7" s="1"/>
  <c r="Q129" i="7"/>
  <c r="V129" i="7" s="1"/>
  <c r="Q127" i="7"/>
  <c r="V127" i="7" s="1"/>
  <c r="Q125" i="7"/>
  <c r="V125" i="7" s="1"/>
  <c r="Q123" i="7"/>
  <c r="V123" i="7" s="1"/>
  <c r="Q121" i="7"/>
  <c r="V121" i="7" s="1"/>
  <c r="Q119" i="7"/>
  <c r="V119" i="7" s="1"/>
  <c r="Q117" i="7"/>
  <c r="V117" i="7" s="1"/>
  <c r="Q115" i="7"/>
  <c r="V115" i="7" s="1"/>
  <c r="Q111" i="7"/>
  <c r="V111" i="7" s="1"/>
  <c r="Q109" i="7"/>
  <c r="V109" i="7" s="1"/>
  <c r="Q107" i="7"/>
  <c r="V107" i="7" s="1"/>
  <c r="Q105" i="7"/>
  <c r="V105" i="7" s="1"/>
  <c r="Q103" i="7"/>
  <c r="V103" i="7" s="1"/>
  <c r="Q101" i="7"/>
  <c r="V101" i="7" s="1"/>
  <c r="Q95" i="7"/>
  <c r="V95" i="7" s="1"/>
  <c r="O168" i="7"/>
  <c r="T168" i="7" s="1"/>
  <c r="Y168" i="7" s="1"/>
  <c r="Q168" i="7"/>
  <c r="V168" i="7" s="1"/>
  <c r="L167" i="7"/>
  <c r="N167" i="7"/>
  <c r="R167" i="7" s="1"/>
  <c r="W167" i="7" s="1"/>
  <c r="O164" i="7"/>
  <c r="T164" i="7" s="1"/>
  <c r="Y164" i="7" s="1"/>
  <c r="Q164" i="7"/>
  <c r="V164" i="7" s="1"/>
  <c r="L163" i="7"/>
  <c r="N163" i="7"/>
  <c r="R163" i="7" s="1"/>
  <c r="W163" i="7" s="1"/>
  <c r="O160" i="7"/>
  <c r="T160" i="7" s="1"/>
  <c r="Y160" i="7" s="1"/>
  <c r="Q160" i="7"/>
  <c r="V160" i="7" s="1"/>
  <c r="L159" i="7"/>
  <c r="N159" i="7"/>
  <c r="R159" i="7" s="1"/>
  <c r="W159" i="7" s="1"/>
  <c r="O156" i="7"/>
  <c r="T156" i="7" s="1"/>
  <c r="Y156" i="7" s="1"/>
  <c r="Q156" i="7"/>
  <c r="V156" i="7" s="1"/>
  <c r="L155" i="7"/>
  <c r="N155" i="7"/>
  <c r="R155" i="7" s="1"/>
  <c r="W155" i="7" s="1"/>
  <c r="O152" i="7"/>
  <c r="T152" i="7" s="1"/>
  <c r="Y152" i="7" s="1"/>
  <c r="Q152" i="7"/>
  <c r="V152" i="7" s="1"/>
  <c r="L151" i="7"/>
  <c r="N151" i="7"/>
  <c r="R151" i="7" s="1"/>
  <c r="W151" i="7" s="1"/>
  <c r="O148" i="7"/>
  <c r="T148" i="7" s="1"/>
  <c r="Y148" i="7" s="1"/>
  <c r="Q148" i="7"/>
  <c r="V148" i="7" s="1"/>
  <c r="L147" i="7"/>
  <c r="N147" i="7"/>
  <c r="R147" i="7" s="1"/>
  <c r="W147" i="7" s="1"/>
  <c r="O144" i="7"/>
  <c r="T144" i="7" s="1"/>
  <c r="Y144" i="7" s="1"/>
  <c r="Q144" i="7"/>
  <c r="V144" i="7" s="1"/>
  <c r="L143" i="7"/>
  <c r="N143" i="7"/>
  <c r="R143" i="7" s="1"/>
  <c r="W143" i="7" s="1"/>
  <c r="O140" i="7"/>
  <c r="T140" i="7" s="1"/>
  <c r="Y140" i="7" s="1"/>
  <c r="Q140" i="7"/>
  <c r="V140" i="7" s="1"/>
  <c r="L139" i="7"/>
  <c r="N139" i="7"/>
  <c r="R139" i="7" s="1"/>
  <c r="W139" i="7" s="1"/>
  <c r="Q136" i="7"/>
  <c r="V136" i="7" s="1"/>
  <c r="N135" i="7"/>
  <c r="R135" i="7" s="1"/>
  <c r="W135" i="7" s="1"/>
  <c r="Q134" i="7"/>
  <c r="V134" i="7" s="1"/>
  <c r="N133" i="7"/>
  <c r="R133" i="7" s="1"/>
  <c r="W133" i="7" s="1"/>
  <c r="N131" i="7"/>
  <c r="R131" i="7" s="1"/>
  <c r="W131" i="7" s="1"/>
  <c r="Q130" i="7"/>
  <c r="V130" i="7" s="1"/>
  <c r="N129" i="7"/>
  <c r="R129" i="7" s="1"/>
  <c r="W129" i="7" s="1"/>
  <c r="Q128" i="7"/>
  <c r="V128" i="7" s="1"/>
  <c r="N127" i="7"/>
  <c r="R127" i="7" s="1"/>
  <c r="W127" i="7" s="1"/>
  <c r="N125" i="7"/>
  <c r="R125" i="7" s="1"/>
  <c r="W125" i="7" s="1"/>
  <c r="Q124" i="7"/>
  <c r="V124" i="7" s="1"/>
  <c r="N123" i="7"/>
  <c r="R123" i="7" s="1"/>
  <c r="W123" i="7" s="1"/>
  <c r="Q122" i="7"/>
  <c r="V122" i="7" s="1"/>
  <c r="N121" i="7"/>
  <c r="R121" i="7" s="1"/>
  <c r="W121" i="7" s="1"/>
  <c r="Q120" i="7"/>
  <c r="V120" i="7" s="1"/>
  <c r="N119" i="7"/>
  <c r="R119" i="7" s="1"/>
  <c r="W119" i="7" s="1"/>
  <c r="Q118" i="7"/>
  <c r="V118" i="7" s="1"/>
  <c r="N117" i="7"/>
  <c r="R117" i="7" s="1"/>
  <c r="W117" i="7" s="1"/>
  <c r="Q116" i="7"/>
  <c r="V116" i="7" s="1"/>
  <c r="N115" i="7"/>
  <c r="R115" i="7" s="1"/>
  <c r="W115" i="7" s="1"/>
  <c r="Q112" i="7"/>
  <c r="V112" i="7" s="1"/>
  <c r="N111" i="7"/>
  <c r="R111" i="7" s="1"/>
  <c r="W111" i="7" s="1"/>
  <c r="Q110" i="7"/>
  <c r="V110" i="7" s="1"/>
  <c r="N109" i="7"/>
  <c r="R109" i="7" s="1"/>
  <c r="W109" i="7" s="1"/>
  <c r="Q108" i="7"/>
  <c r="V108" i="7" s="1"/>
  <c r="N107" i="7"/>
  <c r="R107" i="7" s="1"/>
  <c r="W107" i="7" s="1"/>
  <c r="Q106" i="7"/>
  <c r="V106" i="7" s="1"/>
  <c r="N105" i="7"/>
  <c r="R105" i="7" s="1"/>
  <c r="W105" i="7" s="1"/>
  <c r="Q104" i="7"/>
  <c r="V104" i="7" s="1"/>
  <c r="N103" i="7"/>
  <c r="R103" i="7" s="1"/>
  <c r="W103" i="7" s="1"/>
  <c r="Q102" i="7"/>
  <c r="V102" i="7" s="1"/>
  <c r="N101" i="7"/>
  <c r="R101" i="7" s="1"/>
  <c r="W101" i="7" s="1"/>
  <c r="Q100" i="7"/>
  <c r="V100" i="7" s="1"/>
  <c r="Q96" i="7"/>
  <c r="V96" i="7" s="1"/>
  <c r="N95" i="7"/>
  <c r="R95" i="7" s="1"/>
  <c r="W95" i="7" s="1"/>
  <c r="Q91" i="7"/>
  <c r="V91" i="7" s="1"/>
  <c r="Q89" i="7"/>
  <c r="V89" i="7" s="1"/>
  <c r="Q87" i="7"/>
  <c r="V87" i="7" s="1"/>
  <c r="Q85" i="7"/>
  <c r="V85" i="7" s="1"/>
  <c r="Q83" i="7"/>
  <c r="V83" i="7" s="1"/>
  <c r="Q79" i="7"/>
  <c r="V79" i="7" s="1"/>
  <c r="Q77" i="7"/>
  <c r="V77" i="7" s="1"/>
  <c r="Q75" i="7"/>
  <c r="V75" i="7" s="1"/>
  <c r="Q73" i="7"/>
  <c r="V73" i="7" s="1"/>
  <c r="Q71" i="7"/>
  <c r="V71" i="7" s="1"/>
  <c r="Q65" i="7"/>
  <c r="V65" i="7" s="1"/>
  <c r="Q63" i="7"/>
  <c r="V63" i="7" s="1"/>
  <c r="Q61" i="7"/>
  <c r="V61" i="7" s="1"/>
  <c r="L94" i="7"/>
  <c r="N94" i="7"/>
  <c r="R94" i="7" s="1"/>
  <c r="W94" i="7" s="1"/>
  <c r="Q93" i="7"/>
  <c r="V93" i="7" s="1"/>
  <c r="Q92" i="7"/>
  <c r="V92" i="7" s="1"/>
  <c r="N91" i="7"/>
  <c r="R91" i="7" s="1"/>
  <c r="W91" i="7" s="1"/>
  <c r="Q90" i="7"/>
  <c r="V90" i="7" s="1"/>
  <c r="N89" i="7"/>
  <c r="R89" i="7" s="1"/>
  <c r="W89" i="7" s="1"/>
  <c r="Q88" i="7"/>
  <c r="V88" i="7" s="1"/>
  <c r="N87" i="7"/>
  <c r="R87" i="7" s="1"/>
  <c r="W87" i="7" s="1"/>
  <c r="Q86" i="7"/>
  <c r="V86" i="7" s="1"/>
  <c r="N85" i="7"/>
  <c r="R85" i="7" s="1"/>
  <c r="W85" i="7" s="1"/>
  <c r="Q84" i="7"/>
  <c r="V84" i="7" s="1"/>
  <c r="N83" i="7"/>
  <c r="R83" i="7" s="1"/>
  <c r="W83" i="7" s="1"/>
  <c r="Q80" i="7"/>
  <c r="V80" i="7" s="1"/>
  <c r="N79" i="7"/>
  <c r="R79" i="7" s="1"/>
  <c r="W79" i="7" s="1"/>
  <c r="Q78" i="7"/>
  <c r="V78" i="7" s="1"/>
  <c r="N77" i="7"/>
  <c r="R77" i="7" s="1"/>
  <c r="W77" i="7" s="1"/>
  <c r="Q76" i="7"/>
  <c r="V76" i="7" s="1"/>
  <c r="N75" i="7"/>
  <c r="R75" i="7" s="1"/>
  <c r="W75" i="7" s="1"/>
  <c r="Q74" i="7"/>
  <c r="V74" i="7" s="1"/>
  <c r="N73" i="7"/>
  <c r="R73" i="7" s="1"/>
  <c r="W73" i="7" s="1"/>
  <c r="Q72" i="7"/>
  <c r="V72" i="7" s="1"/>
  <c r="N71" i="7"/>
  <c r="R71" i="7" s="1"/>
  <c r="W71" i="7" s="1"/>
  <c r="Q70" i="7"/>
  <c r="V70" i="7" s="1"/>
  <c r="Q69" i="7"/>
  <c r="V69" i="7" s="1"/>
  <c r="Q68" i="7"/>
  <c r="V68" i="7" s="1"/>
  <c r="Q67" i="7"/>
  <c r="V67" i="7" s="1"/>
  <c r="N65" i="7"/>
  <c r="R65" i="7" s="1"/>
  <c r="W65" i="7" s="1"/>
  <c r="Q64" i="7"/>
  <c r="V64" i="7" s="1"/>
  <c r="N63" i="7"/>
  <c r="R63" i="7" s="1"/>
  <c r="W63" i="7" s="1"/>
  <c r="Q62" i="7"/>
  <c r="V62" i="7" s="1"/>
  <c r="N61" i="7"/>
  <c r="R61" i="7" s="1"/>
  <c r="W61" i="7" s="1"/>
  <c r="Q60" i="7"/>
  <c r="V60" i="7" s="1"/>
  <c r="O58" i="7"/>
  <c r="T58" i="7" s="1"/>
  <c r="Y58" i="7" s="1"/>
  <c r="Q58" i="7"/>
  <c r="V58" i="7" s="1"/>
  <c r="L57" i="7"/>
  <c r="N57" i="7"/>
  <c r="R57" i="7" s="1"/>
  <c r="W57" i="7" s="1"/>
  <c r="O54" i="7"/>
  <c r="T54" i="7" s="1"/>
  <c r="Y54" i="7" s="1"/>
  <c r="Q54" i="7"/>
  <c r="V54" i="7" s="1"/>
  <c r="Q51" i="7"/>
  <c r="V51" i="7" s="1"/>
  <c r="Q49" i="7"/>
  <c r="V49" i="7" s="1"/>
  <c r="Q47" i="7"/>
  <c r="V47" i="7" s="1"/>
  <c r="Q45" i="7"/>
  <c r="V45" i="7" s="1"/>
  <c r="Q43" i="7"/>
  <c r="V43" i="7" s="1"/>
  <c r="L59" i="7"/>
  <c r="N59" i="7"/>
  <c r="R59" i="7" s="1"/>
  <c r="W59" i="7" s="1"/>
  <c r="O56" i="7"/>
  <c r="T56" i="7" s="1"/>
  <c r="Y56" i="7" s="1"/>
  <c r="Q56" i="7"/>
  <c r="V56" i="7" s="1"/>
  <c r="L55" i="7"/>
  <c r="N55" i="7"/>
  <c r="R55" i="7" s="1"/>
  <c r="W55" i="7" s="1"/>
  <c r="O40" i="7"/>
  <c r="T40" i="7" s="1"/>
  <c r="Y40" i="7" s="1"/>
  <c r="Q40" i="7"/>
  <c r="V40" i="7" s="1"/>
  <c r="Q52" i="7"/>
  <c r="V52" i="7" s="1"/>
  <c r="N51" i="7"/>
  <c r="R51" i="7" s="1"/>
  <c r="W51" i="7" s="1"/>
  <c r="Q50" i="7"/>
  <c r="V50" i="7" s="1"/>
  <c r="N49" i="7"/>
  <c r="R49" i="7" s="1"/>
  <c r="W49" i="7" s="1"/>
  <c r="Q48" i="7"/>
  <c r="V48" i="7" s="1"/>
  <c r="N47" i="7"/>
  <c r="R47" i="7" s="1"/>
  <c r="W47" i="7" s="1"/>
  <c r="Q46" i="7"/>
  <c r="V46" i="7" s="1"/>
  <c r="N45" i="7"/>
  <c r="R45" i="7" s="1"/>
  <c r="W45" i="7" s="1"/>
  <c r="Q44" i="7"/>
  <c r="V44" i="7" s="1"/>
  <c r="N43" i="7"/>
  <c r="R43" i="7" s="1"/>
  <c r="W43" i="7" s="1"/>
  <c r="Q42" i="7"/>
  <c r="V42" i="7" s="1"/>
  <c r="L41" i="7"/>
  <c r="N41" i="7"/>
  <c r="R41" i="7" s="1"/>
  <c r="W41" i="7" s="1"/>
  <c r="Q37" i="7"/>
  <c r="V37" i="7" s="1"/>
  <c r="Q35" i="7"/>
  <c r="V35" i="7" s="1"/>
  <c r="Q33" i="7"/>
  <c r="V33" i="7" s="1"/>
  <c r="Q31" i="7"/>
  <c r="V31" i="7" s="1"/>
  <c r="Q29" i="7"/>
  <c r="V29" i="7" s="1"/>
  <c r="Q27" i="7"/>
  <c r="V27" i="7" s="1"/>
  <c r="Q25" i="7"/>
  <c r="V25" i="7" s="1"/>
  <c r="O24" i="7"/>
  <c r="T24" i="7" s="1"/>
  <c r="Y24" i="7" s="1"/>
  <c r="Q24" i="7"/>
  <c r="V24" i="7" s="1"/>
  <c r="S24" i="7"/>
  <c r="N39" i="7"/>
  <c r="R39" i="7" s="1"/>
  <c r="W39" i="7" s="1"/>
  <c r="Q38" i="7"/>
  <c r="V38" i="7" s="1"/>
  <c r="N37" i="7"/>
  <c r="R37" i="7" s="1"/>
  <c r="W37" i="7" s="1"/>
  <c r="Q36" i="7"/>
  <c r="V36" i="7" s="1"/>
  <c r="N35" i="7"/>
  <c r="R35" i="7" s="1"/>
  <c r="W35" i="7" s="1"/>
  <c r="Q34" i="7"/>
  <c r="V34" i="7" s="1"/>
  <c r="N33" i="7"/>
  <c r="R33" i="7" s="1"/>
  <c r="W33" i="7" s="1"/>
  <c r="Q32" i="7"/>
  <c r="V32" i="7" s="1"/>
  <c r="N31" i="7"/>
  <c r="R31" i="7" s="1"/>
  <c r="W31" i="7" s="1"/>
  <c r="Q30" i="7"/>
  <c r="V30" i="7" s="1"/>
  <c r="N29" i="7"/>
  <c r="R29" i="7" s="1"/>
  <c r="W29" i="7" s="1"/>
  <c r="Q28" i="7"/>
  <c r="V28" i="7" s="1"/>
  <c r="N27" i="7"/>
  <c r="R27" i="7" s="1"/>
  <c r="W27" i="7" s="1"/>
  <c r="Q26" i="7"/>
  <c r="V26" i="7" s="1"/>
  <c r="N25" i="7"/>
  <c r="R25" i="7" s="1"/>
  <c r="W25" i="7" s="1"/>
  <c r="R42" i="7" l="1"/>
  <c r="W42" i="7" s="1"/>
  <c r="O42" i="7"/>
  <c r="T42" i="7" s="1"/>
  <c r="Y42" i="7" s="1"/>
  <c r="R70" i="7"/>
  <c r="W70" i="7" s="1"/>
  <c r="O70" i="7"/>
  <c r="T70" i="7" s="1"/>
  <c r="Y70" i="7" s="1"/>
  <c r="R74" i="7"/>
  <c r="W74" i="7" s="1"/>
  <c r="O74" i="7"/>
  <c r="T74" i="7" s="1"/>
  <c r="Y74" i="7" s="1"/>
  <c r="R78" i="7"/>
  <c r="W78" i="7" s="1"/>
  <c r="O78" i="7"/>
  <c r="T78" i="7" s="1"/>
  <c r="Y78" i="7" s="1"/>
  <c r="R106" i="7"/>
  <c r="W106" i="7" s="1"/>
  <c r="O106" i="7"/>
  <c r="T106" i="7" s="1"/>
  <c r="Y106" i="7" s="1"/>
  <c r="R110" i="7"/>
  <c r="W110" i="7" s="1"/>
  <c r="O110" i="7"/>
  <c r="T110" i="7" s="1"/>
  <c r="Y110" i="7" s="1"/>
  <c r="R68" i="7"/>
  <c r="W68" i="7" s="1"/>
  <c r="O68" i="7"/>
  <c r="T68" i="7" s="1"/>
  <c r="Y68" i="7" s="1"/>
  <c r="R72" i="7"/>
  <c r="W72" i="7" s="1"/>
  <c r="O72" i="7"/>
  <c r="T72" i="7" s="1"/>
  <c r="Y72" i="7" s="1"/>
  <c r="R76" i="7"/>
  <c r="W76" i="7" s="1"/>
  <c r="O76" i="7"/>
  <c r="T76" i="7" s="1"/>
  <c r="Y76" i="7" s="1"/>
  <c r="R80" i="7"/>
  <c r="W80" i="7" s="1"/>
  <c r="O80" i="7"/>
  <c r="T80" i="7" s="1"/>
  <c r="Y80" i="7" s="1"/>
  <c r="R108" i="7"/>
  <c r="W108" i="7" s="1"/>
  <c r="O108" i="7"/>
  <c r="T108" i="7" s="1"/>
  <c r="Y108" i="7" s="1"/>
  <c r="R112" i="7"/>
  <c r="W112" i="7" s="1"/>
  <c r="O112" i="7"/>
  <c r="T112" i="7" s="1"/>
  <c r="Y112" i="7" s="1"/>
  <c r="Q189" i="7"/>
  <c r="V189" i="7" s="1"/>
  <c r="O189" i="7"/>
  <c r="T189" i="7" s="1"/>
  <c r="Y189" i="7" s="1"/>
  <c r="O25" i="7"/>
  <c r="T25" i="7" s="1"/>
  <c r="Y25" i="7" s="1"/>
  <c r="O27" i="7"/>
  <c r="T27" i="7" s="1"/>
  <c r="Y27" i="7" s="1"/>
  <c r="O29" i="7"/>
  <c r="T29" i="7" s="1"/>
  <c r="Y29" i="7" s="1"/>
  <c r="O31" i="7"/>
  <c r="T31" i="7" s="1"/>
  <c r="Y31" i="7" s="1"/>
  <c r="O33" i="7"/>
  <c r="T33" i="7" s="1"/>
  <c r="Y33" i="7" s="1"/>
  <c r="O35" i="7"/>
  <c r="T35" i="7" s="1"/>
  <c r="Y35" i="7" s="1"/>
  <c r="O37" i="7"/>
  <c r="T37" i="7" s="1"/>
  <c r="Y37" i="7" s="1"/>
  <c r="O66" i="7"/>
  <c r="T66" i="7" s="1"/>
  <c r="Y66" i="7" s="1"/>
  <c r="R66" i="7"/>
  <c r="W66" i="7" s="1"/>
  <c r="O44" i="7"/>
  <c r="T44" i="7" s="1"/>
  <c r="Y44" i="7" s="1"/>
  <c r="O86" i="7"/>
  <c r="T86" i="7" s="1"/>
  <c r="Y86" i="7" s="1"/>
  <c r="O90" i="7"/>
  <c r="T90" i="7" s="1"/>
  <c r="Y90" i="7" s="1"/>
  <c r="O60" i="7"/>
  <c r="T60" i="7" s="1"/>
  <c r="Y60" i="7" s="1"/>
  <c r="O64" i="7"/>
  <c r="T64" i="7" s="1"/>
  <c r="Y64" i="7" s="1"/>
  <c r="O69" i="7"/>
  <c r="T69" i="7" s="1"/>
  <c r="Y69" i="7" s="1"/>
  <c r="O170" i="7"/>
  <c r="T170" i="7" s="1"/>
  <c r="Y170" i="7" s="1"/>
  <c r="O174" i="7"/>
  <c r="T174" i="7" s="1"/>
  <c r="Y174" i="7" s="1"/>
  <c r="O178" i="7"/>
  <c r="T178" i="7" s="1"/>
  <c r="Y178" i="7" s="1"/>
  <c r="O182" i="7"/>
  <c r="T182" i="7" s="1"/>
  <c r="Y182" i="7" s="1"/>
  <c r="O186" i="7"/>
  <c r="T186" i="7" s="1"/>
  <c r="Y186" i="7" s="1"/>
  <c r="O52" i="7"/>
  <c r="T52" i="7" s="1"/>
  <c r="Y52" i="7" s="1"/>
  <c r="O84" i="7"/>
  <c r="T84" i="7" s="1"/>
  <c r="Y84" i="7" s="1"/>
  <c r="O88" i="7"/>
  <c r="T88" i="7" s="1"/>
  <c r="Y88" i="7" s="1"/>
  <c r="O92" i="7"/>
  <c r="T92" i="7" s="1"/>
  <c r="Y92" i="7" s="1"/>
  <c r="O48" i="7"/>
  <c r="T48" i="7" s="1"/>
  <c r="Y48" i="7" s="1"/>
  <c r="O62" i="7"/>
  <c r="T62" i="7" s="1"/>
  <c r="Y62" i="7" s="1"/>
  <c r="O67" i="7"/>
  <c r="T67" i="7" s="1"/>
  <c r="Y67" i="7" s="1"/>
  <c r="O96" i="7"/>
  <c r="T96" i="7" s="1"/>
  <c r="Y96" i="7" s="1"/>
  <c r="O100" i="7"/>
  <c r="T100" i="7" s="1"/>
  <c r="Y100" i="7" s="1"/>
  <c r="O102" i="7"/>
  <c r="T102" i="7" s="1"/>
  <c r="Y102" i="7" s="1"/>
  <c r="O104" i="7"/>
  <c r="T104" i="7" s="1"/>
  <c r="Y104" i="7" s="1"/>
  <c r="O172" i="7"/>
  <c r="T172" i="7" s="1"/>
  <c r="Y172" i="7" s="1"/>
  <c r="O176" i="7"/>
  <c r="T176" i="7" s="1"/>
  <c r="Y176" i="7" s="1"/>
  <c r="O180" i="7"/>
  <c r="T180" i="7" s="1"/>
  <c r="Y180" i="7" s="1"/>
  <c r="O184" i="7"/>
  <c r="T184" i="7" s="1"/>
  <c r="Y184" i="7" s="1"/>
  <c r="O188" i="7"/>
  <c r="T188" i="7" s="1"/>
  <c r="Y188" i="7" s="1"/>
  <c r="O47" i="7"/>
  <c r="T47" i="7" s="1"/>
  <c r="Y47" i="7" s="1"/>
  <c r="O55" i="7"/>
  <c r="T55" i="7" s="1"/>
  <c r="Y55" i="7" s="1"/>
  <c r="Q55" i="7"/>
  <c r="V55" i="7" s="1"/>
  <c r="O59" i="7"/>
  <c r="T59" i="7" s="1"/>
  <c r="Y59" i="7" s="1"/>
  <c r="Q59" i="7"/>
  <c r="V59" i="7" s="1"/>
  <c r="O43" i="7"/>
  <c r="T43" i="7" s="1"/>
  <c r="Y43" i="7" s="1"/>
  <c r="O45" i="7"/>
  <c r="T45" i="7" s="1"/>
  <c r="Y45" i="7" s="1"/>
  <c r="O49" i="7"/>
  <c r="T49" i="7" s="1"/>
  <c r="Y49" i="7" s="1"/>
  <c r="O51" i="7"/>
  <c r="T51" i="7" s="1"/>
  <c r="Y51" i="7" s="1"/>
  <c r="O57" i="7"/>
  <c r="T57" i="7" s="1"/>
  <c r="Y57" i="7" s="1"/>
  <c r="Q57" i="7"/>
  <c r="V57" i="7" s="1"/>
  <c r="O39" i="7"/>
  <c r="T39" i="7" s="1"/>
  <c r="Y39" i="7" s="1"/>
  <c r="O41" i="7"/>
  <c r="T41" i="7" s="1"/>
  <c r="Y41" i="7" s="1"/>
  <c r="Q41" i="7"/>
  <c r="V41" i="7" s="1"/>
  <c r="O94" i="7"/>
  <c r="T94" i="7" s="1"/>
  <c r="Y94" i="7" s="1"/>
  <c r="Q94" i="7"/>
  <c r="V94" i="7" s="1"/>
  <c r="O61" i="7"/>
  <c r="T61" i="7" s="1"/>
  <c r="Y61" i="7" s="1"/>
  <c r="O63" i="7"/>
  <c r="T63" i="7" s="1"/>
  <c r="Y63" i="7" s="1"/>
  <c r="O65" i="7"/>
  <c r="T65" i="7" s="1"/>
  <c r="Y65" i="7" s="1"/>
  <c r="O71" i="7"/>
  <c r="T71" i="7" s="1"/>
  <c r="Y71" i="7" s="1"/>
  <c r="O73" i="7"/>
  <c r="T73" i="7" s="1"/>
  <c r="Y73" i="7" s="1"/>
  <c r="O75" i="7"/>
  <c r="T75" i="7" s="1"/>
  <c r="Y75" i="7" s="1"/>
  <c r="O77" i="7"/>
  <c r="T77" i="7" s="1"/>
  <c r="Y77" i="7" s="1"/>
  <c r="O79" i="7"/>
  <c r="T79" i="7" s="1"/>
  <c r="Y79" i="7" s="1"/>
  <c r="O83" i="7"/>
  <c r="T83" i="7" s="1"/>
  <c r="Y83" i="7" s="1"/>
  <c r="O85" i="7"/>
  <c r="T85" i="7" s="1"/>
  <c r="Y85" i="7" s="1"/>
  <c r="O87" i="7"/>
  <c r="T87" i="7" s="1"/>
  <c r="Y87" i="7" s="1"/>
  <c r="O89" i="7"/>
  <c r="T89" i="7" s="1"/>
  <c r="Y89" i="7" s="1"/>
  <c r="O91" i="7"/>
  <c r="T91" i="7" s="1"/>
  <c r="Y91" i="7" s="1"/>
  <c r="O139" i="7"/>
  <c r="T139" i="7" s="1"/>
  <c r="Y139" i="7" s="1"/>
  <c r="Q139" i="7"/>
  <c r="V139" i="7" s="1"/>
  <c r="O143" i="7"/>
  <c r="T143" i="7" s="1"/>
  <c r="Y143" i="7" s="1"/>
  <c r="Q143" i="7"/>
  <c r="V143" i="7" s="1"/>
  <c r="O147" i="7"/>
  <c r="T147" i="7" s="1"/>
  <c r="Y147" i="7" s="1"/>
  <c r="Q147" i="7"/>
  <c r="V147" i="7" s="1"/>
  <c r="O151" i="7"/>
  <c r="T151" i="7" s="1"/>
  <c r="Y151" i="7" s="1"/>
  <c r="Q151" i="7"/>
  <c r="V151" i="7" s="1"/>
  <c r="O155" i="7"/>
  <c r="T155" i="7" s="1"/>
  <c r="Y155" i="7" s="1"/>
  <c r="Q155" i="7"/>
  <c r="V155" i="7" s="1"/>
  <c r="O159" i="7"/>
  <c r="T159" i="7" s="1"/>
  <c r="Y159" i="7" s="1"/>
  <c r="Q159" i="7"/>
  <c r="V159" i="7" s="1"/>
  <c r="O163" i="7"/>
  <c r="T163" i="7" s="1"/>
  <c r="Y163" i="7" s="1"/>
  <c r="Q163" i="7"/>
  <c r="V163" i="7" s="1"/>
  <c r="O167" i="7"/>
  <c r="T167" i="7" s="1"/>
  <c r="Y167" i="7" s="1"/>
  <c r="Q167" i="7"/>
  <c r="V167" i="7" s="1"/>
  <c r="O95" i="7"/>
  <c r="T95" i="7" s="1"/>
  <c r="Y95" i="7" s="1"/>
  <c r="O101" i="7"/>
  <c r="T101" i="7" s="1"/>
  <c r="Y101" i="7" s="1"/>
  <c r="O103" i="7"/>
  <c r="T103" i="7" s="1"/>
  <c r="Y103" i="7" s="1"/>
  <c r="O105" i="7"/>
  <c r="T105" i="7" s="1"/>
  <c r="Y105" i="7" s="1"/>
  <c r="O107" i="7"/>
  <c r="T107" i="7" s="1"/>
  <c r="Y107" i="7" s="1"/>
  <c r="O109" i="7"/>
  <c r="T109" i="7" s="1"/>
  <c r="Y109" i="7" s="1"/>
  <c r="O111" i="7"/>
  <c r="T111" i="7" s="1"/>
  <c r="Y111" i="7" s="1"/>
  <c r="O115" i="7"/>
  <c r="T115" i="7" s="1"/>
  <c r="Y115" i="7" s="1"/>
  <c r="O117" i="7"/>
  <c r="T117" i="7" s="1"/>
  <c r="Y117" i="7" s="1"/>
  <c r="O119" i="7"/>
  <c r="T119" i="7" s="1"/>
  <c r="Y119" i="7" s="1"/>
  <c r="O121" i="7"/>
  <c r="T121" i="7" s="1"/>
  <c r="Y121" i="7" s="1"/>
  <c r="O123" i="7"/>
  <c r="T123" i="7" s="1"/>
  <c r="Y123" i="7" s="1"/>
  <c r="O125" i="7"/>
  <c r="T125" i="7" s="1"/>
  <c r="Y125" i="7" s="1"/>
  <c r="O127" i="7"/>
  <c r="T127" i="7" s="1"/>
  <c r="Y127" i="7" s="1"/>
  <c r="O129" i="7"/>
  <c r="T129" i="7" s="1"/>
  <c r="Y129" i="7" s="1"/>
  <c r="O131" i="7"/>
  <c r="T131" i="7" s="1"/>
  <c r="Y131" i="7" s="1"/>
  <c r="O133" i="7"/>
  <c r="T133" i="7" s="1"/>
  <c r="Y133" i="7" s="1"/>
  <c r="O135" i="7"/>
  <c r="T135" i="7" s="1"/>
  <c r="Y135" i="7" s="1"/>
  <c r="O137" i="7"/>
  <c r="T137" i="7" s="1"/>
  <c r="Y137" i="7" s="1"/>
  <c r="Q137" i="7"/>
  <c r="V137" i="7" s="1"/>
  <c r="O141" i="7"/>
  <c r="T141" i="7" s="1"/>
  <c r="Y141" i="7" s="1"/>
  <c r="Q141" i="7"/>
  <c r="V141" i="7" s="1"/>
  <c r="O145" i="7"/>
  <c r="T145" i="7" s="1"/>
  <c r="Y145" i="7" s="1"/>
  <c r="Q145" i="7"/>
  <c r="V145" i="7" s="1"/>
  <c r="O149" i="7"/>
  <c r="T149" i="7" s="1"/>
  <c r="Y149" i="7" s="1"/>
  <c r="Q149" i="7"/>
  <c r="V149" i="7" s="1"/>
  <c r="O153" i="7"/>
  <c r="T153" i="7" s="1"/>
  <c r="Y153" i="7" s="1"/>
  <c r="Q153" i="7"/>
  <c r="V153" i="7" s="1"/>
  <c r="O157" i="7"/>
  <c r="T157" i="7" s="1"/>
  <c r="Y157" i="7" s="1"/>
  <c r="Q157" i="7"/>
  <c r="V157" i="7" s="1"/>
  <c r="O161" i="7"/>
  <c r="T161" i="7" s="1"/>
  <c r="Y161" i="7" s="1"/>
  <c r="Q161" i="7"/>
  <c r="V161" i="7" s="1"/>
  <c r="O165" i="7"/>
  <c r="T165" i="7" s="1"/>
  <c r="Y165" i="7" s="1"/>
  <c r="Q165" i="7"/>
  <c r="V165" i="7" s="1"/>
  <c r="O169" i="7"/>
  <c r="T169" i="7" s="1"/>
  <c r="Y169" i="7" s="1"/>
  <c r="O171" i="7"/>
  <c r="T171" i="7" s="1"/>
  <c r="Y171" i="7" s="1"/>
  <c r="O173" i="7"/>
  <c r="T173" i="7" s="1"/>
  <c r="Y173" i="7" s="1"/>
  <c r="O175" i="7"/>
  <c r="T175" i="7" s="1"/>
  <c r="Y175" i="7" s="1"/>
  <c r="O177" i="7"/>
  <c r="T177" i="7" s="1"/>
  <c r="Y177" i="7" s="1"/>
  <c r="O179" i="7"/>
  <c r="T179" i="7" s="1"/>
  <c r="Y179" i="7" s="1"/>
  <c r="O181" i="7"/>
  <c r="T181" i="7" s="1"/>
  <c r="Y181" i="7" s="1"/>
  <c r="O183" i="7"/>
  <c r="T183" i="7" s="1"/>
  <c r="Y183" i="7" s="1"/>
  <c r="O185" i="7"/>
  <c r="T185" i="7" s="1"/>
  <c r="Y185" i="7" s="1"/>
  <c r="O187" i="7"/>
  <c r="T187" i="7" s="1"/>
  <c r="Y187" i="7" s="1"/>
  <c r="I68" i="4" l="1"/>
  <c r="I67" i="4"/>
  <c r="I66" i="4"/>
  <c r="I65" i="4"/>
</calcChain>
</file>

<file path=xl/sharedStrings.xml><?xml version="1.0" encoding="utf-8"?>
<sst xmlns="http://schemas.openxmlformats.org/spreadsheetml/2006/main" count="5551" uniqueCount="2294">
  <si>
    <t>東洋製缶</t>
    <rPh sb="0" eb="2">
      <t>トウヨウ</t>
    </rPh>
    <rPh sb="2" eb="4">
      <t>セイカン</t>
    </rPh>
    <phoneticPr fontId="1"/>
  </si>
  <si>
    <t>煙突高</t>
  </si>
  <si>
    <t>排出ガス量</t>
  </si>
  <si>
    <t>排出温度</t>
  </si>
  <si>
    <t>排出速度</t>
  </si>
  <si>
    <t>１号乾燥炉</t>
  </si>
  <si>
    <t>２号乾燥炉</t>
  </si>
  <si>
    <t>３号乾燥炉</t>
  </si>
  <si>
    <t>４号乾燥炉</t>
  </si>
  <si>
    <t>５号乾燥炉</t>
  </si>
  <si>
    <t>8m/秒～9m/秒</t>
  </si>
  <si>
    <t>事務所１号ボイラー</t>
  </si>
  <si>
    <t>事務所２号ボイラー</t>
  </si>
  <si>
    <t>１号冷温水発生機</t>
  </si>
  <si>
    <t>２号冷温水発生機</t>
  </si>
  <si>
    <t>３号冷温水発生機</t>
  </si>
  <si>
    <t>４号冷温水発生機</t>
  </si>
  <si>
    <t>５号冷温水発生機</t>
  </si>
  <si>
    <t>６号冷温水発生機</t>
  </si>
  <si>
    <t>７号冷温水発生機</t>
  </si>
  <si>
    <t>施設名</t>
  </si>
  <si>
    <t>協定値</t>
  </si>
  <si>
    <t>換算酸素濃度</t>
  </si>
  <si>
    <t>１号～5号乾燥炉</t>
  </si>
  <si>
    <t>１号～7号冷温水発生機</t>
  </si>
  <si>
    <t>相馬共同火力</t>
    <rPh sb="0" eb="2">
      <t>ソウマ</t>
    </rPh>
    <rPh sb="2" eb="4">
      <t>キョウドウ</t>
    </rPh>
    <rPh sb="4" eb="6">
      <t>カリョク</t>
    </rPh>
    <phoneticPr fontId="1"/>
  </si>
  <si>
    <t>１号ボイラー</t>
  </si>
  <si>
    <t>200m</t>
  </si>
  <si>
    <t>31.5m/s</t>
  </si>
  <si>
    <t>２号ボイラー</t>
  </si>
  <si>
    <t>90℃</t>
  </si>
  <si>
    <t>協　定　値</t>
  </si>
  <si>
    <t>最大　0.025g</t>
  </si>
  <si>
    <t>測定値(1時間値)</t>
  </si>
  <si>
    <t>測定点</t>
  </si>
  <si>
    <t>継続時間</t>
  </si>
  <si>
    <t>２点</t>
  </si>
  <si>
    <t>２時間</t>
  </si>
  <si>
    <t>１点</t>
  </si>
  <si>
    <t>水量</t>
  </si>
  <si>
    <t>水素イオン濃度</t>
  </si>
  <si>
    <t>6.0～8.6</t>
  </si>
  <si>
    <t>化学的酸素要求量</t>
  </si>
  <si>
    <t>浮遊物質量</t>
  </si>
  <si>
    <t>ノルマルヘキサン抽出物質含有量</t>
  </si>
  <si>
    <t>フッ素含有量</t>
  </si>
  <si>
    <t>使用燃料</t>
  </si>
  <si>
    <t>8.6m</t>
  </si>
  <si>
    <t>３号ボイラー</t>
  </si>
  <si>
    <t>４号ボイラー</t>
  </si>
  <si>
    <t>５号ボイラー</t>
  </si>
  <si>
    <t>熱媒ボイラー</t>
  </si>
  <si>
    <t>7m</t>
  </si>
  <si>
    <t>施　　設　　名</t>
  </si>
  <si>
    <t>熟媒ボイラー</t>
  </si>
  <si>
    <t>5.8～8.6</t>
  </si>
  <si>
    <t>フタル酸ジエチルヘキシル</t>
  </si>
  <si>
    <t>アンチモン</t>
  </si>
  <si>
    <t>メチルイソブチルケトン</t>
  </si>
  <si>
    <t>60dB(A)以下</t>
  </si>
  <si>
    <t>55dB(A)以下</t>
  </si>
  <si>
    <t>50dB(A)以下</t>
  </si>
  <si>
    <t>65dB以下</t>
  </si>
  <si>
    <t>60dB以下</t>
  </si>
  <si>
    <t>臭気指数30</t>
  </si>
  <si>
    <t>石油ガス</t>
  </si>
  <si>
    <t>灯油脱硫装置加熱炉</t>
  </si>
  <si>
    <t>軽油説硫装置加熱炉</t>
  </si>
  <si>
    <t>廃熱ボイラー</t>
  </si>
  <si>
    <t>１号重油直接脱硫装置加熱炉</t>
  </si>
  <si>
    <t>２号重油直版脱硫装置加熱炉</t>
  </si>
  <si>
    <t>３号重油直接脱硫装置加熱炉</t>
  </si>
  <si>
    <t>ガスタービン</t>
  </si>
  <si>
    <t>２号ガスタービン</t>
  </si>
  <si>
    <t>３号ガスタービン</t>
  </si>
  <si>
    <t>N0.1フレアスタック</t>
  </si>
  <si>
    <t>N0.2フレアスタック</t>
  </si>
  <si>
    <t>使用燃料硫黄含有率(%)</t>
  </si>
  <si>
    <t>Ａ筒</t>
  </si>
  <si>
    <t>Ｂ筒</t>
  </si>
  <si>
    <t>Ｃ筒</t>
  </si>
  <si>
    <t>Ｄ筒</t>
  </si>
  <si>
    <t>Ｅ筒</t>
  </si>
  <si>
    <t>Ｆ筒</t>
  </si>
  <si>
    <t>2点</t>
  </si>
  <si>
    <t>1点</t>
  </si>
  <si>
    <t>規制箇所</t>
  </si>
  <si>
    <t>臭気指数１５</t>
  </si>
  <si>
    <t>仙台火力</t>
    <rPh sb="0" eb="2">
      <t>センダイ</t>
    </rPh>
    <rPh sb="2" eb="4">
      <t>カリョク</t>
    </rPh>
    <phoneticPr fontId="1"/>
  </si>
  <si>
    <t>施　設　名</t>
  </si>
  <si>
    <t>協　　定　　値</t>
  </si>
  <si>
    <t>水　量</t>
  </si>
  <si>
    <t>温排水</t>
  </si>
  <si>
    <t>取放水温度差</t>
  </si>
  <si>
    <t>仙台パワーステーション</t>
    <rPh sb="0" eb="2">
      <t>センダイ</t>
    </rPh>
    <phoneticPr fontId="1"/>
  </si>
  <si>
    <t>発電ボイラー</t>
  </si>
  <si>
    <t>換算酸素濃度(％)</t>
  </si>
  <si>
    <t>55 dB(A)以下</t>
  </si>
  <si>
    <t>50 dB(A)以下</t>
  </si>
  <si>
    <t>45 dB(A)以下</t>
  </si>
  <si>
    <t>新仙台火力</t>
    <rPh sb="0" eb="1">
      <t>シン</t>
    </rPh>
    <rPh sb="1" eb="3">
      <t>センダイ</t>
    </rPh>
    <rPh sb="3" eb="5">
      <t>カリョク</t>
    </rPh>
    <phoneticPr fontId="1"/>
  </si>
  <si>
    <t>５以下</t>
  </si>
  <si>
    <t>処理水</t>
  </si>
  <si>
    <t>6.0～8.0</t>
  </si>
  <si>
    <t>小型貫流ボイラー10号</t>
  </si>
  <si>
    <t>小型貫流ボイラー11号</t>
  </si>
  <si>
    <t>小型貫流ボイラー12号</t>
  </si>
  <si>
    <t>小型貫流ボイラー13号</t>
  </si>
  <si>
    <t>小型貫流ボイラー14号</t>
  </si>
  <si>
    <t>小型貫流ボイラー15号</t>
  </si>
  <si>
    <t>小型貫流ボイラー16号</t>
  </si>
  <si>
    <t>小型貫流ボイラー17号</t>
  </si>
  <si>
    <t>小型貫流ボイラー18号</t>
  </si>
  <si>
    <t>小型貫流ボイラー19号</t>
  </si>
  <si>
    <t>小型貫流ボイラー20号</t>
  </si>
  <si>
    <t>小型貫流ボイラー21号</t>
  </si>
  <si>
    <t>小型貫流ボイラー22号</t>
  </si>
  <si>
    <t>小型貫流ボイラー23号</t>
  </si>
  <si>
    <t>小型貫流ボイラー24号</t>
  </si>
  <si>
    <t>ガスエンジン</t>
  </si>
  <si>
    <t>6.6m</t>
  </si>
  <si>
    <t>6.98 m/s</t>
  </si>
  <si>
    <t>50m</t>
  </si>
  <si>
    <t>3.93 m/s</t>
  </si>
  <si>
    <t>60m</t>
  </si>
  <si>
    <t>6.46 m/s</t>
  </si>
  <si>
    <t>３号電気炉</t>
  </si>
  <si>
    <t>最大　0.03</t>
  </si>
  <si>
    <t>ほう素及びその化合物</t>
  </si>
  <si>
    <t>ふっ素及びその化合物</t>
  </si>
  <si>
    <t>　ばい煙発生施設</t>
  </si>
  <si>
    <t>１窒素酸化物排出基準</t>
  </si>
  <si>
    <t>　　　</t>
    <phoneticPr fontId="1"/>
  </si>
  <si>
    <t>(注)測定方法は、宮城県公害防止条例(昭和46年宮城県条例第12号)に定める方法とする。</t>
  </si>
  <si>
    <t>別表第3(第５条関係)</t>
  </si>
  <si>
    <t>１　騒音の規制基準</t>
  </si>
  <si>
    <t>(注)測定方法は、騒音規制法(昭和43年法律第98号)及び宮城県公害防止条例(昭和46年宮城県条例第12号)に定める方法とする。</t>
  </si>
  <si>
    <t>２　振動の規制基準</t>
  </si>
  <si>
    <t>悪臭の規制基準</t>
  </si>
  <si>
    <t>ばい煙発生施設</t>
  </si>
  <si>
    <t>別表第2(第３条関係)</t>
  </si>
  <si>
    <t>１　硫黄酸化物排出基準</t>
  </si>
  <si>
    <t>２　窒素酸化物排出基準</t>
  </si>
  <si>
    <t>３　ばいじん排出基準</t>
  </si>
  <si>
    <t>別表第3(第３条関係)</t>
  </si>
  <si>
    <t>硫黄酸化物濃度</t>
  </si>
  <si>
    <t>別表第4(第４条関係)</t>
  </si>
  <si>
    <t>排水の排出基準</t>
  </si>
  <si>
    <t>別表第２</t>
  </si>
  <si>
    <t>２ばいじん排出基準</t>
  </si>
  <si>
    <t>別表第２(第４条開係)</t>
  </si>
  <si>
    <t>換算窒素酸化物濃度=Cs x (21－On)/(21－Os)</t>
  </si>
  <si>
    <t>フレアスタックパイロットバーナー使用燃料ガス</t>
  </si>
  <si>
    <t>換算ばいじん量=Cs x (21－On)/(21－Os)</t>
  </si>
  <si>
    <t>排出水の排出基準</t>
  </si>
  <si>
    <t>別表第６(第８条開係)</t>
  </si>
  <si>
    <t>別表第１(第４条関係)</t>
  </si>
  <si>
    <t>別表第２(第４条関係)</t>
  </si>
  <si>
    <t>　窒素酸化物排出基準</t>
  </si>
  <si>
    <t>別表第４(第７条関係)</t>
  </si>
  <si>
    <t>　　</t>
    <phoneticPr fontId="1"/>
  </si>
  <si>
    <t>別表第３(第５条関係)</t>
  </si>
  <si>
    <t>別表第４(第８条関係)</t>
  </si>
  <si>
    <t>１騒音の規制基準</t>
  </si>
  <si>
    <t>２振動の規制基準</t>
  </si>
  <si>
    <t>協定値</t>
    <phoneticPr fontId="1"/>
  </si>
  <si>
    <t>１　窒素酸化物排出基準</t>
  </si>
  <si>
    <t>２　ばいじん排出基準</t>
  </si>
  <si>
    <t>排水の規制基準</t>
  </si>
  <si>
    <t>ダイオキシン類の排出基準</t>
  </si>
  <si>
    <t>別表第２(第３条関係)</t>
  </si>
  <si>
    <t>別表第３(第４条関係)</t>
  </si>
  <si>
    <t>別表第４(第５条関係)</t>
  </si>
  <si>
    <t>換算酸素濃度(%)</t>
  </si>
  <si>
    <t>硫化水素(ppm)</t>
  </si>
  <si>
    <t>塩化水素(ppm)</t>
  </si>
  <si>
    <t>別表第４(第４条関係)</t>
  </si>
  <si>
    <t>水素イオン濃度(水素指数)</t>
  </si>
  <si>
    <t>使用燃料硫黄含有率(％)</t>
  </si>
  <si>
    <t>２　(　)内は天然ガス使用時のものとする。</t>
  </si>
  <si>
    <t>別表第５(第９条関係)</t>
  </si>
  <si>
    <t>別表第４(第６条関係)</t>
  </si>
  <si>
    <t>別表第５(第１０条関係)</t>
  </si>
  <si>
    <t>燃料の燃焼能力</t>
    <phoneticPr fontId="1"/>
  </si>
  <si>
    <t>排出ガス量(注)</t>
  </si>
  <si>
    <t>Ａ重油</t>
  </si>
  <si>
    <t>水質</t>
  </si>
  <si>
    <t>煙突高　(ｍ)</t>
  </si>
  <si>
    <t>B筒</t>
  </si>
  <si>
    <t>F筒</t>
  </si>
  <si>
    <t>排出温度　(℃)</t>
  </si>
  <si>
    <t>４号ガスタービン</t>
  </si>
  <si>
    <t>天然ガス</t>
  </si>
  <si>
    <t>排出速度　(m/s)</t>
  </si>
  <si>
    <t>3,780(4,032)</t>
  </si>
  <si>
    <t>294(198)</t>
  </si>
  <si>
    <t>　145(154)</t>
  </si>
  <si>
    <t>　13.4(14.5)</t>
  </si>
  <si>
    <t>排出口高さ</t>
  </si>
  <si>
    <t>最大　110</t>
  </si>
  <si>
    <t>最大　0.05</t>
  </si>
  <si>
    <t>最大　0.02</t>
  </si>
  <si>
    <t>最大15 mg/t</t>
  </si>
  <si>
    <t>最大20 mg/t</t>
  </si>
  <si>
    <t>備考１　ばいじん量の測定は,大気汚染防止法(昭和43年法律第97号)に定める方法又は日本工業規格に定める自動分析記録法によるものとする。</t>
  </si>
  <si>
    <t>210℃</t>
  </si>
  <si>
    <t>　２　ばいじん量は,0℃1気圧の状態に換算した排出ガス１・当たりのものとする。</t>
  </si>
  <si>
    <t>112℃</t>
  </si>
  <si>
    <t>215℃</t>
  </si>
  <si>
    <t>45m</t>
    <phoneticPr fontId="1"/>
  </si>
  <si>
    <t>　　　　　　項日施設名</t>
  </si>
  <si>
    <t>項日</t>
  </si>
  <si>
    <t>項　　　日</t>
  </si>
  <si>
    <t>項　日</t>
  </si>
  <si>
    <t>項　　　　日</t>
  </si>
  <si>
    <t>日平均　7℃以下</t>
  </si>
  <si>
    <t>(全面改定)</t>
  </si>
  <si>
    <t>4.5 m/s</t>
  </si>
  <si>
    <t>最大　30ppm</t>
  </si>
  <si>
    <t>最大　100</t>
  </si>
  <si>
    <t>２ ｍ/秒</t>
  </si>
  <si>
    <t>１ ｍ/秒</t>
  </si>
  <si>
    <t>６ ｍ/秒</t>
  </si>
  <si>
    <t>５ ｍ/秒</t>
  </si>
  <si>
    <t>４ ｍ/秒</t>
  </si>
  <si>
    <t>排出速度(ｍ/ｓ)</t>
  </si>
  <si>
    <t>バイオガス/天然ガス</t>
  </si>
  <si>
    <t>7,800 ｍ3N/時</t>
  </si>
  <si>
    <t>3,900 ｍ3N/時</t>
  </si>
  <si>
    <t>1,300 ｍ3N/時</t>
  </si>
  <si>
    <t>680 ｍ3N/時</t>
  </si>
  <si>
    <t>1,100 ｍ3N/時</t>
  </si>
  <si>
    <t>830 ｍ3N/時</t>
  </si>
  <si>
    <t>600 ｍ3N/時</t>
  </si>
  <si>
    <t>310 ｍ3Ｎ/時</t>
  </si>
  <si>
    <t>650 ｍ3N/時</t>
  </si>
  <si>
    <t>540 ｍ3N/時</t>
  </si>
  <si>
    <t>490 ｍ3N/時</t>
  </si>
  <si>
    <t>最大100 cｍ3</t>
  </si>
  <si>
    <t>硫黄酸化物時間許容排出量(ｍ3Ｎ/ｈ)</t>
  </si>
  <si>
    <t>協定値(ｇ/ｍ3Ｎ)</t>
  </si>
  <si>
    <t>300℃～350℃</t>
    <phoneticPr fontId="1"/>
  </si>
  <si>
    <t>協定値℃ｍ3/ｍ3Ｎ)</t>
  </si>
  <si>
    <t>450℃</t>
  </si>
  <si>
    <t>285℃</t>
  </si>
  <si>
    <t>300℃～350℃</t>
    <phoneticPr fontId="1"/>
  </si>
  <si>
    <t>300で～350℃</t>
    <phoneticPr fontId="1"/>
  </si>
  <si>
    <t>110℃</t>
    <phoneticPr fontId="1"/>
  </si>
  <si>
    <t>270℃</t>
    <phoneticPr fontId="1"/>
  </si>
  <si>
    <t>160で</t>
    <phoneticPr fontId="1"/>
  </si>
  <si>
    <t>130℃</t>
    <phoneticPr fontId="1"/>
  </si>
  <si>
    <t>120℃</t>
    <phoneticPr fontId="1"/>
  </si>
  <si>
    <t>200℃</t>
    <phoneticPr fontId="1"/>
  </si>
  <si>
    <t>200℃</t>
    <phoneticPr fontId="1"/>
  </si>
  <si>
    <t>On：換算酸素濃度</t>
  </si>
  <si>
    <t>Os：排ガス中の酸素濃度</t>
  </si>
  <si>
    <t>Os</t>
  </si>
  <si>
    <t>換算窒素酸化物濃度＝Csｘ(21－On)/(21－Os)</t>
  </si>
  <si>
    <t>石油ガス　(重油)</t>
  </si>
  <si>
    <t>備考１　窒素酸化物濃度の測定は,大気汚染防止法(昭和43年法律第97号)に定める方法によるものとする。</t>
    <rPh sb="0" eb="2">
      <t>ビコウ</t>
    </rPh>
    <phoneticPr fontId="1"/>
  </si>
  <si>
    <t>(注)数値は,最大能力時におけるものとする。第２(第３条関係)</t>
  </si>
  <si>
    <t>事務所ボイラー1号,２号</t>
  </si>
  <si>
    <t>(注３)窒素酸化物濃度については,次の式により酸素濃度による補正を行った値とする。</t>
  </si>
  <si>
    <t>　２　窒素酸化物濃度は,0℃1気圧の状態に換算した排出ガス１・当たりのものとする。</t>
  </si>
  <si>
    <t>　３　窒素酸化物濃度については,次の式により酸素濃度による補正を行った値とする。</t>
  </si>
  <si>
    <t>　３　ばいじん量については,次の式により酸素濃度による補正を行った値とする。</t>
  </si>
  <si>
    <t>備考　測定方法は,水質汚濁防止法(昭和45年法律第138号)に定める方法とする。</t>
  </si>
  <si>
    <t>備考　測定方法は,騒音規制法(昭和43年法律第98号)に定める方法とする。</t>
  </si>
  <si>
    <t>備考　測定方法は,振動規制法(昭和51年法律第64号)に定める方法とする。</t>
  </si>
  <si>
    <t>備考　数値は,最大連続時におけるものとする。</t>
  </si>
  <si>
    <t>　４　協定値は,起動,停止時等には適用しない。</t>
  </si>
  <si>
    <t>備考　測定方法は,水質汚濁防止法(昭和45年法律第138号)に定める方法とする。ただし,水量及び取放水温度差の測定方法については,日本工業規格(JIS)に定める方法とする。</t>
  </si>
  <si>
    <t>備考   数値は,最大能力時におけるものとする。　</t>
  </si>
  <si>
    <t>　・使用燃料硫黄含有率とは,排煙脱硫装置の効果及びガス混焼等を総合した硫黄含有率の計算値(重油換算値)をいう。</t>
  </si>
  <si>
    <t>　４　協定値は,１時間当たりの平均濃度とし,起動,停止時等には適用しない。</t>
  </si>
  <si>
    <t>　１　窒素酸化物濃度の測定は,大気汚染防止法(昭和43年法律第97号)に定める方法によるものとする。</t>
  </si>
  <si>
    <t>　２　窒素酸化物濃度は,0℃1気圧の状態に換算した排出ガス1ｍ3当たりのものとする。</t>
  </si>
  <si>
    <t>備考　測定方法は,水質汚濁防止法(昭和48年法律第138号)に定める方法とする。ただし,水量及び取放水温度差の測定方法については,日本工業規格(JIS)に定める方法とする。</t>
  </si>
  <si>
    <t>備考１　数値は,最大能力時におけるものとする。</t>
  </si>
  <si>
    <t>備考　数値は,最大能力時におけるものとする。</t>
  </si>
  <si>
    <t>45dB(A)以下</t>
  </si>
  <si>
    <t>10 ppm</t>
  </si>
  <si>
    <t>1 ppm</t>
  </si>
  <si>
    <t>トルエン</t>
    <phoneticPr fontId="1"/>
  </si>
  <si>
    <t>キシレン</t>
    <phoneticPr fontId="1"/>
  </si>
  <si>
    <t>0.4 以下</t>
  </si>
  <si>
    <t>0.15ppm以上</t>
  </si>
  <si>
    <t>0.20ppm以上</t>
  </si>
  <si>
    <t>0.30ppm以上</t>
  </si>
  <si>
    <t>65dB(A)以下</t>
  </si>
  <si>
    <t>55dB以下</t>
  </si>
  <si>
    <t>3-1号ガスタービン</t>
  </si>
  <si>
    <t>3-2号ガスタービン</t>
  </si>
  <si>
    <t>小型貫流ボイラー1～24号</t>
    <phoneticPr fontId="1"/>
  </si>
  <si>
    <t>20ｍ</t>
  </si>
  <si>
    <t>13ｍ</t>
  </si>
  <si>
    <t>16m/秒～18ｍ/秒</t>
  </si>
  <si>
    <t>18ｍ</t>
  </si>
  <si>
    <t>10ｍ</t>
  </si>
  <si>
    <t>(注1)窒素酸化物濃度の測定は,大気汚染防止法(昭和43年法律第97号)に定める方法又は日本工業規格に定める自動分析記録法によるものとする。</t>
  </si>
  <si>
    <t>(注2)窒素酸化物濃度は,0℃1気圧の状態に換算した排出ガス１ｍ3当たりのものとする。</t>
  </si>
  <si>
    <t>最大1.5mg/t</t>
  </si>
  <si>
    <t>日平均7.0℃以下</t>
  </si>
  <si>
    <t>備考　測定方法は,振動規制法(昭和51年法律第64号)に定める方法とする。</t>
    <phoneticPr fontId="1"/>
  </si>
  <si>
    <t>排出温度(℃)</t>
  </si>
  <si>
    <t>排出速度(m/s)</t>
  </si>
  <si>
    <t>1号集塵機16m</t>
    <phoneticPr fontId="1"/>
  </si>
  <si>
    <t>2号集塵機18.3m</t>
    <phoneticPr fontId="1"/>
  </si>
  <si>
    <t>排出ガス量(ｍ3N/h)</t>
    <phoneticPr fontId="1"/>
  </si>
  <si>
    <t>煙突高(m)</t>
    <phoneticPr fontId="1"/>
  </si>
  <si>
    <t>燃料の燃焼能力(ｍ3N/h)</t>
    <phoneticPr fontId="1"/>
  </si>
  <si>
    <t>煙突高(ｍ)</t>
    <phoneticPr fontId="1"/>
  </si>
  <si>
    <t>プラント排水</t>
    <phoneticPr fontId="1"/>
  </si>
  <si>
    <t>水量</t>
    <phoneticPr fontId="1"/>
  </si>
  <si>
    <t>備考　測定方法は,三点比較式臭袋法(平成7年9月13日環境庁告示第63号)に定める方法とする。</t>
  </si>
  <si>
    <t>東洋製缶株式会社仙台工場</t>
    <rPh sb="0" eb="2">
      <t>トウヨウ</t>
    </rPh>
    <rPh sb="2" eb="4">
      <t>セイカン</t>
    </rPh>
    <rPh sb="4" eb="6">
      <t>カブシキ</t>
    </rPh>
    <rPh sb="6" eb="8">
      <t>カイシャ</t>
    </rPh>
    <rPh sb="8" eb="12">
      <t>センダイコウジョウ</t>
    </rPh>
    <phoneticPr fontId="1"/>
  </si>
  <si>
    <t>DI１号ボイラー</t>
    <phoneticPr fontId="1"/>
  </si>
  <si>
    <t>DI２号ボイラー</t>
  </si>
  <si>
    <t>DI３号ボイラー</t>
  </si>
  <si>
    <t>施設名　　　項日</t>
    <phoneticPr fontId="1"/>
  </si>
  <si>
    <t>昼間</t>
    <phoneticPr fontId="1"/>
  </si>
  <si>
    <t>(注)昼間：午前8時から午後7時まで、朝：午前６時から午前８時まで、夕：午後7時から午後10時まで、夜間　：午後10時から翌日の午前6時まで</t>
    <phoneticPr fontId="1"/>
  </si>
  <si>
    <t>朝・夕</t>
    <phoneticPr fontId="1"/>
  </si>
  <si>
    <t>夜間</t>
    <phoneticPr fontId="1"/>
  </si>
  <si>
    <t>(注)測定方法は、振動規制法(昭和51年法律第64号)及び宮城県公害防止条例(昭和46年宮城県条例第12号)に定める方法とする。</t>
    <phoneticPr fontId="1"/>
  </si>
  <si>
    <t>(注)昼間：午前8時から午後7時まで、夜間：午後7時から翌日の午前8時まで</t>
    <rPh sb="19" eb="21">
      <t>ヤカン</t>
    </rPh>
    <phoneticPr fontId="1"/>
  </si>
  <si>
    <t>施設名</t>
    <phoneticPr fontId="1"/>
  </si>
  <si>
    <t>協定値</t>
    <phoneticPr fontId="1"/>
  </si>
  <si>
    <t>(注)測定方法は、五点比較式臭袋法(昭和58年宮城県告示第1364号)に定める方法とする。</t>
    <phoneticPr fontId="1"/>
  </si>
  <si>
    <t>１ 窒素酸化物排出基準</t>
    <phoneticPr fontId="1"/>
  </si>
  <si>
    <t>２ ホルムアルデヒド排出基準</t>
    <phoneticPr fontId="1"/>
  </si>
  <si>
    <t>相馬共同火力新地発電所</t>
    <rPh sb="0" eb="2">
      <t>ソウマ</t>
    </rPh>
    <rPh sb="2" eb="4">
      <t>キョウドウ</t>
    </rPh>
    <rPh sb="4" eb="6">
      <t>カリョク</t>
    </rPh>
    <rPh sb="6" eb="8">
      <t>シンチ</t>
    </rPh>
    <rPh sb="8" eb="10">
      <t>ハツデン</t>
    </rPh>
    <rPh sb="10" eb="11">
      <t>ショ</t>
    </rPh>
    <phoneticPr fontId="1"/>
  </si>
  <si>
    <t>施設名　　項目</t>
    <rPh sb="5" eb="7">
      <t>コウモク</t>
    </rPh>
    <phoneticPr fontId="1"/>
  </si>
  <si>
    <t>煙突高</t>
    <phoneticPr fontId="1"/>
  </si>
  <si>
    <t>排出ガス量</t>
    <phoneticPr fontId="1"/>
  </si>
  <si>
    <t>排出温度</t>
    <phoneticPr fontId="1"/>
  </si>
  <si>
    <t>排出速度</t>
    <phoneticPr fontId="1"/>
  </si>
  <si>
    <t>200m</t>
    <phoneticPr fontId="1"/>
  </si>
  <si>
    <t>90℃</t>
    <phoneticPr fontId="1"/>
  </si>
  <si>
    <t>31.5m/s</t>
    <phoneticPr fontId="1"/>
  </si>
  <si>
    <t>２号ボイラー</t>
    <phoneticPr fontId="1"/>
  </si>
  <si>
    <t>3,570,000ｍ3/h</t>
  </si>
  <si>
    <t>最大　326ｍ3/h</t>
  </si>
  <si>
    <t>最大　198ｍ3/h</t>
  </si>
  <si>
    <t>(注1)数値は最大連続負荷(ＭＣＲ)時のおけるものとする。</t>
    <phoneticPr fontId="1"/>
  </si>
  <si>
    <t>(注2)排出ガス量の数値は、0℃1気圧の状態に換算した量とする。</t>
    <phoneticPr fontId="1"/>
  </si>
  <si>
    <t>(注2)時間許容排出量の数値は、0℃1気圧の状態に換算した量とする。</t>
    <phoneticPr fontId="1"/>
  </si>
  <si>
    <t>排出濃度</t>
    <phoneticPr fontId="1"/>
  </si>
  <si>
    <t>時間許容排出量</t>
    <phoneticPr fontId="1"/>
  </si>
  <si>
    <t>最大　326ｍ3/h</t>
    <phoneticPr fontId="1"/>
  </si>
  <si>
    <t>最大　100cm3</t>
    <phoneticPr fontId="1"/>
  </si>
  <si>
    <t>(注1)排出濃度の数値は､0℃1気圧の状態に換算した排出ガス１m3当たりのものとする。</t>
    <phoneticPr fontId="1"/>
  </si>
  <si>
    <t>最大　198ｍ3/h</t>
    <phoneticPr fontId="1"/>
  </si>
  <si>
    <t>最大　60cm3</t>
  </si>
  <si>
    <t>最大　60cm3</t>
    <phoneticPr fontId="1"/>
  </si>
  <si>
    <t>１号ボイラー</t>
    <phoneticPr fontId="1"/>
  </si>
  <si>
    <t>最大　0.025g</t>
    <phoneticPr fontId="1"/>
  </si>
  <si>
    <t>(注)数値は、0℃1気圧の状態に換算した排出ガス１m3当たりのものとする。</t>
    <phoneticPr fontId="1"/>
  </si>
  <si>
    <t>測定点</t>
    <phoneticPr fontId="1"/>
  </si>
  <si>
    <t>２時間</t>
    <phoneticPr fontId="1"/>
  </si>
  <si>
    <t>２点</t>
    <phoneticPr fontId="1"/>
  </si>
  <si>
    <t>・・・・・</t>
    <phoneticPr fontId="1"/>
  </si>
  <si>
    <t>水量(m3/日)</t>
  </si>
  <si>
    <t>最大　2,300m3/日</t>
  </si>
  <si>
    <t>最大10mg/L</t>
  </si>
  <si>
    <t>最大20mg/L</t>
  </si>
  <si>
    <t>最大１mg/L</t>
  </si>
  <si>
    <t>6.0～8.6</t>
    <phoneticPr fontId="1"/>
  </si>
  <si>
    <t>最大　15 mg/L</t>
    <phoneticPr fontId="1"/>
  </si>
  <si>
    <t>最大4,300m3/日</t>
    <phoneticPr fontId="1"/>
  </si>
  <si>
    <t>最大　　1 mg/L</t>
    <phoneticPr fontId="1"/>
  </si>
  <si>
    <t>最大　12 mg/L</t>
    <phoneticPr fontId="1"/>
  </si>
  <si>
    <t>施設名　　　項目</t>
    <rPh sb="0" eb="2">
      <t>シセツ</t>
    </rPh>
    <rPh sb="2" eb="3">
      <t>メイ</t>
    </rPh>
    <rPh sb="6" eb="8">
      <t>コウモク</t>
    </rPh>
    <phoneticPr fontId="1"/>
  </si>
  <si>
    <t>8.6m</t>
    <phoneticPr fontId="1"/>
  </si>
  <si>
    <t>1013・yV/時</t>
    <phoneticPr fontId="1"/>
  </si>
  <si>
    <t>燃料の燃焼能力(注)</t>
    <phoneticPr fontId="1"/>
  </si>
  <si>
    <t>110℃</t>
    <phoneticPr fontId="1"/>
  </si>
  <si>
    <t>365℃</t>
    <phoneticPr fontId="1"/>
  </si>
  <si>
    <t>9.21m/秒</t>
    <phoneticPr fontId="1"/>
  </si>
  <si>
    <t>5.24m/秒</t>
    <phoneticPr fontId="1"/>
  </si>
  <si>
    <t>(注)数値は,最大能力時におけるものとする。</t>
    <phoneticPr fontId="1"/>
  </si>
  <si>
    <t>1654 ｍ3N/時</t>
  </si>
  <si>
    <t>130.9L/時</t>
    <phoneticPr fontId="1"/>
  </si>
  <si>
    <t>130.9L/時</t>
    <phoneticPr fontId="1"/>
  </si>
  <si>
    <t>85.5L/時</t>
    <phoneticPr fontId="1"/>
  </si>
  <si>
    <t>(注1)　窒素酸化物濃度の測定は,大気汚染防止法(昭和43年法律第97号)に定める方法又は日本工業規格に定める自動分析記録法によるものとする。</t>
    <phoneticPr fontId="1"/>
  </si>
  <si>
    <t>(注2)　窒素酸化物濃度は,0℃1気圧の状態に換算した排出ガス1ｍ3当たりのものとする。</t>
    <phoneticPr fontId="1"/>
  </si>
  <si>
    <t>(注３)　窒素酸化物濃度については,次の式により酸素濃度による補正を行った値とする。</t>
    <phoneticPr fontId="1"/>
  </si>
  <si>
    <t>最大150 cｍ3/ｍ3N</t>
    <phoneticPr fontId="1"/>
  </si>
  <si>
    <t>協定値</t>
    <phoneticPr fontId="1"/>
  </si>
  <si>
    <t>(注1)　ばいじん量の測定は,大気汚染防止法(昭和43年法律第97号)に定める方法又は日本工業規格に定める自動分析記録法によるものとする。</t>
    <phoneticPr fontId="1"/>
  </si>
  <si>
    <t>(注2)　ばいじん量は,0℃1気圧の状態に換算した排出ガス1ｍ3当たりのものとする。</t>
    <phoneticPr fontId="1"/>
  </si>
  <si>
    <t>(注３)　ばいじん量については,次の式により酸素濃度による補正を行った値とする。</t>
    <phoneticPr fontId="1"/>
  </si>
  <si>
    <t>最大0.15 g/ｍ3N</t>
    <phoneticPr fontId="1"/>
  </si>
  <si>
    <t>換算ばいじん量＝Cs　ｘ(21－On)/(21－Os)</t>
    <phoneticPr fontId="1"/>
  </si>
  <si>
    <t>項目</t>
    <rPh sb="0" eb="2">
      <t>コウモク</t>
    </rPh>
    <phoneticPr fontId="1"/>
  </si>
  <si>
    <t>水量</t>
    <rPh sb="0" eb="2">
      <t>スイリョウ</t>
    </rPh>
    <phoneticPr fontId="1"/>
  </si>
  <si>
    <t>最大　350 ｍ3 /日</t>
  </si>
  <si>
    <t>最大　20 mg/L</t>
    <phoneticPr fontId="1"/>
  </si>
  <si>
    <t>最大　　3 mg/L</t>
  </si>
  <si>
    <t>最大　0.6 mg/L</t>
  </si>
  <si>
    <t>最大　0.02 mg/L</t>
  </si>
  <si>
    <t>ノルマルヘキサン抽出物貧含有量(鉱油類含有量)(mg/L)</t>
  </si>
  <si>
    <t>最大１５　mg/L</t>
  </si>
  <si>
    <t>最大２０　mg/L</t>
  </si>
  <si>
    <t>最大　20　mg/L</t>
  </si>
  <si>
    <t>最大　30　mg/L</t>
  </si>
  <si>
    <t>最大　230　mg/L</t>
  </si>
  <si>
    <t>最大　15　mg/L</t>
  </si>
  <si>
    <t>最大　100　mg/L</t>
  </si>
  <si>
    <t>(注)　測定方法は,排出水量については,日本工業規格に定める方法,水質については,水質汚濁防止法(昭和45年法律第138号)に定める方法とする。</t>
    <phoneticPr fontId="1"/>
  </si>
  <si>
    <t>協定値</t>
    <phoneticPr fontId="1"/>
  </si>
  <si>
    <t>1 ppm</t>
    <phoneticPr fontId="1"/>
  </si>
  <si>
    <t>(注)　測定方法は,悪臭防止法(昭和46年法律第91号)に定める方法とする。</t>
    <phoneticPr fontId="1"/>
  </si>
  <si>
    <t>ＪＸ日鉱日石エネルギー仙台製油所</t>
    <rPh sb="2" eb="4">
      <t>ニッコウ</t>
    </rPh>
    <rPh sb="4" eb="6">
      <t>ニッセキ</t>
    </rPh>
    <rPh sb="11" eb="13">
      <t>センダイ</t>
    </rPh>
    <rPh sb="13" eb="16">
      <t>セイユショ</t>
    </rPh>
    <phoneticPr fontId="1"/>
  </si>
  <si>
    <t>施設名　　　　　　　　　　　　　　項日</t>
    <phoneticPr fontId="1"/>
  </si>
  <si>
    <t>煙突高　(ｍ)</t>
    <phoneticPr fontId="1"/>
  </si>
  <si>
    <t>排出ガス量　(ｍ3N/h)</t>
    <phoneticPr fontId="1"/>
  </si>
  <si>
    <t>２号常圧蒸留装置加熱炉</t>
    <phoneticPr fontId="1"/>
  </si>
  <si>
    <t>１号常圧蒸留装置加熱炉</t>
    <phoneticPr fontId="1"/>
  </si>
  <si>
    <t>硫黄回収装置燃焼炉</t>
    <rPh sb="0" eb="2">
      <t>イオウ</t>
    </rPh>
    <rPh sb="2" eb="4">
      <t>カイシュウ</t>
    </rPh>
    <rPh sb="4" eb="6">
      <t>ソウチ</t>
    </rPh>
    <rPh sb="6" eb="8">
      <t>ネンショウ</t>
    </rPh>
    <rPh sb="8" eb="9">
      <t>ロ</t>
    </rPh>
    <phoneticPr fontId="1"/>
  </si>
  <si>
    <t>１号重質ガソリン脱硫装置加熱炉</t>
    <rPh sb="14" eb="15">
      <t>ロ</t>
    </rPh>
    <phoneticPr fontId="1"/>
  </si>
  <si>
    <t>２号重質ガソリン脱硫装置加熱炉</t>
    <rPh sb="14" eb="15">
      <t>ロ</t>
    </rPh>
    <phoneticPr fontId="1"/>
  </si>
  <si>
    <t>重質ガソリン改質装置加熱炉</t>
  </si>
  <si>
    <t>２号ガソリン分留装置加熱炉</t>
  </si>
  <si>
    <t>減圧蒸留装置加熱炉</t>
    <rPh sb="0" eb="2">
      <t>ゲンアツ</t>
    </rPh>
    <phoneticPr fontId="1"/>
  </si>
  <si>
    <t>１号減圧軽油脱硫装置加熱炉</t>
    <rPh sb="2" eb="4">
      <t>ゲンアツ</t>
    </rPh>
    <rPh sb="4" eb="6">
      <t>ケイユ</t>
    </rPh>
    <rPh sb="6" eb="8">
      <t>ダツリュウ</t>
    </rPh>
    <rPh sb="8" eb="10">
      <t>ソウチ</t>
    </rPh>
    <rPh sb="10" eb="12">
      <t>カネツ</t>
    </rPh>
    <rPh sb="12" eb="13">
      <t>ロ</t>
    </rPh>
    <phoneticPr fontId="1"/>
  </si>
  <si>
    <t>２号減圧軽油脱硫装置加熱炉</t>
    <rPh sb="2" eb="4">
      <t>ゲンアツ</t>
    </rPh>
    <rPh sb="4" eb="6">
      <t>ケイユ</t>
    </rPh>
    <rPh sb="6" eb="8">
      <t>ダツリュウ</t>
    </rPh>
    <rPh sb="8" eb="10">
      <t>ソウチ</t>
    </rPh>
    <rPh sb="10" eb="12">
      <t>カネツ</t>
    </rPh>
    <rPh sb="12" eb="13">
      <t>ロ</t>
    </rPh>
    <phoneticPr fontId="1"/>
  </si>
  <si>
    <t>３号減圧軽油脱硫装置加熱炉</t>
    <rPh sb="2" eb="4">
      <t>ゲンアツ</t>
    </rPh>
    <rPh sb="4" eb="6">
      <t>ケイユ</t>
    </rPh>
    <rPh sb="6" eb="8">
      <t>ダツリュウ</t>
    </rPh>
    <rPh sb="8" eb="10">
      <t>ソウチ</t>
    </rPh>
    <rPh sb="10" eb="12">
      <t>カネツ</t>
    </rPh>
    <rPh sb="12" eb="13">
      <t>ロ</t>
    </rPh>
    <phoneticPr fontId="1"/>
  </si>
  <si>
    <t>残油流動接触分解装置触媒再生塔</t>
    <rPh sb="0" eb="1">
      <t>ザン</t>
    </rPh>
    <rPh sb="1" eb="2">
      <t>ユ</t>
    </rPh>
    <rPh sb="2" eb="4">
      <t>リュウドウ</t>
    </rPh>
    <rPh sb="4" eb="6">
      <t>セッショク</t>
    </rPh>
    <rPh sb="6" eb="8">
      <t>ブンカイ</t>
    </rPh>
    <rPh sb="8" eb="10">
      <t>ソウチ</t>
    </rPh>
    <rPh sb="10" eb="12">
      <t>ショクバイ</t>
    </rPh>
    <rPh sb="12" eb="14">
      <t>サイセイ</t>
    </rPh>
    <rPh sb="14" eb="15">
      <t>トウ</t>
    </rPh>
    <phoneticPr fontId="1"/>
  </si>
  <si>
    <t>硫酸再生装置分解炉</t>
    <rPh sb="0" eb="2">
      <t>リュウサン</t>
    </rPh>
    <rPh sb="2" eb="4">
      <t>サイセイ</t>
    </rPh>
    <rPh sb="4" eb="6">
      <t>ソウチ</t>
    </rPh>
    <rPh sb="6" eb="8">
      <t>ブンカイ</t>
    </rPh>
    <rPh sb="8" eb="9">
      <t>ロ</t>
    </rPh>
    <phoneticPr fontId="1"/>
  </si>
  <si>
    <t>排煙脱硫装置アフターファーネス</t>
    <rPh sb="0" eb="2">
      <t>ハイエン</t>
    </rPh>
    <rPh sb="2" eb="4">
      <t>ダツリュウ</t>
    </rPh>
    <phoneticPr fontId="1"/>
  </si>
  <si>
    <t>１号ガソリン分留装置加熱炉</t>
    <rPh sb="10" eb="12">
      <t>カネツ</t>
    </rPh>
    <rPh sb="12" eb="13">
      <t>ロ</t>
    </rPh>
    <phoneticPr fontId="1"/>
  </si>
  <si>
    <t>１号水素製造装置加熱炉</t>
    <rPh sb="8" eb="10">
      <t>カネツ</t>
    </rPh>
    <rPh sb="10" eb="11">
      <t>ロ</t>
    </rPh>
    <phoneticPr fontId="1"/>
  </si>
  <si>
    <t>２号水素製造装置加熱炉</t>
    <rPh sb="8" eb="10">
      <t>カネツ</t>
    </rPh>
    <rPh sb="10" eb="11">
      <t>ロ</t>
    </rPh>
    <phoneticPr fontId="1"/>
  </si>
  <si>
    <t>水素製造装置加熱炉</t>
    <rPh sb="6" eb="8">
      <t>カネツ</t>
    </rPh>
    <rPh sb="8" eb="9">
      <t>ロ</t>
    </rPh>
    <phoneticPr fontId="1"/>
  </si>
  <si>
    <t>２号硫黄回収装置燃焼炉</t>
    <rPh sb="2" eb="4">
      <t>イオウ</t>
    </rPh>
    <rPh sb="4" eb="6">
      <t>カイシュウ</t>
    </rPh>
    <rPh sb="6" eb="8">
      <t>ソウチ</t>
    </rPh>
    <rPh sb="8" eb="10">
      <t>ネンショウ</t>
    </rPh>
    <rPh sb="10" eb="11">
      <t>ロ</t>
    </rPh>
    <phoneticPr fontId="1"/>
  </si>
  <si>
    <t>３号廃熱ボイラー</t>
    <rPh sb="2" eb="4">
      <t>ハイネツ</t>
    </rPh>
    <phoneticPr fontId="1"/>
  </si>
  <si>
    <t>４号廃熱ボイラー</t>
    <rPh sb="2" eb="4">
      <t>ハイネツ</t>
    </rPh>
    <phoneticPr fontId="1"/>
  </si>
  <si>
    <t>５号廃熱ボイラー</t>
    <rPh sb="2" eb="4">
      <t>ハイネツ</t>
    </rPh>
    <phoneticPr fontId="1"/>
  </si>
  <si>
    <t>ガソリン脱硫装置加熱炉</t>
    <rPh sb="8" eb="10">
      <t>カネツ</t>
    </rPh>
    <rPh sb="10" eb="11">
      <t>ロ</t>
    </rPh>
    <phoneticPr fontId="1"/>
  </si>
  <si>
    <t>ナフサ水素化脱硫装置加熱炉</t>
    <rPh sb="6" eb="8">
      <t>ダツリュウ</t>
    </rPh>
    <phoneticPr fontId="1"/>
  </si>
  <si>
    <t>１号ナフサ水素化脱硫装置加熱炉</t>
    <phoneticPr fontId="1"/>
  </si>
  <si>
    <t>２号ナフサ水素化脱硫装置加熱炉</t>
  </si>
  <si>
    <t>連続触媒再生式接触改質装置加熱炉</t>
    <rPh sb="0" eb="2">
      <t>レンゾク</t>
    </rPh>
    <rPh sb="2" eb="4">
      <t>ショクバイ</t>
    </rPh>
    <rPh sb="4" eb="6">
      <t>サイセイ</t>
    </rPh>
    <rPh sb="6" eb="7">
      <t>シキ</t>
    </rPh>
    <rPh sb="7" eb="9">
      <t>セッショク</t>
    </rPh>
    <rPh sb="9" eb="11">
      <t>カイシツ</t>
    </rPh>
    <rPh sb="11" eb="13">
      <t>ソウチ</t>
    </rPh>
    <rPh sb="13" eb="15">
      <t>カネツ</t>
    </rPh>
    <rPh sb="15" eb="16">
      <t>ロ</t>
    </rPh>
    <phoneticPr fontId="1"/>
  </si>
  <si>
    <t>改質ガソリン分留装置加熱炉</t>
    <rPh sb="10" eb="12">
      <t>カネツ</t>
    </rPh>
    <rPh sb="12" eb="13">
      <t>ロ</t>
    </rPh>
    <phoneticPr fontId="1"/>
  </si>
  <si>
    <t>低温LPGタンク用フレアスタック</t>
    <phoneticPr fontId="1"/>
  </si>
  <si>
    <t>使用燃料</t>
    <rPh sb="2" eb="4">
      <t>ネンリョウ</t>
    </rPh>
    <phoneticPr fontId="1"/>
  </si>
  <si>
    <t>液化石油ガス･石油ガス</t>
    <phoneticPr fontId="1"/>
  </si>
  <si>
    <t>重油･石油ガス</t>
  </si>
  <si>
    <t>液化石油ガス</t>
    <rPh sb="0" eb="2">
      <t>エキカ</t>
    </rPh>
    <rPh sb="2" eb="4">
      <t>セキユ</t>
    </rPh>
    <phoneticPr fontId="1"/>
  </si>
  <si>
    <t>排出温度(℃)</t>
    <rPh sb="2" eb="4">
      <t>オンド</t>
    </rPh>
    <phoneticPr fontId="1"/>
  </si>
  <si>
    <t>排出速度(m/s)</t>
    <phoneticPr fontId="1"/>
  </si>
  <si>
    <t>４　Ｅ筒及びＦ筒ガスタービンの排出ガスは廃熱ボイラーの助燃空気として使用するため,Ｅ筒及びＦ筒の排出ガス量に含めないものとする。</t>
    <rPh sb="20" eb="22">
      <t>ハイネツ</t>
    </rPh>
    <rPh sb="27" eb="29">
      <t>ジョネン</t>
    </rPh>
    <phoneticPr fontId="1"/>
  </si>
  <si>
    <t>５　ナフサ水素化脱硫装置加熱炉は,１号及び２号加熱炉の排ガスを２号加熱炉の熱回収部で熱回収を行い,２号加熱炉に設置された煙突より排出。原料油の性状変化により各々の加熱炉の排ガス量が変動するが,合計排ガス量は最大29,400m3N/hとする。</t>
    <rPh sb="14" eb="15">
      <t>ロ</t>
    </rPh>
    <rPh sb="25" eb="26">
      <t>ロ</t>
    </rPh>
    <rPh sb="64" eb="66">
      <t>ハイシュツ</t>
    </rPh>
    <rPh sb="67" eb="69">
      <t>ゲンリョウ</t>
    </rPh>
    <phoneticPr fontId="1"/>
  </si>
  <si>
    <t>６　N0.2及び低温LPG用フレアスタックの数値は,パイロットバーナーのものとする。</t>
    <rPh sb="22" eb="24">
      <t>スウチ</t>
    </rPh>
    <phoneticPr fontId="1"/>
  </si>
  <si>
    <t>１　硫黄酸化物排出基準</t>
    <rPh sb="2" eb="4">
      <t>イオウ</t>
    </rPh>
    <rPh sb="4" eb="6">
      <t>サンカ</t>
    </rPh>
    <rPh sb="6" eb="7">
      <t>ブツ</t>
    </rPh>
    <phoneticPr fontId="1"/>
  </si>
  <si>
    <t>硫黄酸化物年間許容排出量(t/年)</t>
    <rPh sb="0" eb="2">
      <t>イオウ</t>
    </rPh>
    <rPh sb="2" eb="4">
      <t>サンカ</t>
    </rPh>
    <rPh sb="4" eb="5">
      <t>ブツ</t>
    </rPh>
    <rPh sb="7" eb="9">
      <t>キョヨウ</t>
    </rPh>
    <phoneticPr fontId="1"/>
  </si>
  <si>
    <t>硫黄酸化物時間許容排出量(ｍ3Ｎ/ｈ)</t>
    <rPh sb="0" eb="2">
      <t>イオウ</t>
    </rPh>
    <rPh sb="2" eb="4">
      <t>サンカ</t>
    </rPh>
    <rPh sb="4" eb="5">
      <t>ブツ</t>
    </rPh>
    <phoneticPr fontId="1"/>
  </si>
  <si>
    <t>備考　使用燃料飲黄含有率とは,排煙脱硫装置の効果及びガス混焼等を総合した硫責含有率の計算値(重油換算値)をいう。</t>
    <rPh sb="3" eb="5">
      <t>シヨウ</t>
    </rPh>
    <rPh sb="5" eb="7">
      <t>ネンリョウ</t>
    </rPh>
    <rPh sb="15" eb="17">
      <t>ハイエン</t>
    </rPh>
    <rPh sb="17" eb="19">
      <t>ダツリュウ</t>
    </rPh>
    <rPh sb="28" eb="30">
      <t>コンショウ</t>
    </rPh>
    <rPh sb="38" eb="40">
      <t>ガンユウ</t>
    </rPh>
    <phoneticPr fontId="1"/>
  </si>
  <si>
    <t>協定値(cm3/・m3Ｎ)</t>
    <phoneticPr fontId="1"/>
  </si>
  <si>
    <t>ガソリン脱硫装置加熱炉</t>
    <rPh sb="4" eb="6">
      <t>ダツリュウ</t>
    </rPh>
    <rPh sb="10" eb="11">
      <t>ロ</t>
    </rPh>
    <phoneticPr fontId="1"/>
  </si>
  <si>
    <t>ナフサ水素化脱硫装置加熱炉</t>
    <rPh sb="6" eb="8">
      <t>ダツリュウ</t>
    </rPh>
    <rPh sb="8" eb="10">
      <t>ソウチ</t>
    </rPh>
    <rPh sb="10" eb="12">
      <t>カネツ</t>
    </rPh>
    <rPh sb="12" eb="13">
      <t>ロ</t>
    </rPh>
    <phoneticPr fontId="1"/>
  </si>
  <si>
    <t>連続触媒再生式接触改質装置加熱炉</t>
    <rPh sb="2" eb="4">
      <t>ショクバイ</t>
    </rPh>
    <rPh sb="4" eb="6">
      <t>サイセイ</t>
    </rPh>
    <rPh sb="13" eb="15">
      <t>カネツ</t>
    </rPh>
    <rPh sb="15" eb="16">
      <t>ロ</t>
    </rPh>
    <phoneticPr fontId="1"/>
  </si>
  <si>
    <t>備考１窒素酸化物濃度の測定は,大気汚染防止法(昭和43年法律第97号)に定める方法又は日本工業規格に定める自動分析回欲法によるものとする。</t>
    <rPh sb="0" eb="2">
      <t>ビコウ</t>
    </rPh>
    <phoneticPr fontId="1"/>
  </si>
  <si>
    <t>Cs :窒素酸化物の実測値(ｃｍ3/ｍ3N)　On：換算酸素濃度(%)　Os：排ガス中の酸素濃度(%)</t>
  </si>
  <si>
    <t>　４　重油直接脱硫装置停止時のＤ筒協定値は220cm3/ｍ3Ｎとする。</t>
    <rPh sb="7" eb="9">
      <t>ダツリュウ</t>
    </rPh>
    <rPh sb="9" eb="11">
      <t>ソウチ</t>
    </rPh>
    <phoneticPr fontId="1"/>
  </si>
  <si>
    <t>　２　窒素酸化物濃度は,0℃1気圧の状態に換算した排出ガス１m3当たりのものとする。</t>
    <phoneticPr fontId="1"/>
  </si>
  <si>
    <t>備考１　ばいじん量の測定は,大気汚染防止法(昭和43年法律第97号)に定める方法又は日本工業規格に定める自動分析記録法によるものとする。</t>
    <phoneticPr fontId="1"/>
  </si>
  <si>
    <t>備考１　ばいじん量の測定は,大気汚染防止法(昭和43年法律第97号)に定める方法又は日本工業規格に定める自動分析記録法によるものとする。</t>
    <phoneticPr fontId="1"/>
  </si>
  <si>
    <t>換算酸素濃度(%)</t>
    <rPh sb="0" eb="2">
      <t>カンサン</t>
    </rPh>
    <rPh sb="2" eb="4">
      <t>サンソ</t>
    </rPh>
    <rPh sb="4" eb="6">
      <t>ノウド</t>
    </rPh>
    <phoneticPr fontId="1"/>
  </si>
  <si>
    <t>協定値(g/m3N)</t>
    <phoneticPr fontId="1"/>
  </si>
  <si>
    <t>　２　ばいじん量は,0℃1気圧の状態に換算した排出ガス１m3当たりのものとする。</t>
    <phoneticPr fontId="1"/>
  </si>
  <si>
    <t>Cs :ばいじん量の実測値(g/ｍ3N)　On：換算酸素濃度(%)　Os：排ガス中の酸素濃度(%)</t>
    <rPh sb="8" eb="9">
      <t>リョウ</t>
    </rPh>
    <phoneticPr fontId="1"/>
  </si>
  <si>
    <t>Cs :窒素酸化物の実測値(ｃｍ3/ｍ3N)　On：換算酸素濃度(%)　Os：排ガス中の酸素濃度(%)</t>
    <phoneticPr fontId="1"/>
  </si>
  <si>
    <t>Cs :窒素酸化物の実測値(ｃｍ3/ｍ3N)　On：換算酸素濃度(%)　Os：排ガス中の酸素濃度(%)</t>
    <phoneticPr fontId="1"/>
  </si>
  <si>
    <t>・・・</t>
    <phoneticPr fontId="1"/>
  </si>
  <si>
    <t>硫黄酸化物濃度測定値(1時間値)</t>
    <rPh sb="0" eb="2">
      <t>イオウ</t>
    </rPh>
    <rPh sb="2" eb="4">
      <t>サンカ</t>
    </rPh>
    <rPh sb="4" eb="5">
      <t>ブツ</t>
    </rPh>
    <phoneticPr fontId="1"/>
  </si>
  <si>
    <t>5.8～8.6</t>
    <phoneticPr fontId="1"/>
  </si>
  <si>
    <t>化学的酸素要求量(mg/L)</t>
    <phoneticPr fontId="1"/>
  </si>
  <si>
    <t>浮遊物質量(mg/L)</t>
    <phoneticPr fontId="1"/>
  </si>
  <si>
    <t>フェノール類含有量(mg/L)</t>
    <phoneticPr fontId="1"/>
  </si>
  <si>
    <t>アンモニア,アンモニウム化合物,亜硝酸化合物及び硝酸化合物(mg/L)</t>
    <rPh sb="26" eb="29">
      <t>カゴウブツ</t>
    </rPh>
    <phoneticPr fontId="1"/>
  </si>
  <si>
    <t>備考　測定方法は,騒音規制法(昭和43年法律第98号)に定める方法とする。</t>
    <phoneticPr fontId="1"/>
  </si>
  <si>
    <t>敷地境界</t>
    <rPh sb="0" eb="2">
      <t>シキチ</t>
    </rPh>
    <rPh sb="2" eb="4">
      <t>キョウカイ</t>
    </rPh>
    <phoneticPr fontId="1"/>
  </si>
  <si>
    <t>規制箇所</t>
    <phoneticPr fontId="1"/>
  </si>
  <si>
    <t>協定値</t>
    <phoneticPr fontId="1"/>
  </si>
  <si>
    <t>(注)昼間：午前8時から午後7時まで、朝：午前６時から午前８時まで、夕：午後7時から午後10時まで、夜間：午後10時から翌日の午前6時まで</t>
  </si>
  <si>
    <t>(注)昼間：午前8時から午後7時まで、朝：午前６時から午前８時まで、夕：午後7時から午後10時まで、夜間：午後10時から翌日の午前6時まで</t>
    <phoneticPr fontId="1"/>
  </si>
  <si>
    <t>東北電力仙台火力発電所</t>
    <rPh sb="0" eb="2">
      <t>トウホク</t>
    </rPh>
    <rPh sb="2" eb="4">
      <t>デンリョク</t>
    </rPh>
    <rPh sb="4" eb="6">
      <t>センダイ</t>
    </rPh>
    <rPh sb="6" eb="8">
      <t>カリョク</t>
    </rPh>
    <rPh sb="8" eb="10">
      <t>ハツデン</t>
    </rPh>
    <rPh sb="10" eb="11">
      <t>ショ</t>
    </rPh>
    <phoneticPr fontId="1"/>
  </si>
  <si>
    <t>排出ガス量(ｍ3/ｈ)</t>
    <phoneticPr fontId="1"/>
  </si>
  <si>
    <t>2,200,000
(湿り)</t>
    <rPh sb="11" eb="12">
      <t>シメ</t>
    </rPh>
    <phoneticPr fontId="1"/>
  </si>
  <si>
    <t>369,700m3/N</t>
    <phoneticPr fontId="1"/>
  </si>
  <si>
    <t>75,206.3L/h(重油換算)</t>
    <phoneticPr fontId="1"/>
  </si>
  <si>
    <t>換算酸素濃度(％)</t>
    <phoneticPr fontId="1"/>
  </si>
  <si>
    <t>協定値(cｍ3/ｍ3N)</t>
    <phoneticPr fontId="1"/>
  </si>
  <si>
    <t>最大730　ｍ3/日</t>
    <phoneticPr fontId="1"/>
  </si>
  <si>
    <t>排出ガス量(ｍ3N/h)</t>
    <phoneticPr fontId="1"/>
  </si>
  <si>
    <t>41,700kg/h</t>
    <phoneticPr fontId="1"/>
  </si>
  <si>
    <t>石炭</t>
    <rPh sb="0" eb="2">
      <t>セキタン</t>
    </rPh>
    <phoneticPr fontId="1"/>
  </si>
  <si>
    <t>　備考・硫黄酸化物排出量の測定は,大気汚染防止法(昭和43年法律第97号)に定める方法又は日本工業規格に定める自動分析記録法によるものとする。</t>
    <rPh sb="1" eb="3">
      <t>ビコウ</t>
    </rPh>
    <phoneticPr fontId="1"/>
  </si>
  <si>
    <t>備考１窒素酸化物濃度の測定は,大気汚染防止法(昭和43年法律第97号)に定める方法又は日本工業規格に定める自動分析記録法によるものとする。</t>
    <phoneticPr fontId="1"/>
  </si>
  <si>
    <t>　３　窒素酸化物濃度については,次の式により酸素濃度による補正を行った値とする。</t>
    <phoneticPr fontId="1"/>
  </si>
  <si>
    <t>　３　ばいじん量については,次の式により酸素濃度による補正を行った値とする。</t>
    <phoneticPr fontId="1"/>
  </si>
  <si>
    <t>煙突高　(ｍ)</t>
    <phoneticPr fontId="1"/>
  </si>
  <si>
    <t>排出ガス量(ｍ3N/ｈ)</t>
    <phoneticPr fontId="1"/>
  </si>
  <si>
    <t>76,200ｍ3N/h</t>
    <phoneticPr fontId="1"/>
  </si>
  <si>
    <t>ＬＮＧ</t>
    <phoneticPr fontId="1"/>
  </si>
  <si>
    <t>2,290,000
(湿り)</t>
    <phoneticPr fontId="1"/>
  </si>
  <si>
    <t>2,290,000
(湿り)</t>
    <phoneticPr fontId="1"/>
  </si>
  <si>
    <t>81200L/h(重油換算)</t>
    <phoneticPr fontId="1"/>
  </si>
  <si>
    <t>５以下</t>
    <phoneticPr fontId="1"/>
  </si>
  <si>
    <t>東北電力新仙台火力発電所</t>
    <rPh sb="0" eb="2">
      <t>トウホク</t>
    </rPh>
    <rPh sb="2" eb="4">
      <t>デンリョク</t>
    </rPh>
    <rPh sb="4" eb="5">
      <t>シン</t>
    </rPh>
    <rPh sb="5" eb="7">
      <t>センダイ</t>
    </rPh>
    <rPh sb="7" eb="9">
      <t>カリョク</t>
    </rPh>
    <rPh sb="9" eb="11">
      <t>ハツデン</t>
    </rPh>
    <rPh sb="11" eb="12">
      <t>ショ</t>
    </rPh>
    <phoneticPr fontId="1"/>
  </si>
  <si>
    <t>55 dB以下</t>
    <phoneticPr fontId="1"/>
  </si>
  <si>
    <t>50 dB以下</t>
    <phoneticPr fontId="1"/>
  </si>
  <si>
    <t>45 dB以下</t>
    <phoneticPr fontId="1"/>
  </si>
  <si>
    <t>麒麟麦酒仙台工場</t>
    <rPh sb="0" eb="2">
      <t>キリン</t>
    </rPh>
    <rPh sb="2" eb="4">
      <t>バクシュ</t>
    </rPh>
    <rPh sb="4" eb="8">
      <t>センダイコウジョウ</t>
    </rPh>
    <phoneticPr fontId="1"/>
  </si>
  <si>
    <t>小型貫流ボイラー1～24号</t>
    <phoneticPr fontId="1"/>
  </si>
  <si>
    <t>換算ばいじん量=Cs x (21－On)/(21－Os)</t>
    <phoneticPr fontId="1"/>
  </si>
  <si>
    <t>最大13,000ｍ3/日</t>
    <phoneticPr fontId="1"/>
  </si>
  <si>
    <t>排水処理場調整槽排気口</t>
    <rPh sb="10" eb="11">
      <t>クチ</t>
    </rPh>
    <phoneticPr fontId="1"/>
  </si>
  <si>
    <t>臭気指数３４</t>
    <phoneticPr fontId="1"/>
  </si>
  <si>
    <t>ＪＦＥ条鋼株式会社仙台製造所</t>
    <phoneticPr fontId="1"/>
  </si>
  <si>
    <t>線材工場加熱炉</t>
  </si>
  <si>
    <t>鋼片工場加熱炉</t>
  </si>
  <si>
    <t>棒鋼工場加熱炉</t>
  </si>
  <si>
    <t>３号電気炉(スクラップ予熱型交流電気炉)</t>
    <rPh sb="12" eb="13">
      <t>ネツ</t>
    </rPh>
    <phoneticPr fontId="1"/>
  </si>
  <si>
    <t>-</t>
    <phoneticPr fontId="1"/>
  </si>
  <si>
    <t>1,210,000m3N/h(電気炉出口：193,000m3N/h)</t>
    <phoneticPr fontId="1"/>
  </si>
  <si>
    <t>協定値(cｍ3/ｍ3N)</t>
    <phoneticPr fontId="1"/>
  </si>
  <si>
    <t>　２　ばいじん量は,0℃1気圧の状態に換算した排出ガス１m3当たりのものとする。</t>
    <phoneticPr fontId="1"/>
  </si>
  <si>
    <t>アンモニア,アンモニウム化合物,亜硝酸化合物及び硝酸化合物</t>
    <phoneticPr fontId="1"/>
  </si>
  <si>
    <t>日間平均1mg/L以下　最大3mg/L</t>
    <phoneticPr fontId="1"/>
  </si>
  <si>
    <t>備考　測定方法は,排出水量については日本工業規格に定める方法,水質については水質汚濁防止法(昭和45年法律第138号)に定める方法とする。</t>
  </si>
  <si>
    <t>最大4021m3/日</t>
    <phoneticPr fontId="1"/>
  </si>
  <si>
    <t>排出ガス(ng-TEQ/ｍ3N)</t>
    <phoneticPr fontId="1"/>
  </si>
  <si>
    <t>備考１　測定方法は,ダイオキシン類対策特別措置法(平成11年法律第105号。以下「法」という｡)に定める方法とする。</t>
    <phoneticPr fontId="1"/>
  </si>
  <si>
    <t>　２　ダイオキシン類の量は,法第８条第２項第１号の規定により2･3･7･8-四塩化ジペンｿﾞ-パラ-ジオキシンの毒性へ換算したものとする。</t>
    <phoneticPr fontId="1"/>
  </si>
  <si>
    <t>　３　ダイオキシン類の量は,0℃1気圧の状態に換算した排出ガス１ｍ3当たりのものとする。</t>
    <phoneticPr fontId="1"/>
  </si>
  <si>
    <t>協定値　　企業</t>
    <rPh sb="0" eb="2">
      <t>キョウテイ</t>
    </rPh>
    <rPh sb="2" eb="3">
      <t>チ</t>
    </rPh>
    <rPh sb="5" eb="7">
      <t>キギョウ</t>
    </rPh>
    <phoneticPr fontId="1"/>
  </si>
  <si>
    <t>燃料S分(％以下)</t>
    <rPh sb="0" eb="2">
      <t>ネンリョウ</t>
    </rPh>
    <rPh sb="3" eb="4">
      <t>ブン</t>
    </rPh>
    <rPh sb="6" eb="8">
      <t>イカ</t>
    </rPh>
    <phoneticPr fontId="1"/>
  </si>
  <si>
    <t>その他</t>
    <rPh sb="2" eb="3">
      <t>タ</t>
    </rPh>
    <phoneticPr fontId="1"/>
  </si>
  <si>
    <t>日排水量(　m3/日)</t>
    <rPh sb="0" eb="1">
      <t>ヒ</t>
    </rPh>
    <rPh sb="1" eb="3">
      <t>ハイスイ</t>
    </rPh>
    <rPh sb="2" eb="4">
      <t>スイリョウ</t>
    </rPh>
    <rPh sb="9" eb="10">
      <t>ニチ</t>
    </rPh>
    <phoneticPr fontId="1"/>
  </si>
  <si>
    <t>COD(最大ppm)</t>
    <rPh sb="4" eb="6">
      <t>サイダイ</t>
    </rPh>
    <phoneticPr fontId="1"/>
  </si>
  <si>
    <t>SS(最大ppm)</t>
    <rPh sb="3" eb="5">
      <t>サイダイ</t>
    </rPh>
    <phoneticPr fontId="1"/>
  </si>
  <si>
    <t>油分_日間平均(ppm)</t>
    <rPh sb="0" eb="2">
      <t>ユブン</t>
    </rPh>
    <rPh sb="3" eb="5">
      <t>ニッカン</t>
    </rPh>
    <rPh sb="5" eb="7">
      <t>ヘイキン</t>
    </rPh>
    <phoneticPr fontId="1"/>
  </si>
  <si>
    <t>用排水温度差(℃)</t>
    <rPh sb="0" eb="3">
      <t>ヨウハイスイ</t>
    </rPh>
    <rPh sb="3" eb="6">
      <t>オンドサ</t>
    </rPh>
    <phoneticPr fontId="1"/>
  </si>
  <si>
    <t>東北石油</t>
    <rPh sb="0" eb="2">
      <t>トウホク</t>
    </rPh>
    <rPh sb="2" eb="4">
      <t>セキユ</t>
    </rPh>
    <phoneticPr fontId="1"/>
  </si>
  <si>
    <t>仙台市ガス局</t>
    <rPh sb="0" eb="3">
      <t>センダイシ</t>
    </rPh>
    <rPh sb="5" eb="6">
      <t>キョク</t>
    </rPh>
    <phoneticPr fontId="1"/>
  </si>
  <si>
    <t>吾嬬製鋼所</t>
    <rPh sb="0" eb="2">
      <t>アズマ</t>
    </rPh>
    <rPh sb="2" eb="4">
      <t>セイコウ</t>
    </rPh>
    <rPh sb="4" eb="5">
      <t>ショ</t>
    </rPh>
    <phoneticPr fontId="1"/>
  </si>
  <si>
    <t>川崎製鉄藤沢製鋼</t>
    <rPh sb="0" eb="2">
      <t>カワサキ</t>
    </rPh>
    <rPh sb="2" eb="4">
      <t>セイテツ</t>
    </rPh>
    <rPh sb="4" eb="6">
      <t>フジサワ</t>
    </rPh>
    <rPh sb="6" eb="8">
      <t>セイコウ</t>
    </rPh>
    <phoneticPr fontId="1"/>
  </si>
  <si>
    <t>新日本製鉄</t>
    <rPh sb="0" eb="3">
      <t>シンニホン</t>
    </rPh>
    <rPh sb="3" eb="5">
      <t>セイテツ</t>
    </rPh>
    <phoneticPr fontId="1"/>
  </si>
  <si>
    <t>日鉄建材</t>
    <rPh sb="0" eb="2">
      <t>ニッテツ</t>
    </rPh>
    <rPh sb="2" eb="4">
      <t>ケンザイ</t>
    </rPh>
    <phoneticPr fontId="1"/>
  </si>
  <si>
    <t>日本鋼管仙台埠頭</t>
    <rPh sb="0" eb="2">
      <t>ニホン</t>
    </rPh>
    <rPh sb="2" eb="4">
      <t>コウカン</t>
    </rPh>
    <rPh sb="4" eb="6">
      <t>センダイ</t>
    </rPh>
    <rPh sb="6" eb="8">
      <t>フトウ</t>
    </rPh>
    <phoneticPr fontId="1"/>
  </si>
  <si>
    <t>表3-1-25　公害防止協定による主要協定値</t>
    <rPh sb="0" eb="1">
      <t>ヒョウ</t>
    </rPh>
    <rPh sb="8" eb="10">
      <t>コウガイ</t>
    </rPh>
    <rPh sb="10" eb="12">
      <t>ボウシ</t>
    </rPh>
    <rPh sb="12" eb="14">
      <t>キョウテイ</t>
    </rPh>
    <rPh sb="17" eb="19">
      <t>シュヨウ</t>
    </rPh>
    <rPh sb="19" eb="21">
      <t>キョウテイ</t>
    </rPh>
    <rPh sb="21" eb="22">
      <t>チ</t>
    </rPh>
    <phoneticPr fontId="1"/>
  </si>
  <si>
    <t>(昭和54年度末現在)</t>
    <rPh sb="1" eb="3">
      <t>ショウワ</t>
    </rPh>
    <rPh sb="5" eb="8">
      <t>ネンドマツ</t>
    </rPh>
    <rPh sb="8" eb="10">
      <t>ゲンザイ</t>
    </rPh>
    <phoneticPr fontId="1"/>
  </si>
  <si>
    <t>1号ボイラ</t>
    <rPh sb="1" eb="2">
      <t>ゴウ</t>
    </rPh>
    <phoneticPr fontId="1"/>
  </si>
  <si>
    <t>2号ボイラ</t>
    <rPh sb="1" eb="2">
      <t>ゴウ</t>
    </rPh>
    <phoneticPr fontId="1"/>
  </si>
  <si>
    <t>加熱炉</t>
    <rPh sb="0" eb="2">
      <t>カネツ</t>
    </rPh>
    <rPh sb="2" eb="3">
      <t>ロ</t>
    </rPh>
    <phoneticPr fontId="1"/>
  </si>
  <si>
    <t>減少努力</t>
    <rPh sb="0" eb="2">
      <t>ゲンショウ</t>
    </rPh>
    <rPh sb="2" eb="4">
      <t>ドリョク</t>
    </rPh>
    <phoneticPr fontId="1"/>
  </si>
  <si>
    <t>≧4万m3</t>
    <rPh sb="2" eb="3">
      <t>マン</t>
    </rPh>
    <phoneticPr fontId="1"/>
  </si>
  <si>
    <t>&lt;4万m3</t>
    <rPh sb="2" eb="3">
      <t>マン</t>
    </rPh>
    <phoneticPr fontId="1"/>
  </si>
  <si>
    <t>ば発施設</t>
    <rPh sb="1" eb="2">
      <t>ハツ</t>
    </rPh>
    <rPh sb="2" eb="4">
      <t>シセツ</t>
    </rPh>
    <phoneticPr fontId="1"/>
  </si>
  <si>
    <t>塗装･メッキ</t>
    <rPh sb="0" eb="2">
      <t>トソウ</t>
    </rPh>
    <phoneticPr fontId="1"/>
  </si>
  <si>
    <t>金属加熱炉</t>
    <rPh sb="0" eb="2">
      <t>キンゾク</t>
    </rPh>
    <rPh sb="2" eb="4">
      <t>カネツ</t>
    </rPh>
    <rPh sb="4" eb="5">
      <t>ロ</t>
    </rPh>
    <phoneticPr fontId="1"/>
  </si>
  <si>
    <t>日立製作所</t>
    <rPh sb="0" eb="2">
      <t>ヒタチ</t>
    </rPh>
    <rPh sb="2" eb="5">
      <t>セイサクショ</t>
    </rPh>
    <phoneticPr fontId="1"/>
  </si>
  <si>
    <t>麒麟麦酒</t>
    <rPh sb="0" eb="2">
      <t>キリン</t>
    </rPh>
    <rPh sb="2" eb="4">
      <t>バクシュ</t>
    </rPh>
    <phoneticPr fontId="1"/>
  </si>
  <si>
    <t>十条製紙</t>
    <rPh sb="0" eb="2">
      <t>ジュウジョウ</t>
    </rPh>
    <rPh sb="2" eb="4">
      <t>セイシ</t>
    </rPh>
    <phoneticPr fontId="1"/>
  </si>
  <si>
    <t>東洋曹達工業</t>
    <rPh sb="0" eb="2">
      <t>トウヨウ</t>
    </rPh>
    <rPh sb="2" eb="3">
      <t>ソウ</t>
    </rPh>
    <rPh sb="3" eb="4">
      <t>タツ</t>
    </rPh>
    <rPh sb="4" eb="6">
      <t>コウギョウ</t>
    </rPh>
    <phoneticPr fontId="1"/>
  </si>
  <si>
    <t>東海カーボン</t>
    <rPh sb="0" eb="2">
      <t>トウカイ</t>
    </rPh>
    <phoneticPr fontId="1"/>
  </si>
  <si>
    <t>大昭和パルプ</t>
    <rPh sb="0" eb="3">
      <t>ダイショウワ</t>
    </rPh>
    <phoneticPr fontId="1"/>
  </si>
  <si>
    <t>吉田工業</t>
    <rPh sb="0" eb="2">
      <t>ヨシダ</t>
    </rPh>
    <rPh sb="2" eb="4">
      <t>コウギョウ</t>
    </rPh>
    <phoneticPr fontId="1"/>
  </si>
  <si>
    <t>焼却炉</t>
    <rPh sb="0" eb="2">
      <t>ショウキャク</t>
    </rPh>
    <rPh sb="2" eb="3">
      <t>ロ</t>
    </rPh>
    <phoneticPr fontId="1"/>
  </si>
  <si>
    <t>LPG及び都市ガス使用</t>
    <rPh sb="3" eb="4">
      <t>オヨ</t>
    </rPh>
    <rPh sb="5" eb="7">
      <t>トシ</t>
    </rPh>
    <rPh sb="9" eb="11">
      <t>シヨウ</t>
    </rPh>
    <phoneticPr fontId="1"/>
  </si>
  <si>
    <t>乾燥炉</t>
    <rPh sb="0" eb="2">
      <t>カンソウ</t>
    </rPh>
    <rPh sb="2" eb="3">
      <t>ロ</t>
    </rPh>
    <phoneticPr fontId="1"/>
  </si>
  <si>
    <t>ホルムアルデヒド30ppm&gt;</t>
    <phoneticPr fontId="1"/>
  </si>
  <si>
    <t>3,5,6号ボイラ</t>
    <rPh sb="5" eb="6">
      <t>ゴウ</t>
    </rPh>
    <phoneticPr fontId="1"/>
  </si>
  <si>
    <t>7号ボイラ</t>
    <rPh sb="1" eb="2">
      <t>ゴウ</t>
    </rPh>
    <phoneticPr fontId="1"/>
  </si>
  <si>
    <t>その他のボイラ</t>
    <rPh sb="2" eb="3">
      <t>タ</t>
    </rPh>
    <phoneticPr fontId="1"/>
  </si>
  <si>
    <t>s56.10~29</t>
    <phoneticPr fontId="1"/>
  </si>
  <si>
    <t>s57.4~58</t>
    <phoneticPr fontId="1"/>
  </si>
  <si>
    <t>s58.3~9.7</t>
    <phoneticPr fontId="1"/>
  </si>
  <si>
    <t>s54.4~220</t>
    <phoneticPr fontId="1"/>
  </si>
  <si>
    <t>フレアスタック前</t>
    <rPh sb="7" eb="8">
      <t>マエ</t>
    </rPh>
    <phoneticPr fontId="1"/>
  </si>
  <si>
    <t>伊藤製鉄所</t>
    <rPh sb="0" eb="2">
      <t>イトウ</t>
    </rPh>
    <rPh sb="2" eb="4">
      <t>セイテツ</t>
    </rPh>
    <rPh sb="4" eb="5">
      <t>ショ</t>
    </rPh>
    <phoneticPr fontId="1"/>
  </si>
  <si>
    <t>ば発施設建屋集塵装置出口</t>
    <rPh sb="1" eb="2">
      <t>ハツ</t>
    </rPh>
    <rPh sb="2" eb="4">
      <t>シセツ</t>
    </rPh>
    <rPh sb="4" eb="6">
      <t>タテヤ</t>
    </rPh>
    <rPh sb="6" eb="8">
      <t>シュウジン</t>
    </rPh>
    <rPh sb="8" eb="10">
      <t>ソウチ</t>
    </rPh>
    <rPh sb="10" eb="12">
      <t>デグチ</t>
    </rPh>
    <phoneticPr fontId="1"/>
  </si>
  <si>
    <t>1,2,3号ボイラ</t>
    <rPh sb="5" eb="6">
      <t>ゴウ</t>
    </rPh>
    <phoneticPr fontId="1"/>
  </si>
  <si>
    <t>ソーダ回収ボイラ</t>
    <rPh sb="3" eb="5">
      <t>カイシュウ</t>
    </rPh>
    <phoneticPr fontId="1"/>
  </si>
  <si>
    <t>溶解炉</t>
    <rPh sb="0" eb="2">
      <t>ヨウカイ</t>
    </rPh>
    <rPh sb="2" eb="3">
      <t>ロ</t>
    </rPh>
    <phoneticPr fontId="1"/>
  </si>
  <si>
    <t>5.8~8.6</t>
  </si>
  <si>
    <t xml:space="preserve"> 〃 _最大(ppm)</t>
    <rPh sb="4" eb="6">
      <t>サイダイ</t>
    </rPh>
    <phoneticPr fontId="1"/>
  </si>
  <si>
    <t>フェノール類最大1ppm</t>
    <rPh sb="5" eb="6">
      <t>ルイ</t>
    </rPh>
    <rPh sb="6" eb="8">
      <t>サイダイ</t>
    </rPh>
    <phoneticPr fontId="1"/>
  </si>
  <si>
    <t>亜鉛最大3ppm</t>
    <rPh sb="0" eb="2">
      <t>アエン</t>
    </rPh>
    <rPh sb="2" eb="4">
      <t>サイダイ</t>
    </rPh>
    <phoneticPr fontId="1"/>
  </si>
  <si>
    <t>悪臭</t>
    <rPh sb="0" eb="2">
      <t>アクシュウ</t>
    </rPh>
    <phoneticPr fontId="1"/>
  </si>
  <si>
    <t>騒音</t>
    <rPh sb="0" eb="2">
      <t>ソウオン</t>
    </rPh>
    <phoneticPr fontId="1"/>
  </si>
  <si>
    <t>振動</t>
    <rPh sb="0" eb="2">
      <t>シンドウ</t>
    </rPh>
    <phoneticPr fontId="1"/>
  </si>
  <si>
    <t>施設対策</t>
    <rPh sb="0" eb="2">
      <t>シセツ</t>
    </rPh>
    <rPh sb="2" eb="4">
      <t>タイサク</t>
    </rPh>
    <phoneticPr fontId="1"/>
  </si>
  <si>
    <t>住居地域</t>
    <rPh sb="0" eb="2">
      <t>ジュウキョ</t>
    </rPh>
    <rPh sb="2" eb="4">
      <t>チイキ</t>
    </rPh>
    <phoneticPr fontId="1"/>
  </si>
  <si>
    <t>注)　東北石油のSO2の項目､最大排出量は､20万BSDのときの協定値を示す。</t>
    <rPh sb="0" eb="1">
      <t>チュウ</t>
    </rPh>
    <rPh sb="3" eb="5">
      <t>トウホク</t>
    </rPh>
    <rPh sb="5" eb="7">
      <t>セキユ</t>
    </rPh>
    <rPh sb="12" eb="14">
      <t>コウモク</t>
    </rPh>
    <rPh sb="15" eb="17">
      <t>サイダイ</t>
    </rPh>
    <rPh sb="17" eb="19">
      <t>ハイシュツ</t>
    </rPh>
    <rPh sb="19" eb="20">
      <t>リョウ</t>
    </rPh>
    <rPh sb="24" eb="25">
      <t>マン</t>
    </rPh>
    <rPh sb="32" eb="34">
      <t>キョウテイ</t>
    </rPh>
    <rPh sb="34" eb="35">
      <t>チ</t>
    </rPh>
    <rPh sb="36" eb="37">
      <t>シメ</t>
    </rPh>
    <phoneticPr fontId="1"/>
  </si>
  <si>
    <t>公共下水道により処理</t>
    <rPh sb="0" eb="2">
      <t>コウキョウ</t>
    </rPh>
    <rPh sb="2" eb="5">
      <t>ゲスイドウ</t>
    </rPh>
    <rPh sb="8" eb="10">
      <t>ショリ</t>
    </rPh>
    <phoneticPr fontId="1"/>
  </si>
  <si>
    <t>日平均40</t>
    <rPh sb="0" eb="1">
      <t>ニチ</t>
    </rPh>
    <rPh sb="1" eb="3">
      <t>ヘイキン</t>
    </rPh>
    <phoneticPr fontId="1"/>
  </si>
  <si>
    <t>日平均20</t>
    <rPh sb="0" eb="1">
      <t>ニチ</t>
    </rPh>
    <rPh sb="1" eb="3">
      <t>ヘイキン</t>
    </rPh>
    <phoneticPr fontId="1"/>
  </si>
  <si>
    <t>環境水温</t>
    <rPh sb="0" eb="2">
      <t>カンキョウ</t>
    </rPh>
    <rPh sb="2" eb="4">
      <t>スイオン</t>
    </rPh>
    <phoneticPr fontId="1"/>
  </si>
  <si>
    <t>表3-1-26　覚書による規制値</t>
    <rPh sb="0" eb="1">
      <t>ヒョウ</t>
    </rPh>
    <rPh sb="8" eb="10">
      <t>オボエガキ</t>
    </rPh>
    <rPh sb="13" eb="16">
      <t>キセイチ</t>
    </rPh>
    <rPh sb="15" eb="16">
      <t>チ</t>
    </rPh>
    <phoneticPr fontId="1"/>
  </si>
  <si>
    <t>宮城化学工業</t>
    <rPh sb="0" eb="2">
      <t>ミヤギ</t>
    </rPh>
    <rPh sb="2" eb="4">
      <t>カガク</t>
    </rPh>
    <rPh sb="4" eb="6">
      <t>コウギョウ</t>
    </rPh>
    <phoneticPr fontId="1"/>
  </si>
  <si>
    <t>東洋刃物</t>
    <rPh sb="0" eb="2">
      <t>トウヨウ</t>
    </rPh>
    <rPh sb="2" eb="4">
      <t>ハモノ</t>
    </rPh>
    <phoneticPr fontId="1"/>
  </si>
  <si>
    <t>東洋ゴム工業</t>
    <rPh sb="0" eb="2">
      <t>トウヨウ</t>
    </rPh>
    <rPh sb="4" eb="6">
      <t>コウギョウ</t>
    </rPh>
    <phoneticPr fontId="1"/>
  </si>
  <si>
    <t>大昭和ユニボード工場</t>
    <rPh sb="0" eb="3">
      <t>ダイショウワ</t>
    </rPh>
    <rPh sb="8" eb="10">
      <t>コウジョウ</t>
    </rPh>
    <phoneticPr fontId="1"/>
  </si>
  <si>
    <t>注)　S49年導入の硫黄酸化物に係る総量規制により、大煙源(重油換算年間燃料使用量5000t以上)が協定締結の対象</t>
    <rPh sb="0" eb="1">
      <t>チュウ</t>
    </rPh>
    <rPh sb="6" eb="7">
      <t>ネン</t>
    </rPh>
    <rPh sb="7" eb="9">
      <t>ドウニュウ</t>
    </rPh>
    <rPh sb="10" eb="12">
      <t>イオウ</t>
    </rPh>
    <rPh sb="12" eb="14">
      <t>サンカ</t>
    </rPh>
    <rPh sb="14" eb="15">
      <t>ブツ</t>
    </rPh>
    <rPh sb="16" eb="17">
      <t>カカ</t>
    </rPh>
    <rPh sb="18" eb="20">
      <t>ソウリョウ</t>
    </rPh>
    <rPh sb="20" eb="22">
      <t>キセイ</t>
    </rPh>
    <rPh sb="26" eb="27">
      <t>ダイ</t>
    </rPh>
    <rPh sb="27" eb="28">
      <t>エン</t>
    </rPh>
    <rPh sb="28" eb="29">
      <t>ゲン</t>
    </rPh>
    <rPh sb="30" eb="32">
      <t>ジュウユ</t>
    </rPh>
    <rPh sb="32" eb="34">
      <t>カンサン</t>
    </rPh>
    <rPh sb="36" eb="38">
      <t>ネンリョウ</t>
    </rPh>
    <rPh sb="38" eb="40">
      <t>シヨウ</t>
    </rPh>
    <rPh sb="40" eb="41">
      <t>リョウ</t>
    </rPh>
    <rPh sb="46" eb="48">
      <t>イジョウ</t>
    </rPh>
    <rPh sb="50" eb="52">
      <t>キョウテイ</t>
    </rPh>
    <rPh sb="52" eb="54">
      <t>テイケツ</t>
    </rPh>
    <rPh sb="55" eb="57">
      <t>タイショウ</t>
    </rPh>
    <phoneticPr fontId="1"/>
  </si>
  <si>
    <t>締結年月日</t>
    <rPh sb="0" eb="2">
      <t>テイケツ</t>
    </rPh>
    <rPh sb="2" eb="5">
      <t>ネンガッピ</t>
    </rPh>
    <phoneticPr fontId="1"/>
  </si>
  <si>
    <t>改訂年月日</t>
    <rPh sb="0" eb="2">
      <t>カイテイ</t>
    </rPh>
    <rPh sb="2" eb="5">
      <t>ネンガッピ</t>
    </rPh>
    <phoneticPr fontId="1"/>
  </si>
  <si>
    <t>締結年月日</t>
    <rPh sb="0" eb="2">
      <t>テイケツ</t>
    </rPh>
    <rPh sb="2" eb="3">
      <t>ネン</t>
    </rPh>
    <rPh sb="3" eb="5">
      <t>ガッピ</t>
    </rPh>
    <phoneticPr fontId="1"/>
  </si>
  <si>
    <t>全面改定</t>
    <rPh sb="0" eb="2">
      <t>ゼンメン</t>
    </rPh>
    <rPh sb="2" eb="4">
      <t>カイテイ</t>
    </rPh>
    <phoneticPr fontId="1"/>
  </si>
  <si>
    <t>汚泥</t>
  </si>
  <si>
    <t>雑芥</t>
  </si>
  <si>
    <t>木肩</t>
  </si>
  <si>
    <t>石炭</t>
  </si>
  <si>
    <t>２号重油ボイラー</t>
  </si>
  <si>
    <t>重油</t>
  </si>
  <si>
    <t>４号重油ボイラー</t>
  </si>
  <si>
    <t>５号回収ボイラー</t>
  </si>
  <si>
    <t>黒液</t>
  </si>
  <si>
    <t>６号重油ボイラー</t>
  </si>
  <si>
    <t>７号回収ボイラー</t>
  </si>
  <si>
    <t>８号石炭ボイラー</t>
  </si>
  <si>
    <t>１号石灰焼成炉</t>
  </si>
  <si>
    <t>２号石灰焼成炉</t>
  </si>
  <si>
    <t>180m3/h</t>
  </si>
  <si>
    <t>235m3/h</t>
  </si>
  <si>
    <t>188m3/h</t>
  </si>
  <si>
    <t>１号バイオマスボイラー</t>
  </si>
  <si>
    <t>敷地境界</t>
  </si>
  <si>
    <t>パルプ製造用塩素漂白施設</t>
  </si>
  <si>
    <t>生産時</t>
  </si>
  <si>
    <t>予熱時</t>
  </si>
  <si>
    <t>１号反応炉</t>
  </si>
  <si>
    <t>250で</t>
  </si>
  <si>
    <t>２号反応炉</t>
  </si>
  <si>
    <t>３号反応炉</t>
  </si>
  <si>
    <t>４号反応炉</t>
  </si>
  <si>
    <t>５号反応炉</t>
  </si>
  <si>
    <t>６号反応炉</t>
  </si>
  <si>
    <t>７号反応炉</t>
  </si>
  <si>
    <t>31.4m</t>
  </si>
  <si>
    <t>250℃</t>
  </si>
  <si>
    <t>１号直火炉</t>
  </si>
  <si>
    <t>9.5m</t>
  </si>
  <si>
    <t>350℃</t>
  </si>
  <si>
    <t>２号直火炉</t>
  </si>
  <si>
    <t>３号直火炉</t>
  </si>
  <si>
    <t>11.2m</t>
  </si>
  <si>
    <t>４号直下炉</t>
  </si>
  <si>
    <t>400℃</t>
  </si>
  <si>
    <t>硫黄酸化物年間許容排出量</t>
  </si>
  <si>
    <t>956t/年</t>
  </si>
  <si>
    <t>硫黄酸化物時間許容排出量</t>
  </si>
  <si>
    <t>使用燃料硫黄含有率</t>
  </si>
  <si>
    <t>0.4％以下</t>
  </si>
  <si>
    <t>最大200 cm3</t>
  </si>
  <si>
    <t>最大180 cm3</t>
  </si>
  <si>
    <t>自家発ボイラー</t>
  </si>
  <si>
    <t>最大250 cm3</t>
  </si>
  <si>
    <t>最大230 cm3</t>
  </si>
  <si>
    <t>K1加熱炉</t>
  </si>
  <si>
    <t>K2加熱炉</t>
  </si>
  <si>
    <t>１号電気炉</t>
  </si>
  <si>
    <t>２号電気炉</t>
  </si>
  <si>
    <t>LF電気炉</t>
  </si>
  <si>
    <t>石灰焼成炉</t>
  </si>
  <si>
    <t>一般ゴミ焼却炉</t>
  </si>
  <si>
    <t>(灯油)</t>
  </si>
  <si>
    <t>一</t>
  </si>
  <si>
    <t>６号ボイラー</t>
  </si>
  <si>
    <t>スラッジ焼却炉</t>
  </si>
  <si>
    <t>２号溶解炉</t>
  </si>
  <si>
    <t>アルミビレット調質炉</t>
  </si>
  <si>
    <t>５号熱風炉</t>
  </si>
  <si>
    <t>１０号形材熱処理炉</t>
  </si>
  <si>
    <t>１１号形材熱処理炉</t>
  </si>
  <si>
    <t>６号熱風炉</t>
  </si>
  <si>
    <t>９号形材熱処理炉</t>
  </si>
  <si>
    <t>排水量</t>
  </si>
  <si>
    <t>アルミニウム含有量</t>
  </si>
  <si>
    <t>透視度</t>
  </si>
  <si>
    <t>市道境堀線南端</t>
  </si>
  <si>
    <t>市道吉田線北端</t>
  </si>
  <si>
    <t>２号バイオマスボイラー</t>
  </si>
  <si>
    <t>３号バイオマスボイラー</t>
  </si>
  <si>
    <t>４号バイオマスボイラー</t>
  </si>
  <si>
    <t>生物化学的酸素要求量</t>
  </si>
  <si>
    <t>ラピスセミコンダクタ</t>
    <phoneticPr fontId="1"/>
  </si>
  <si>
    <t>N0.1ボイラー</t>
  </si>
  <si>
    <t>N0.2ボイラー</t>
  </si>
  <si>
    <t>N0.3ボイラー</t>
  </si>
  <si>
    <t>N0.4ボイラー</t>
  </si>
  <si>
    <t>N0.5ボイラー</t>
  </si>
  <si>
    <t>N0.6ボイラー</t>
  </si>
  <si>
    <t>N0.7ボイラー</t>
  </si>
  <si>
    <t>N0.8ボイラー</t>
  </si>
  <si>
    <t>N0.9ボイラー</t>
  </si>
  <si>
    <t>細倉鉱山</t>
    <rPh sb="0" eb="2">
      <t>ホソクラ</t>
    </rPh>
    <rPh sb="2" eb="4">
      <t>コウザン</t>
    </rPh>
    <phoneticPr fontId="1"/>
  </si>
  <si>
    <t>熔鉱炉</t>
  </si>
  <si>
    <t>No1粗鉛ケットル炉</t>
  </si>
  <si>
    <t>No3粗鉛ケットル炉</t>
  </si>
  <si>
    <t>No2粗鉛ケットル炉</t>
  </si>
  <si>
    <t>精鉛ケットル炉</t>
  </si>
  <si>
    <t>種板ケットル炉</t>
  </si>
  <si>
    <t>錬ピ炉</t>
  </si>
  <si>
    <t>副産１号炉</t>
  </si>
  <si>
    <t>副産２号炉</t>
  </si>
  <si>
    <t>粗銀精製炉</t>
  </si>
  <si>
    <t>副産３号炉</t>
  </si>
  <si>
    <t>副産４号炉</t>
  </si>
  <si>
    <t>揮発炉</t>
  </si>
  <si>
    <t>合金１号炉</t>
  </si>
  <si>
    <t>合金２号炉</t>
  </si>
  <si>
    <t>合金３号炉</t>
  </si>
  <si>
    <t>合金５号炉</t>
  </si>
  <si>
    <t>化成ボイラーN0.1</t>
  </si>
  <si>
    <t>化成ボイラーN0.2</t>
  </si>
  <si>
    <t>３　有害物質排出基準</t>
  </si>
  <si>
    <t>Cd及びその化合物</t>
  </si>
  <si>
    <t>Pb及びその化合物</t>
  </si>
  <si>
    <t>使用燃料硫黄含有量(％)</t>
  </si>
  <si>
    <t>色度(度)</t>
  </si>
  <si>
    <t>　　　　　　　　　　　　　　　　21－On</t>
  </si>
  <si>
    <t>細倉金属鉱業株式会社代表取締役</t>
  </si>
  <si>
    <t>三菱マテリアル株式会社環境部門環境センター長</t>
  </si>
  <si>
    <t>三菱マテリアル株式会社総合研究所細倉環境研究センター長</t>
  </si>
  <si>
    <t>細倉金属鉱業株式会社環境保全部長</t>
  </si>
  <si>
    <t>細倉金属鉱業株式会社製錬部長</t>
  </si>
  <si>
    <t>マテリアルエコリファイン株式会社細倉工場長</t>
  </si>
  <si>
    <t>日本製紙石巻工場</t>
  </si>
  <si>
    <t>　　</t>
    <phoneticPr fontId="1"/>
  </si>
  <si>
    <t>日本製紙岩沼工場</t>
  </si>
  <si>
    <t>細倉鉱山</t>
  </si>
  <si>
    <t>6.5～8.5</t>
  </si>
  <si>
    <t>臭気指数15</t>
  </si>
  <si>
    <t>箱型乾燥機Y-232</t>
  </si>
  <si>
    <t>箱型乾燥機Y-233</t>
  </si>
  <si>
    <t>箱型乾燥機Y-234</t>
  </si>
  <si>
    <t>0.4以下</t>
  </si>
  <si>
    <t>最大120</t>
  </si>
  <si>
    <t>１号反応炉</t>
    <phoneticPr fontId="1"/>
  </si>
  <si>
    <t>１号直火炉</t>
    <phoneticPr fontId="1"/>
  </si>
  <si>
    <t>４号直火炉</t>
  </si>
  <si>
    <t>１号乾燥炉</t>
    <phoneticPr fontId="1"/>
  </si>
  <si>
    <t>最大25mg/L</t>
  </si>
  <si>
    <t>最大130 cm3</t>
  </si>
  <si>
    <t>最大</t>
  </si>
  <si>
    <t>0.1以下</t>
  </si>
  <si>
    <t>燃料の燃焼能力　(Kg/h)</t>
  </si>
  <si>
    <t>発電設備</t>
  </si>
  <si>
    <t>8.6(3.3)</t>
  </si>
  <si>
    <t>7.0(2.7)</t>
  </si>
  <si>
    <t>別表第４(第５条関係)排出水の排出基準</t>
  </si>
  <si>
    <t>別表第６(第９条関係)悪臭の規制基準</t>
  </si>
  <si>
    <t>ばいじん(ng-TEQ/g)</t>
  </si>
  <si>
    <t>30m(集合)</t>
  </si>
  <si>
    <t>750℃</t>
  </si>
  <si>
    <t>30m[31m]</t>
  </si>
  <si>
    <t>265℃[79℃]</t>
  </si>
  <si>
    <t>20.5m/秒[11.2m/秒]</t>
  </si>
  <si>
    <t>35m.(集合)</t>
  </si>
  <si>
    <t>35m(集合)</t>
  </si>
  <si>
    <t>別表第3(第４条関係)排水の規制基準</t>
  </si>
  <si>
    <t>水素イオン濃度　(水素指数)</t>
  </si>
  <si>
    <t>別表第１(第４条関係)ばい煙発生施設</t>
  </si>
  <si>
    <t>排出温度　((C)</t>
  </si>
  <si>
    <t>３号回収ボイラー</t>
  </si>
  <si>
    <t>４号石炭ボイラー</t>
  </si>
  <si>
    <t>19.8　7.1</t>
  </si>
  <si>
    <t>６号新エネルギーボイラー</t>
  </si>
  <si>
    <t>490kg/h</t>
  </si>
  <si>
    <t>別表第１(第４条関係)　ばい煙発生施設</t>
  </si>
  <si>
    <t>燃料の燃焼能力</t>
  </si>
  <si>
    <t>灯油</t>
  </si>
  <si>
    <t>木くず･木くずぺレット</t>
  </si>
  <si>
    <t>別表第３(第５条関係)　排出水の排出基準</t>
  </si>
  <si>
    <t>別表第５(第１２条関係)　ダイオキシン類の排出基準</t>
  </si>
  <si>
    <t>別表第1(第５条関係)　排出水の規制基準</t>
  </si>
  <si>
    <t>　９(集合)</t>
  </si>
  <si>
    <t>9.25(集合)</t>
  </si>
  <si>
    <t>別表第２(第６条関係)ばい煙発生施設</t>
  </si>
  <si>
    <t>使川燃料</t>
  </si>
  <si>
    <t>硫黄含有率1.0％以下</t>
  </si>
  <si>
    <t>36300(13910)</t>
    <phoneticPr fontId="1"/>
  </si>
  <si>
    <t>29470(11290)</t>
    <phoneticPr fontId="1"/>
  </si>
  <si>
    <t>LPG</t>
  </si>
  <si>
    <t>日間平均100</t>
  </si>
  <si>
    <t>日間平均</t>
  </si>
  <si>
    <t>28.8m(集合)</t>
  </si>
  <si>
    <t>硫黄酸化物年間許容排出量(t/年)</t>
  </si>
  <si>
    <t>燃料の燃焼能力(t/ｈ)</t>
  </si>
  <si>
    <t>(注)数値は0℃1気圧の状態に換算した排出ガス1m3当たりのものとする。</t>
  </si>
  <si>
    <t>RPF</t>
  </si>
  <si>
    <t>　２　１号及び２号石灰焼成炉における(　)内の数値は,軽質炭酸カルシウム製造設備稼働時のものとする。</t>
  </si>
  <si>
    <t>　３　軽質炭酸カルシウム反応槽は燃料を使用しないので,使用燃料及び燃焼能力は空欄とする。</t>
  </si>
  <si>
    <t>備考　使用燃料硫黄含有率とは,排煙脱硫装置の効果及びガス混焼等を総合した硫黄含有率の計算値(重油換算値)をいう。</t>
  </si>
  <si>
    <t>備考　測定方法は,騒音規制法(昭和43年法律第98号)及び宮城県公害防止条例(昭和46年宮城県条例第12号)に定める方法とする。</t>
  </si>
  <si>
    <t>備考　測定方法は,振動規制法(昭和51年法律第64号)及び宮城県公害防止条例(昭和46年宮城県条例第12号)に定める方法とする。</t>
  </si>
  <si>
    <t>　２　数値は,最大能力時におけるものとする。</t>
  </si>
  <si>
    <t>　３　［　］内は,排煙脱硫装置を使用した場合(高硫黄分原料油を使用した場合)におけるものとする。</t>
  </si>
  <si>
    <t>備考　１　数値は,最大能力時におけるものとする。　２　電気炉の総排出ガス量は,集塵設備からのものとする。</t>
  </si>
  <si>
    <t>　２　硫黄酸化物濃度の測定は,大気汚染防止法(昭和43年法律第97号)に定める方法又は日本工業規格に定める自動分析記録法によるものとする。</t>
  </si>
  <si>
    <t>　２　水量の測定方法は,日本工業規格に定める方法とする。</t>
  </si>
  <si>
    <t>　２　一般ゴミ焼却炉は,硫黄酸化物,窒素酸化物,ばいじんの各排出基準を適用しない。</t>
  </si>
  <si>
    <t>備考　　使用燃料硫黄含有率とは,排煙脱硫装置の効果及びガス混焼等を総合した硫黄含有率の　計算値(重油換算値)をいう。</t>
  </si>
  <si>
    <t>備考　測定方法は,三弘比較式臭袋法(平成7年9月13日環境庁告示第63号)とする。</t>
  </si>
  <si>
    <t>アンモニア,アンモニウム化合物,亜硝酸化合物及び硝酸化合物</t>
  </si>
  <si>
    <t>備考　測定方法は,水質汚濁防止法(昭和45年法律第138号)に定める方法とする。　なお,透視度は日本工業規格に定める方法とする。</t>
  </si>
  <si>
    <t>備考　　測定方法は,水質汚濁防止法(昭和45年法律第138号)に定める方法とする。</t>
  </si>
  <si>
    <t>備考　細倉鉱山環境統括責任者は,細倉金属鉱業株式会社代表取締役とする。</t>
  </si>
  <si>
    <t>２　熔鉱炉に係る使用燃料の硫黄含有率については,排煙脱硫装置の効果等を総合した計算値2.0％とする。</t>
  </si>
  <si>
    <t>３　合金１号,２号の括弧書き数値は,合金２号炉により鉛合金を製造する場合に適用する。</t>
  </si>
  <si>
    <t>　２　有害物質量は,0℃1気圧の状態に換算した排出ガス１・当たりのものとする。</t>
  </si>
  <si>
    <t>　３　有害物質量については,次の式により酸素濃度による補正を行った値とする。</t>
  </si>
  <si>
    <t>協定値(cm3/m3N)</t>
  </si>
  <si>
    <t>排出温度(℃)</t>
    <rPh sb="0" eb="2">
      <t>ハイシュツ</t>
    </rPh>
    <rPh sb="2" eb="4">
      <t>オンド</t>
    </rPh>
    <phoneticPr fontId="1"/>
  </si>
  <si>
    <t>軽質炭酸カルシウム反応槽排気筒</t>
    <phoneticPr fontId="1"/>
  </si>
  <si>
    <t>協定値(g/m3N)</t>
  </si>
  <si>
    <t>協定値(mg/m3N)</t>
  </si>
  <si>
    <t>・・・</t>
    <phoneticPr fontId="1"/>
  </si>
  <si>
    <t>化学的酸素要求量(mg/L)</t>
  </si>
  <si>
    <t>浮遊物質量(mg/L)</t>
  </si>
  <si>
    <t>ほう素及びその化合物(mg/L)</t>
  </si>
  <si>
    <t>ふっ素及びその化合物(mg/L)</t>
  </si>
  <si>
    <t>アンモニア,アンモニウム化合物,亜硝酸化合物及び硝酸化合物(mg/L)</t>
  </si>
  <si>
    <t>1 mg/L</t>
  </si>
  <si>
    <t>最大　　　8mg/L</t>
  </si>
  <si>
    <t>燃え殼(ng-TEQ/g)</t>
    <phoneticPr fontId="1"/>
  </si>
  <si>
    <t>排水(pg-TEQ/L)</t>
    <phoneticPr fontId="1"/>
  </si>
  <si>
    <t>備考　測定方法は,三点比較式臭袋法(平成7年9月13日環境庁告示63号)とする。</t>
  </si>
  <si>
    <t>排水スラッジボイラー(サイクロン型)</t>
    <phoneticPr fontId="1"/>
  </si>
  <si>
    <t>24.5m/　秒[5.0m/秒]</t>
  </si>
  <si>
    <t>2.69m/秒</t>
  </si>
  <si>
    <t>4.26m/秒</t>
  </si>
  <si>
    <t>43.6m/秒[39.8m/秒]</t>
  </si>
  <si>
    <t>13.1m/秒</t>
  </si>
  <si>
    <t>20.8m/秒</t>
  </si>
  <si>
    <t>最大0.15g/Nm3</t>
  </si>
  <si>
    <t>最大0.10g/Nm3</t>
  </si>
  <si>
    <t>最大460m3/日</t>
  </si>
  <si>
    <t>最大20000m3/日</t>
  </si>
  <si>
    <t>最大　5,000m3/日</t>
  </si>
  <si>
    <t>45(集合煙突)</t>
    <phoneticPr fontId="1"/>
  </si>
  <si>
    <t>21.35(排気ガラリ)</t>
    <phoneticPr fontId="1"/>
  </si>
  <si>
    <t>換算酸素濃度(％)</t>
    <phoneticPr fontId="1"/>
  </si>
  <si>
    <t>排出ガス(ng-TEQ/m3Ｎ)</t>
  </si>
  <si>
    <t>39800m3Ｎ/時[4,554m3Ｎ/時]</t>
  </si>
  <si>
    <t>14000m3Ｎ/時</t>
  </si>
  <si>
    <t>22,000m3Ｎ/時</t>
  </si>
  <si>
    <t>1200m3Ｎ/時</t>
  </si>
  <si>
    <t>1900m3Ｎ/時</t>
  </si>
  <si>
    <t>35500m3Ｎ/時[41,383m3Ｎ/時]</t>
  </si>
  <si>
    <t>50000m3Ｎ/時[45,600m3Ｎ/時]</t>
  </si>
  <si>
    <t>65100m3Ｎ/時[59,400m3Ｎ/時]</t>
  </si>
  <si>
    <t>43.5m3Ｎ/時</t>
  </si>
  <si>
    <t>硫黄酸化物時間許容排出量(m3N/h)</t>
  </si>
  <si>
    <t>排出ガス量(m3N/h)</t>
  </si>
  <si>
    <t>最大排出ガス量(湿)　(m3N/h)</t>
  </si>
  <si>
    <t>排出ガス量　(m3N/h)</t>
  </si>
  <si>
    <t>生物化学的酸素要求量(mg/L)</t>
  </si>
  <si>
    <t>ノルマルヘキサン抽出物質含有量(mg/L)</t>
    <phoneticPr fontId="1"/>
  </si>
  <si>
    <t>1140(kg/h)</t>
    <phoneticPr fontId="1"/>
  </si>
  <si>
    <t>530(800)</t>
    <phoneticPr fontId="1"/>
  </si>
  <si>
    <t>YKKAP東北事業所</t>
    <rPh sb="7" eb="10">
      <t>ジギョウショ</t>
    </rPh>
    <phoneticPr fontId="1"/>
  </si>
  <si>
    <t>仙台コカ・コーラプロダクツ蔵王工場</t>
    <rPh sb="13" eb="15">
      <t>ザオウ</t>
    </rPh>
    <rPh sb="15" eb="17">
      <t>コウジョウ</t>
    </rPh>
    <phoneticPr fontId="1"/>
  </si>
  <si>
    <t>ラピスセミコンダクタ宮城本社工場</t>
    <rPh sb="12" eb="14">
      <t>ホンシャ</t>
    </rPh>
    <rPh sb="14" eb="16">
      <t>コウジョウ</t>
    </rPh>
    <phoneticPr fontId="1"/>
  </si>
  <si>
    <t>全面改定平成３年４月23日</t>
  </si>
  <si>
    <t>全面改定平成11年８月１日</t>
  </si>
  <si>
    <t>全面変更平成16年３月16日</t>
  </si>
  <si>
    <t>日問平均</t>
  </si>
  <si>
    <t>　　　　項日施設名</t>
  </si>
  <si>
    <t>備考１　数値は,最大能力時におけるものとする。ただし,燃料量は最大ガス量算出時の値を示す。</t>
    <phoneticPr fontId="1"/>
  </si>
  <si>
    <t>　２　窒素酸化物濃度は,0℃1気圧の状態に換算した排出ガス１ｍ3当たりのものとする。</t>
    <phoneticPr fontId="1"/>
  </si>
  <si>
    <t>備考１　窒素酸化物濃度の測定は,大気汚染防止法(昭和43年法律第97号)に定める方法又は日本工業規格に定める自動分析記録法によるものとする。</t>
    <phoneticPr fontId="1"/>
  </si>
  <si>
    <t>Cs：ばいじん量の実測値(g/ｍ3N)　On：換算酸素濃度(％)　Os：排ガス中の酸素濃度(％)</t>
    <phoneticPr fontId="1"/>
  </si>
  <si>
    <t>　２　ばいじん量は,0℃1気圧の状態に換算した排出ガス1ｍ3当たりのものとする。</t>
    <phoneticPr fontId="1"/>
  </si>
  <si>
    <t>備考１　ばいじん量の測定は,大気汚染防止法(昭和43年法律第97号)に定める方法又は日本工業規格に定める自動分析記録法によるものとする。</t>
    <phoneticPr fontId="1"/>
  </si>
  <si>
    <t>備考１　反応炉の排出ガス量等は,フレアスタック排出時におけるものとする。</t>
    <phoneticPr fontId="1"/>
  </si>
  <si>
    <t>(注)使用燃料硫黄含有率とは,排煙脱硫装置の効果及びガス混焼等を総合した硫黄含有率の計算値(重油換算値)をいう。</t>
    <phoneticPr fontId="1"/>
  </si>
  <si>
    <t>備考１　使用燃料硫黄含有率の測定は,日本工業規格に定める方法によるものとする。</t>
    <phoneticPr fontId="1"/>
  </si>
  <si>
    <t>備考１　測定方法は,水質汚濁防止法(昭和45年法律第138号)に定める方法とする。</t>
    <phoneticPr fontId="1"/>
  </si>
  <si>
    <t>備考１　測定方法は,水質汚濁防止法(昭和45年法律第138号)に定める方法とする。</t>
    <phoneticPr fontId="1"/>
  </si>
  <si>
    <t>備考１　数値は,最大能力時におけるものとする。</t>
    <phoneticPr fontId="1"/>
  </si>
  <si>
    <t>　</t>
    <phoneticPr fontId="1"/>
  </si>
  <si>
    <t>Cs :排ガス中の実測値(ng-TEQ/m3N)，On:換算酸素濃度(％)，Os ：排ガス中の酸素濃度(％)</t>
    <phoneticPr fontId="1"/>
  </si>
  <si>
    <t>　３　ダイオキシン類の量は,0℃1気圧の状態に換算した排出ガス１m3当たりのものとする。</t>
    <phoneticPr fontId="1"/>
  </si>
  <si>
    <t>Cs :排ガス中の実測値(ng-TEQ/m3N)，On:換算酸素濃度(％)，Os ：排ガス中の酸素濃度(％)</t>
    <phoneticPr fontId="1"/>
  </si>
  <si>
    <t>　　　　</t>
    <phoneticPr fontId="1"/>
  </si>
  <si>
    <t>Cs :窒素酸化物の実測値(ｃｍ3/ｍ3N)，On：換算酸素濃度(%)，Os：排ガス中の酸素濃度(%)</t>
    <phoneticPr fontId="1"/>
  </si>
  <si>
    <t>Cs：ばいじん量の実測値(g/ｍ3N)，On：換算酸素濃度(％)，Os：排ガス中の酸素濃度(％)</t>
    <phoneticPr fontId="1"/>
  </si>
  <si>
    <t>備考１　有害物質量の測定は,大気汚染防止法(昭和43年法律第97号)に定める方法又は日本工業規格に定める自動分析記録法によるものとする。</t>
  </si>
  <si>
    <t>換算換算有害物質量＝Cs　ｘ(21－On)/(21－Os)</t>
    <phoneticPr fontId="1"/>
  </si>
  <si>
    <t>Cs :有害物質量の実測値(mg/LＮ)，On：換算酸素濃度(％)，Os：排ガス中の酸素濃度(％)</t>
    <phoneticPr fontId="1"/>
  </si>
  <si>
    <t>5(On＝Os)</t>
    <phoneticPr fontId="1"/>
  </si>
  <si>
    <t>30(集合)</t>
    <phoneticPr fontId="1"/>
  </si>
  <si>
    <t>59(集合)</t>
    <phoneticPr fontId="1"/>
  </si>
  <si>
    <t>排水スラッジボイラー(サイクロン型)</t>
    <phoneticPr fontId="1"/>
  </si>
  <si>
    <t>１号バイオマスボイラー</t>
    <phoneticPr fontId="1"/>
  </si>
  <si>
    <t>施設名</t>
    <phoneticPr fontId="1"/>
  </si>
  <si>
    <t>煙突高(ｍ)</t>
    <phoneticPr fontId="1"/>
  </si>
  <si>
    <t>排出ガス量(m3N/h)</t>
    <phoneticPr fontId="1"/>
  </si>
  <si>
    <t>燃え殼(ng-TEQ/g)</t>
    <phoneticPr fontId="1"/>
  </si>
  <si>
    <t>煙突高(ｍ)</t>
    <phoneticPr fontId="1"/>
  </si>
  <si>
    <t>硫黄酸化物濃度測定値(１時間値)</t>
    <phoneticPr fontId="1"/>
  </si>
  <si>
    <t>換算酸素濃度(％)</t>
    <phoneticPr fontId="1"/>
  </si>
  <si>
    <t>換算酸素濃度　　(％)</t>
    <phoneticPr fontId="1"/>
  </si>
  <si>
    <t>Ａ重油硫黄含有率0.4％以下</t>
    <phoneticPr fontId="1"/>
  </si>
  <si>
    <t>56.8m/秒[51.8m/秒]</t>
    <phoneticPr fontId="1"/>
  </si>
  <si>
    <t>ノルマルヘキサン抽出物質含有量(mg/L)日間平均</t>
    <phoneticPr fontId="1"/>
  </si>
  <si>
    <t>30cｍ以上</t>
    <phoneticPr fontId="1"/>
  </si>
  <si>
    <t>ふっ素及びその化合物(mg/L)</t>
    <phoneticPr fontId="1"/>
  </si>
  <si>
    <t>箱型乾燥機 R-291</t>
    <phoneticPr fontId="1"/>
  </si>
  <si>
    <t>箱型乾燥機 R-292</t>
  </si>
  <si>
    <t>箱型乾燥機 R-293</t>
  </si>
  <si>
    <t>箱型乾燥機 R-294</t>
  </si>
  <si>
    <t>箱型乾燥機 R-141</t>
    <phoneticPr fontId="1"/>
  </si>
  <si>
    <t>箱型乾燥機 R-142</t>
  </si>
  <si>
    <t>箱型乾燥機 R-143、R-144</t>
    <phoneticPr fontId="1"/>
  </si>
  <si>
    <t>箱型乾燥機Y-231～234</t>
    <phoneticPr fontId="1"/>
  </si>
  <si>
    <t>協定値(g/m3N)</t>
    <phoneticPr fontId="1"/>
  </si>
  <si>
    <t>排出速度(m/s)</t>
    <rPh sb="0" eb="2">
      <t>ハイシュツ</t>
    </rPh>
    <rPh sb="2" eb="4">
      <t>ソクド</t>
    </rPh>
    <phoneticPr fontId="1"/>
  </si>
  <si>
    <t>N6抄紙機サイザーエアドライヤ</t>
    <phoneticPr fontId="1"/>
  </si>
  <si>
    <t>N6抄紙機1 C/Rエアドライヤ</t>
    <phoneticPr fontId="1"/>
  </si>
  <si>
    <t>N6抄紙機2 C/Rエアドライヤ</t>
    <phoneticPr fontId="1"/>
  </si>
  <si>
    <t>換算窒素酸化物濃度＝Csｘ(21－On)/(21－Os)</t>
    <phoneticPr fontId="1"/>
  </si>
  <si>
    <t>換算ばいじん量＝Cs　ｘ(21－On)/(21－Os)</t>
    <phoneticPr fontId="1"/>
  </si>
  <si>
    <t>Cs：ばいじん量の実測値(g/ｍ3N)，On：換算酸素濃度(％)，Os：排ガス中の酸素濃度(％)</t>
    <phoneticPr fontId="1"/>
  </si>
  <si>
    <t>施設名</t>
    <rPh sb="0" eb="2">
      <t>シセツ</t>
    </rPh>
    <rPh sb="2" eb="3">
      <t>メイ</t>
    </rPh>
    <phoneticPr fontId="1"/>
  </si>
  <si>
    <t>最大60mg/L,日間平均40mg/L</t>
    <phoneticPr fontId="1"/>
  </si>
  <si>
    <t>最大3mg/L,日間平均1mg/L</t>
    <phoneticPr fontId="1"/>
  </si>
  <si>
    <t>伊藤製鉄所石巻工場</t>
    <rPh sb="5" eb="9">
      <t>イシノマキコウジョウ</t>
    </rPh>
    <phoneticPr fontId="1"/>
  </si>
  <si>
    <t>施設名＼項日</t>
    <rPh sb="4" eb="5">
      <t>コウ</t>
    </rPh>
    <phoneticPr fontId="1"/>
  </si>
  <si>
    <t>排出口高(ｍ)</t>
    <rPh sb="2" eb="3">
      <t>コウ</t>
    </rPh>
    <phoneticPr fontId="1"/>
  </si>
  <si>
    <t>施設名＼項目</t>
    <rPh sb="4" eb="6">
      <t>コウモク</t>
    </rPh>
    <phoneticPr fontId="1"/>
  </si>
  <si>
    <t>Ａ重油(助燃用)</t>
    <rPh sb="6" eb="7">
      <t>ヨウ</t>
    </rPh>
    <phoneticPr fontId="1"/>
  </si>
  <si>
    <t>Cs：ばいじん量の実測値(g/ｍ3N)，On：換算酸素濃度(％)，Os：排ガス中の酸素濃度(％)</t>
    <phoneticPr fontId="1"/>
  </si>
  <si>
    <t>黒液，重油</t>
    <phoneticPr fontId="1"/>
  </si>
  <si>
    <t>石炭，重油</t>
    <phoneticPr fontId="1"/>
  </si>
  <si>
    <t>石炭,下水汚泥,PCカーボン</t>
    <phoneticPr fontId="1"/>
  </si>
  <si>
    <t>チップタイヤ,硬質プラスチック,RPF,石炭,木肩,下水汚泥,PCカーボン</t>
    <phoneticPr fontId="1"/>
  </si>
  <si>
    <t>硬質プラスチック,RPF,(重油)</t>
    <phoneticPr fontId="1"/>
  </si>
  <si>
    <t>使用燃料
(助燃燃料)</t>
    <phoneticPr fontId="1"/>
  </si>
  <si>
    <t>21.9,3.4</t>
    <phoneticPr fontId="1"/>
  </si>
  <si>
    <t>※-1
29.99,1.0,1.2</t>
    <phoneticPr fontId="1"/>
  </si>
  <si>
    <t>　※-1　４号石炭ボイラー及び６号新エネルギーボイラーの燃料使用割合は燃料需給により変動する。ただし,PCカーボンは使用上限の量とする。</t>
    <phoneticPr fontId="1"/>
  </si>
  <si>
    <t>施設名＼項目</t>
    <rPh sb="0" eb="2">
      <t>シセツ</t>
    </rPh>
    <rPh sb="2" eb="3">
      <t>メイ</t>
    </rPh>
    <rPh sb="4" eb="6">
      <t>コウモク</t>
    </rPh>
    <phoneticPr fontId="1"/>
  </si>
  <si>
    <t>硫黄酸化物時間許容排出量(m3Ｎ/ｈ)</t>
    <phoneticPr fontId="1"/>
  </si>
  <si>
    <t>協定値(cm3/m3Ｎ)</t>
    <phoneticPr fontId="1"/>
  </si>
  <si>
    <t>協定値(g/m3Ｎ)</t>
    <phoneticPr fontId="1"/>
  </si>
  <si>
    <t>　２　色度の測定方法は白金コバルト法とし,測定値の評価に当たっては±20％までは誤差とする。</t>
    <phoneticPr fontId="1"/>
  </si>
  <si>
    <t>排水(pg-TEQ/L)</t>
    <phoneticPr fontId="1"/>
  </si>
  <si>
    <t>換算ダイオキシン類の量=Cs x (21－On)/(21－Os)</t>
    <phoneticPr fontId="1"/>
  </si>
  <si>
    <t>　50
(集合)</t>
    <phoneticPr fontId="1"/>
  </si>
  <si>
    <t>14.54
(集合)</t>
    <phoneticPr fontId="1"/>
  </si>
  <si>
    <t>12
(集合)</t>
    <rPh sb="4" eb="6">
      <t>シュウゴウ</t>
    </rPh>
    <phoneticPr fontId="1"/>
  </si>
  <si>
    <t>680.4L/h</t>
  </si>
  <si>
    <t>80.2L/h</t>
  </si>
  <si>
    <t>638.3L/h</t>
  </si>
  <si>
    <t>200.5L/h</t>
  </si>
  <si>
    <t>142.8m3N/h</t>
    <phoneticPr fontId="1"/>
  </si>
  <si>
    <t>58.6L/h</t>
  </si>
  <si>
    <t>181kg/h</t>
  </si>
  <si>
    <t>排出ガス量(m3N/h)</t>
    <rPh sb="0" eb="2">
      <t>ハイシュツ</t>
    </rPh>
    <phoneticPr fontId="1"/>
  </si>
  <si>
    <t>排出速度(m/s)</t>
    <rPh sb="0" eb="2">
      <t>ハイシュツ</t>
    </rPh>
    <rPh sb="2" eb="4">
      <t>ソクド</t>
    </rPh>
    <phoneticPr fontId="1"/>
  </si>
  <si>
    <t>排出温度　(℃)</t>
    <phoneticPr fontId="1"/>
  </si>
  <si>
    <t>煙突高
(ｍ)</t>
    <phoneticPr fontId="1"/>
  </si>
  <si>
    <t>最大230cm3/m3N</t>
  </si>
  <si>
    <t>最大200cm3/m3N</t>
  </si>
  <si>
    <t>最大160cm3/m3N</t>
  </si>
  <si>
    <t>最大250cm3/m3N</t>
  </si>
  <si>
    <t>最大180cm3/m3N</t>
  </si>
  <si>
    <t>最大350cm3/m3N</t>
  </si>
  <si>
    <t>最大230cm3/m3N</t>
    <phoneticPr fontId="1"/>
  </si>
  <si>
    <t>最大0.20g/m3N</t>
  </si>
  <si>
    <t>最大0.10g/m3N</t>
  </si>
  <si>
    <t>最大0.07g/m3N</t>
  </si>
  <si>
    <t>20 mg/L</t>
  </si>
  <si>
    <t>25 mg/L</t>
  </si>
  <si>
    <t>2 mg/L</t>
  </si>
  <si>
    <t>最大6 mg/L</t>
  </si>
  <si>
    <t>最大10 mg/L</t>
  </si>
  <si>
    <t>最大100 mg/L</t>
  </si>
  <si>
    <t>排出ガス(ng-TEQ/m3N)</t>
    <phoneticPr fontId="1"/>
  </si>
  <si>
    <t>燃え殼(ng-TEQ/g)</t>
    <phoneticPr fontId="1"/>
  </si>
  <si>
    <t>5
(On＝12%)</t>
    <phoneticPr fontId="1"/>
  </si>
  <si>
    <t>換算ダイオキシン類の量=Cs x (21－On)/(21－Os)</t>
    <phoneticPr fontId="1"/>
  </si>
  <si>
    <t>最大　　20mg/L</t>
  </si>
  <si>
    <t>最大　0.05mg/L</t>
  </si>
  <si>
    <t>砒素及びその化合物含有量</t>
  </si>
  <si>
    <t>９号形材熱処理炉</t>
    <rPh sb="4" eb="5">
      <t>ネツ</t>
    </rPh>
    <phoneticPr fontId="1"/>
  </si>
  <si>
    <t>１０号形材熱処理炉</t>
    <phoneticPr fontId="1"/>
  </si>
  <si>
    <t>１号バイオマスボイラー</t>
    <phoneticPr fontId="1"/>
  </si>
  <si>
    <t>燃料の燃焼能力(L/h)</t>
    <phoneticPr fontId="1"/>
  </si>
  <si>
    <t>Cs：ばいじん量の実測値(g/ｍ3N)，On：換算酸素濃度(％)，Os：排ガス中の酸素濃度(％)</t>
    <phoneticPr fontId="1"/>
  </si>
  <si>
    <t>燃料の燃焼能力　(L/h)</t>
    <phoneticPr fontId="1"/>
  </si>
  <si>
    <t>排出温度　(℃)</t>
    <phoneticPr fontId="1"/>
  </si>
  <si>
    <t>36(43)</t>
    <phoneticPr fontId="1"/>
  </si>
  <si>
    <t>カドミウム及びその化合物(ｍg/L)</t>
  </si>
  <si>
    <t>亜鉛含有量(ｍg/L)</t>
  </si>
  <si>
    <t>鉛及びその化合物(ｍg/L)</t>
  </si>
  <si>
    <t>昼間</t>
  </si>
  <si>
    <t>朝・夕</t>
  </si>
  <si>
    <t>45dB(A)以下</t>
    <phoneticPr fontId="1"/>
  </si>
  <si>
    <t>55dB(A)以下</t>
    <phoneticPr fontId="1"/>
  </si>
  <si>
    <t>50dB(A)以下</t>
    <phoneticPr fontId="1"/>
  </si>
  <si>
    <t>60dB以下</t>
    <phoneticPr fontId="1"/>
  </si>
  <si>
    <t>55dB以下</t>
    <phoneticPr fontId="1"/>
  </si>
  <si>
    <t>別表第５(第８条関係)</t>
    <phoneticPr fontId="1"/>
  </si>
  <si>
    <t>60dB(A)以下</t>
    <phoneticPr fontId="1"/>
  </si>
  <si>
    <t>備考　測定方法は,排出水量については,日本工業規格に定める方法,水質については,水質汚濁防止法(昭和45年法律第138号)に定める方法とする。</t>
    <phoneticPr fontId="1"/>
  </si>
  <si>
    <t>別表第2(第７条関係)</t>
    <phoneticPr fontId="1"/>
  </si>
  <si>
    <t>夜間</t>
    <phoneticPr fontId="1"/>
  </si>
  <si>
    <t>別表第４(第８条関係)</t>
    <phoneticPr fontId="1"/>
  </si>
  <si>
    <t>Cs :窒素酸化物の実測値(ｃｍ3/ｍ3N)　On：換算酸素濃度(%)　Os：排ガス中の酸素濃度(%)</t>
    <phoneticPr fontId="1"/>
  </si>
  <si>
    <t>小型貫流ボイラー1号</t>
    <phoneticPr fontId="1"/>
  </si>
  <si>
    <t>小型貫流ボイラー2号</t>
  </si>
  <si>
    <t>小型貫流ボイラー3号</t>
  </si>
  <si>
    <t>小型貫流ボイラー4号</t>
  </si>
  <si>
    <t>小型貫流ボイラー5号</t>
  </si>
  <si>
    <t>小型貫流ボイラー6号</t>
  </si>
  <si>
    <t>小型貫流ボイラー7号</t>
  </si>
  <si>
    <t>小型貫流ボイラー8号</t>
  </si>
  <si>
    <t>小型貫流ボイラー9号</t>
  </si>
  <si>
    <t>換算ダイオキシン類の量=Cs x (21－On)/(21－Os)</t>
    <phoneticPr fontId="1"/>
  </si>
  <si>
    <t>換算ばいじん量=Cs x (21－On)/(21－Os)</t>
    <phoneticPr fontId="1"/>
  </si>
  <si>
    <t>換算窒素酸化物濃度=Cs x (21－On)/(21－Os)</t>
    <phoneticPr fontId="1"/>
  </si>
  <si>
    <t>Cs :窒素酸化物の実測値(ｃｍ3/ｍ3N)　On：換算酸素濃度(%)　Os：排ガス中の酸素濃度(%)</t>
    <phoneticPr fontId="1"/>
  </si>
  <si>
    <t>別表第２(第４条関係)</t>
    <phoneticPr fontId="1"/>
  </si>
  <si>
    <t>別表第2(第３条関係)</t>
    <phoneticPr fontId="1"/>
  </si>
  <si>
    <t>別表第4(第５条関係)</t>
    <phoneticPr fontId="1"/>
  </si>
  <si>
    <t>別表第２(第４条関係)</t>
    <phoneticPr fontId="1"/>
  </si>
  <si>
    <t>別表第１(第４条関係) ばい煙発生施設等</t>
    <phoneticPr fontId="1"/>
  </si>
  <si>
    <t>別表第６(第９条関係) 悪臭の規制基準</t>
    <phoneticPr fontId="1"/>
  </si>
  <si>
    <t>別表第７(第１２条関係)  ダイオキシン類の排出基準</t>
    <phoneticPr fontId="1"/>
  </si>
  <si>
    <t>別表第1(第３条関係)  ばい煙発生施設</t>
    <phoneticPr fontId="1"/>
  </si>
  <si>
    <t>別表第１(第４条関係)  ばい煙発生施設</t>
    <phoneticPr fontId="1"/>
  </si>
  <si>
    <t>別表第３(第５条関係)  排出水の排出基準</t>
    <phoneticPr fontId="1"/>
  </si>
  <si>
    <t>別表第５(第１２条関係)  ダイオキシン類の排出基準</t>
    <phoneticPr fontId="1"/>
  </si>
  <si>
    <t>別表第１(第４条関係)  ばい煙発生施設</t>
    <phoneticPr fontId="1"/>
  </si>
  <si>
    <t>別表第５(第９条関係)  悪臭の規制基準</t>
    <phoneticPr fontId="1"/>
  </si>
  <si>
    <t>別表第６(第１２条関係)  ダイオキシン類の排出基準</t>
    <phoneticPr fontId="1"/>
  </si>
  <si>
    <t>別表第２(第４条関係)　</t>
    <phoneticPr fontId="1"/>
  </si>
  <si>
    <t>別表第４(第８条関係)　</t>
    <phoneticPr fontId="1"/>
  </si>
  <si>
    <t>別表第２(第４条関係)</t>
    <phoneticPr fontId="1"/>
  </si>
  <si>
    <t>別表第３(第５条関係)  排出水の排出基準</t>
    <phoneticPr fontId="1"/>
  </si>
  <si>
    <t>別表第４(第８条関係)</t>
    <phoneticPr fontId="1"/>
  </si>
  <si>
    <t>別表第３(第６条関係)</t>
    <phoneticPr fontId="1"/>
  </si>
  <si>
    <t>別表第４(第７条関係)  排出水の排出基準</t>
    <phoneticPr fontId="1"/>
  </si>
  <si>
    <t>別表第１(第３条関係)　ばい煙発生施設</t>
    <phoneticPr fontId="1"/>
  </si>
  <si>
    <t>別表第4(第６条関係)  悪臭の規制基準</t>
    <phoneticPr fontId="1"/>
  </si>
  <si>
    <t>別表第1(第３条関係)  ばい煙発生施設</t>
    <phoneticPr fontId="1"/>
  </si>
  <si>
    <t>別表第５　悪臭の規制基準</t>
    <phoneticPr fontId="1"/>
  </si>
  <si>
    <t>別表第３(第４条関係)　排出水の排出基準</t>
    <phoneticPr fontId="1"/>
  </si>
  <si>
    <t>別表第1(第3条関係)　ばい煙発生施設</t>
    <phoneticPr fontId="1"/>
  </si>
  <si>
    <t>別表第１(第４条開係)  ばい煙溌生施設</t>
    <rPh sb="0" eb="2">
      <t>ベッピョウ</t>
    </rPh>
    <phoneticPr fontId="1"/>
  </si>
  <si>
    <t>別表第５(第５条開係)  排出水の排出基準</t>
    <phoneticPr fontId="1"/>
  </si>
  <si>
    <t>別表第７(第９条関係)  悪臭の規制基準</t>
    <phoneticPr fontId="1"/>
  </si>
  <si>
    <t>１　騒音の規制基準</t>
    <phoneticPr fontId="1"/>
  </si>
  <si>
    <t>２　振動の規制基準</t>
    <phoneticPr fontId="1"/>
  </si>
  <si>
    <t>別表第１(第４条関係)  ばい煙発生施設</t>
    <phoneticPr fontId="1"/>
  </si>
  <si>
    <t>別表第２(第４条関係)  窒素酸化物排出基準</t>
    <phoneticPr fontId="1"/>
  </si>
  <si>
    <t>別表第３(第５条関係)  排出水の排出基準</t>
    <phoneticPr fontId="1"/>
  </si>
  <si>
    <t>最大1.5mg/L　日間平均１mg/L</t>
    <phoneticPr fontId="1"/>
  </si>
  <si>
    <t>硫黄酸化物年間許容排出量(t/年)</t>
    <phoneticPr fontId="1"/>
  </si>
  <si>
    <t>別表第３(第５条関係)  排出水の排出基準</t>
    <phoneticPr fontId="1"/>
  </si>
  <si>
    <t>排出温度(℃)</t>
    <phoneticPr fontId="1"/>
  </si>
  <si>
    <t>排出速度(m/s)</t>
    <phoneticPr fontId="1"/>
  </si>
  <si>
    <t>26062.5L/h(重油換算)</t>
    <phoneticPr fontId="1"/>
  </si>
  <si>
    <t>450,000(湿り)</t>
    <rPh sb="8" eb="9">
      <t>シメ</t>
    </rPh>
    <phoneticPr fontId="1"/>
  </si>
  <si>
    <t>別表第１(第４条関係)　　ばい煙発生施設</t>
    <phoneticPr fontId="1"/>
  </si>
  <si>
    <t>日間平均1mg/L以下  最大3mg/L</t>
    <phoneticPr fontId="1"/>
  </si>
  <si>
    <t>排出温度(℃)</t>
    <phoneticPr fontId="1"/>
  </si>
  <si>
    <t>排出速度(ｍ/s)</t>
    <phoneticPr fontId="1"/>
  </si>
  <si>
    <t>最大1100ｍ3/日</t>
    <phoneticPr fontId="1"/>
  </si>
  <si>
    <t>別表第３(第５条関係)　排出水の排出基準</t>
    <phoneticPr fontId="1"/>
  </si>
  <si>
    <t>東洋製缶株式会社仙台工場</t>
    <phoneticPr fontId="1"/>
  </si>
  <si>
    <t xml:space="preserve"> 悪臭</t>
    <phoneticPr fontId="1"/>
  </si>
  <si>
    <t>ばいじん</t>
    <phoneticPr fontId="1"/>
  </si>
  <si>
    <t>水素イオン濃度</t>
    <phoneticPr fontId="1"/>
  </si>
  <si>
    <t>東洋ゴム本社工場</t>
    <rPh sb="0" eb="2">
      <t>トウヨウ</t>
    </rPh>
    <rPh sb="4" eb="6">
      <t>ホンシャ</t>
    </rPh>
    <rPh sb="6" eb="8">
      <t>コウジョウ</t>
    </rPh>
    <phoneticPr fontId="1"/>
  </si>
  <si>
    <t>排出温度 ℃</t>
    <phoneticPr fontId="1"/>
  </si>
  <si>
    <t>排出速度 ｍ/秒</t>
    <phoneticPr fontId="1"/>
  </si>
  <si>
    <t>煙突高　ｍ</t>
    <phoneticPr fontId="1"/>
  </si>
  <si>
    <t>水量 m3/日</t>
    <rPh sb="6" eb="7">
      <t>ニチ</t>
    </rPh>
    <phoneticPr fontId="1"/>
  </si>
  <si>
    <t>化学的酸素要求量 mg/L</t>
    <phoneticPr fontId="1"/>
  </si>
  <si>
    <t>浮遊物質量 mg/L</t>
    <phoneticPr fontId="1"/>
  </si>
  <si>
    <t>フタル酸ジエチルヘキシル mg/L</t>
    <phoneticPr fontId="1"/>
  </si>
  <si>
    <t>アンチモン mg/L</t>
    <phoneticPr fontId="1"/>
  </si>
  <si>
    <t>臭気指数</t>
    <phoneticPr fontId="1"/>
  </si>
  <si>
    <t>キシレン ppm</t>
    <phoneticPr fontId="1"/>
  </si>
  <si>
    <t>２　Ｂ筒廃熱ボイラーは他のばい煙発生施設から発生する廃熱を使用するため,Ｂ筒の排出ガス量に含めない。(　)内の数値は重油を助燃バーナーで専焼したときのもの。</t>
    <rPh sb="16" eb="18">
      <t>ハッセイ</t>
    </rPh>
    <rPh sb="68" eb="70">
      <t>センショウ</t>
    </rPh>
    <phoneticPr fontId="1"/>
  </si>
  <si>
    <t>事業所全体</t>
    <rPh sb="0" eb="3">
      <t>ジギョウショ</t>
    </rPh>
    <rPh sb="3" eb="5">
      <t>ゼンタイ</t>
    </rPh>
    <phoneticPr fontId="1"/>
  </si>
  <si>
    <t>液化石油ガス･石油ガス</t>
  </si>
  <si>
    <t>時間許容排出量 ｍ3Ｎ/ｈ</t>
    <phoneticPr fontId="1"/>
  </si>
  <si>
    <t>年間許容排出量 t/年</t>
    <rPh sb="0" eb="2">
      <t>ネンカン</t>
    </rPh>
    <phoneticPr fontId="1"/>
  </si>
  <si>
    <t>使用燃料 %以下</t>
    <rPh sb="2" eb="4">
      <t>ネンリョウ</t>
    </rPh>
    <rPh sb="6" eb="8">
      <t>イカ</t>
    </rPh>
    <phoneticPr fontId="1"/>
  </si>
  <si>
    <t>A筒:常圧蒸留加熱炉･S回収燃焼炉等</t>
    <rPh sb="3" eb="5">
      <t>ジョウアツ</t>
    </rPh>
    <rPh sb="5" eb="7">
      <t>ジョウリュウ</t>
    </rPh>
    <rPh sb="7" eb="9">
      <t>カネツ</t>
    </rPh>
    <rPh sb="9" eb="10">
      <t>ロ</t>
    </rPh>
    <rPh sb="12" eb="14">
      <t>カイシュウ</t>
    </rPh>
    <rPh sb="14" eb="16">
      <t>ネンショウ</t>
    </rPh>
    <rPh sb="16" eb="17">
      <t>ロ</t>
    </rPh>
    <rPh sb="17" eb="18">
      <t>トウ</t>
    </rPh>
    <phoneticPr fontId="1"/>
  </si>
  <si>
    <t>B筒:重ガソ灯軽脱S加熱炉･減圧蒸留加熱炉等</t>
    <rPh sb="3" eb="4">
      <t>ジュウ</t>
    </rPh>
    <rPh sb="6" eb="7">
      <t>トウ</t>
    </rPh>
    <rPh sb="7" eb="8">
      <t>ケイ</t>
    </rPh>
    <rPh sb="8" eb="9">
      <t>ダツ</t>
    </rPh>
    <rPh sb="10" eb="12">
      <t>カネツ</t>
    </rPh>
    <rPh sb="12" eb="13">
      <t>ロ</t>
    </rPh>
    <rPh sb="14" eb="16">
      <t>ゲンアツ</t>
    </rPh>
    <rPh sb="16" eb="18">
      <t>ジョウリュウ</t>
    </rPh>
    <rPh sb="18" eb="20">
      <t>カネツ</t>
    </rPh>
    <rPh sb="20" eb="21">
      <t>ロ</t>
    </rPh>
    <rPh sb="21" eb="22">
      <t>トウ</t>
    </rPh>
    <phoneticPr fontId="1"/>
  </si>
  <si>
    <t>C筒:1,2号ボイラー</t>
    <rPh sb="6" eb="7">
      <t>ゴウ</t>
    </rPh>
    <phoneticPr fontId="1"/>
  </si>
  <si>
    <t>E筒:ガスタビン､3廃熱ボイラ</t>
    <rPh sb="10" eb="12">
      <t>ハイネツ</t>
    </rPh>
    <phoneticPr fontId="1"/>
  </si>
  <si>
    <t>F筒:2・3ガスタビン､4・5廃熱ボイラ</t>
    <rPh sb="15" eb="17">
      <t>ハイネツ</t>
    </rPh>
    <phoneticPr fontId="1"/>
  </si>
  <si>
    <t>D筒:排脱Sファネ､ガソ分留･重直脱S･H製造等加熱炉､S回収加熱炉等</t>
    <rPh sb="3" eb="5">
      <t>ハイダツ</t>
    </rPh>
    <rPh sb="12" eb="14">
      <t>ブンリュウ</t>
    </rPh>
    <rPh sb="15" eb="16">
      <t>ジュウ</t>
    </rPh>
    <rPh sb="16" eb="17">
      <t>チョク</t>
    </rPh>
    <rPh sb="17" eb="18">
      <t>ダツ</t>
    </rPh>
    <rPh sb="21" eb="23">
      <t>セイゾウ</t>
    </rPh>
    <rPh sb="23" eb="24">
      <t>トウ</t>
    </rPh>
    <rPh sb="24" eb="26">
      <t>カネツ</t>
    </rPh>
    <rPh sb="26" eb="27">
      <t>ロ</t>
    </rPh>
    <rPh sb="29" eb="31">
      <t>カイシュウ</t>
    </rPh>
    <rPh sb="31" eb="33">
      <t>カネツ</t>
    </rPh>
    <rPh sb="33" eb="34">
      <t>ロ</t>
    </rPh>
    <rPh sb="34" eb="35">
      <t>トウ</t>
    </rPh>
    <phoneticPr fontId="1"/>
  </si>
  <si>
    <t>燃焼能力(kL/h)</t>
    <phoneticPr fontId="1"/>
  </si>
  <si>
    <t>備考１　数値は,最大能力時におけるものとする。</t>
    <rPh sb="0" eb="2">
      <t>ビコウ</t>
    </rPh>
    <rPh sb="4" eb="6">
      <t>スウチ</t>
    </rPh>
    <phoneticPr fontId="1"/>
  </si>
  <si>
    <t>３　Ｄ筒残油流動接触分解装置触媒再生塔は触媒に付着したカーボンを空気との混合で燃焼し,石油ガスを燃料として使用するのは燃焼焼開始時のみなため,使用燃料及び燃焼能力は空欄とする。</t>
    <rPh sb="39" eb="41">
      <t>ネンショウ</t>
    </rPh>
    <rPh sb="48" eb="50">
      <t>ネンリョウ</t>
    </rPh>
    <rPh sb="59" eb="61">
      <t>ネンショウ</t>
    </rPh>
    <rPh sb="61" eb="62">
      <t>ヤキ</t>
    </rPh>
    <rPh sb="62" eb="64">
      <t>カイシ</t>
    </rPh>
    <rPh sb="64" eb="65">
      <t>ジ</t>
    </rPh>
    <rPh sb="73" eb="75">
      <t>ネンリョウ</t>
    </rPh>
    <rPh sb="77" eb="79">
      <t>ネンショウ</t>
    </rPh>
    <phoneticPr fontId="1"/>
  </si>
  <si>
    <t>窒素酸化物NOX</t>
    <rPh sb="0" eb="2">
      <t>チッソ</t>
    </rPh>
    <rPh sb="2" eb="5">
      <t>サンカブツ</t>
    </rPh>
    <phoneticPr fontId="1"/>
  </si>
  <si>
    <t>硫黄酸化物SOX</t>
    <rPh sb="0" eb="2">
      <t>イオウ</t>
    </rPh>
    <rPh sb="2" eb="4">
      <t>サンカ</t>
    </rPh>
    <rPh sb="4" eb="5">
      <t>ブツ</t>
    </rPh>
    <phoneticPr fontId="1"/>
  </si>
  <si>
    <t>ホルムアルデヒド ppm</t>
    <phoneticPr fontId="1"/>
  </si>
  <si>
    <t>硫化水素 ppm</t>
    <phoneticPr fontId="1"/>
  </si>
  <si>
    <t>塩化水素 ppm</t>
    <phoneticPr fontId="1"/>
  </si>
  <si>
    <t>JX仙台製油所</t>
    <rPh sb="2" eb="4">
      <t>センダイ</t>
    </rPh>
    <rPh sb="4" eb="7">
      <t>セイユショ</t>
    </rPh>
    <phoneticPr fontId="1"/>
  </si>
  <si>
    <t>備考　測定方法は,三点比較式臭袋法(平成7年9月13日環境庁告示第63号)に定める方法とする。</t>
    <rPh sb="9" eb="10">
      <t>ミ</t>
    </rPh>
    <rPh sb="10" eb="11">
      <t>テン</t>
    </rPh>
    <rPh sb="11" eb="13">
      <t>ヒカク</t>
    </rPh>
    <phoneticPr fontId="1"/>
  </si>
  <si>
    <t>天然ガス[75206.3L/h(重油換算)]</t>
    <phoneticPr fontId="1"/>
  </si>
  <si>
    <t>４号ガスタービン</t>
    <phoneticPr fontId="1"/>
  </si>
  <si>
    <t>排水量･水質･温度差</t>
    <rPh sb="0" eb="2">
      <t>ハイスイ</t>
    </rPh>
    <rPh sb="2" eb="3">
      <t>リョウ</t>
    </rPh>
    <rPh sb="4" eb="6">
      <t>スイシツ</t>
    </rPh>
    <rPh sb="7" eb="10">
      <t>オンドサ</t>
    </rPh>
    <phoneticPr fontId="1"/>
  </si>
  <si>
    <t>6.0～8.0</t>
    <phoneticPr fontId="1"/>
  </si>
  <si>
    <t>備考</t>
    <rPh sb="0" eb="2">
      <t>ビコウ</t>
    </rPh>
    <phoneticPr fontId="1"/>
  </si>
  <si>
    <t>油分日平均1.0</t>
    <rPh sb="0" eb="2">
      <t>ユブン</t>
    </rPh>
    <rPh sb="2" eb="3">
      <t>ニチ</t>
    </rPh>
    <rPh sb="3" eb="5">
      <t>ヘイキン</t>
    </rPh>
    <phoneticPr fontId="1"/>
  </si>
  <si>
    <t>施設/地点</t>
    <rPh sb="3" eb="5">
      <t>チテン</t>
    </rPh>
    <phoneticPr fontId="1"/>
  </si>
  <si>
    <t>仙台パワーステーション</t>
  </si>
  <si>
    <t>石炭[26062.5L/h(重油換算)]</t>
    <rPh sb="0" eb="2">
      <t>セキタン</t>
    </rPh>
    <phoneticPr fontId="1"/>
  </si>
  <si>
    <t>排出ガス量(湿り) ｍ3N/時</t>
    <phoneticPr fontId="1"/>
  </si>
  <si>
    <t>5.8～8.6</t>
    <phoneticPr fontId="1"/>
  </si>
  <si>
    <t>騒音</t>
    <phoneticPr fontId="1"/>
  </si>
  <si>
    <t>昼間 dB(A)</t>
    <phoneticPr fontId="1"/>
  </si>
  <si>
    <t>朝・夕 dB(A)</t>
    <phoneticPr fontId="1"/>
  </si>
  <si>
    <t>夜間 dB(A)</t>
    <phoneticPr fontId="1"/>
  </si>
  <si>
    <t>振動</t>
    <phoneticPr fontId="1"/>
  </si>
  <si>
    <t>昼間 dB</t>
    <phoneticPr fontId="1"/>
  </si>
  <si>
    <t>夜間 dB</t>
    <phoneticPr fontId="1"/>
  </si>
  <si>
    <t>最大130 
cｍ3/ｍ3N</t>
    <phoneticPr fontId="1"/>
  </si>
  <si>
    <t>最大0.10 
g/ｍ3N</t>
    <phoneticPr fontId="1"/>
  </si>
  <si>
    <t>A重油</t>
    <rPh sb="1" eb="3">
      <t>ジュウユ</t>
    </rPh>
    <phoneticPr fontId="1"/>
  </si>
  <si>
    <t>LPG</t>
    <phoneticPr fontId="1"/>
  </si>
  <si>
    <t>東北ゴム</t>
    <rPh sb="0" eb="2">
      <t>トウホク</t>
    </rPh>
    <phoneticPr fontId="1"/>
  </si>
  <si>
    <t>全量下水道により処理</t>
    <rPh sb="0" eb="2">
      <t>ゼンリョウ</t>
    </rPh>
    <rPh sb="2" eb="5">
      <t>ゲスイドウ</t>
    </rPh>
    <rPh sb="8" eb="10">
      <t>ショリ</t>
    </rPh>
    <phoneticPr fontId="1"/>
  </si>
  <si>
    <t>76,200ｍ3N/h</t>
  </si>
  <si>
    <t>燃料の燃焼能力 L/h･m3N/h･kg/h</t>
    <phoneticPr fontId="1"/>
  </si>
  <si>
    <t>LNG[81200L/h(重油換算)]</t>
    <phoneticPr fontId="1"/>
  </si>
  <si>
    <t>取放水温度差(日平均) ℃</t>
    <rPh sb="7" eb="8">
      <t>ニチ</t>
    </rPh>
    <rPh sb="8" eb="10">
      <t>ヘイキン</t>
    </rPh>
    <phoneticPr fontId="1"/>
  </si>
  <si>
    <t>小型貫流ボイラー1~6号</t>
    <phoneticPr fontId="1"/>
  </si>
  <si>
    <t>ガスエンジン</t>
    <phoneticPr fontId="1"/>
  </si>
  <si>
    <t>小型貫流ボイラー7~12号</t>
    <phoneticPr fontId="1"/>
  </si>
  <si>
    <t>小型貫流ボイラー13~18号</t>
    <phoneticPr fontId="1"/>
  </si>
  <si>
    <t>小型貫流ボイラー19~24号</t>
    <phoneticPr fontId="1"/>
  </si>
  <si>
    <t>麒麟麦酒仙台工場</t>
    <phoneticPr fontId="1"/>
  </si>
  <si>
    <t>３　排出ガス量は湿りガス量とする。</t>
    <rPh sb="8" eb="9">
      <t>シメ</t>
    </rPh>
    <phoneticPr fontId="1"/>
  </si>
  <si>
    <t>協定値(cｍ3/ｍ3Ｎ)</t>
    <phoneticPr fontId="1"/>
  </si>
  <si>
    <t>協定値(cｍ3/ｍ3瀕</t>
    <phoneticPr fontId="1"/>
  </si>
  <si>
    <t>麒麟麦酒</t>
  </si>
  <si>
    <t>指定地点</t>
    <rPh sb="0" eb="2">
      <t>シテイ</t>
    </rPh>
    <rPh sb="2" eb="4">
      <t>チテン</t>
    </rPh>
    <phoneticPr fontId="1"/>
  </si>
  <si>
    <t>指定敷地境界</t>
    <rPh sb="0" eb="2">
      <t>シテイ</t>
    </rPh>
    <phoneticPr fontId="1"/>
  </si>
  <si>
    <t>JFE条鋼株式会社仙台製造所</t>
    <phoneticPr fontId="1"/>
  </si>
  <si>
    <t>JFE条鋼株仙台製造所</t>
    <phoneticPr fontId="1"/>
  </si>
  <si>
    <t>LNG</t>
    <phoneticPr fontId="1"/>
  </si>
  <si>
    <t>JFE条鋼</t>
    <rPh sb="3" eb="5">
      <t>ジョウコウ</t>
    </rPh>
    <phoneticPr fontId="1"/>
  </si>
  <si>
    <t>３号電気炉</t>
    <phoneticPr fontId="1"/>
  </si>
  <si>
    <t>東北ゴム株式会社本社工場</t>
    <rPh sb="0" eb="2">
      <t>トウホク</t>
    </rPh>
    <rPh sb="4" eb="8">
      <t>カブシキガイシャ</t>
    </rPh>
    <rPh sb="8" eb="10">
      <t>ホンシャ</t>
    </rPh>
    <rPh sb="10" eb="12">
      <t>コウジョウ</t>
    </rPh>
    <phoneticPr fontId="1"/>
  </si>
  <si>
    <t>5,034m3N/h</t>
  </si>
  <si>
    <t>56,320m3N/h</t>
  </si>
  <si>
    <t>63,421m3N/h</t>
  </si>
  <si>
    <t>63,870m3N/h</t>
  </si>
  <si>
    <t>協定値(g/ｍ3N)</t>
    <phoneticPr fontId="1"/>
  </si>
  <si>
    <t>JX日鉱日石エネルギー仙台製油所</t>
    <phoneticPr fontId="1"/>
  </si>
  <si>
    <t>汚泥木屑石炭RPF雑芥</t>
    <rPh sb="0" eb="2">
      <t>オデイ</t>
    </rPh>
    <rPh sb="2" eb="4">
      <t>キクズ</t>
    </rPh>
    <rPh sb="4" eb="6">
      <t>セキタン</t>
    </rPh>
    <rPh sb="9" eb="11">
      <t>ザッカイ</t>
    </rPh>
    <phoneticPr fontId="1"/>
  </si>
  <si>
    <t>重油黒液</t>
    <rPh sb="0" eb="2">
      <t>ジュウユ</t>
    </rPh>
    <rPh sb="2" eb="4">
      <t>コクエキ</t>
    </rPh>
    <phoneticPr fontId="1"/>
  </si>
  <si>
    <t>石炭重油</t>
    <rPh sb="0" eb="2">
      <t>セキタン</t>
    </rPh>
    <rPh sb="2" eb="4">
      <t>ジュウユ</t>
    </rPh>
    <phoneticPr fontId="1"/>
  </si>
  <si>
    <t>重油汚泥</t>
    <rPh sb="2" eb="4">
      <t>オデイ</t>
    </rPh>
    <phoneticPr fontId="1"/>
  </si>
  <si>
    <t>日本製紙石巻</t>
    <rPh sb="0" eb="2">
      <t>ニホン</t>
    </rPh>
    <rPh sb="2" eb="4">
      <t>セイシ</t>
    </rPh>
    <rPh sb="4" eb="6">
      <t>イシノマキ</t>
    </rPh>
    <phoneticPr fontId="1"/>
  </si>
  <si>
    <t>敷地境界</t>
    <phoneticPr fontId="1"/>
  </si>
  <si>
    <t>ばい煙発生施設　等</t>
    <rPh sb="8" eb="9">
      <t>トウ</t>
    </rPh>
    <phoneticPr fontId="1"/>
  </si>
  <si>
    <t>1210000m3N/h(電気炉出口：193000m3N/h)</t>
    <phoneticPr fontId="1"/>
  </si>
  <si>
    <t>換算酸素濃度On ％</t>
  </si>
  <si>
    <t>換算酸素濃度On ％</t>
    <phoneticPr fontId="1"/>
  </si>
  <si>
    <t>東海カーボン石巻工場</t>
    <rPh sb="6" eb="10">
      <t>イシノマキコウジョウ</t>
    </rPh>
    <phoneticPr fontId="1"/>
  </si>
  <si>
    <t>1,2号反応炉</t>
  </si>
  <si>
    <t>3,4号反応炉</t>
  </si>
  <si>
    <t>1,2号乾燥炉</t>
  </si>
  <si>
    <t>3,4号乾燥炉</t>
  </si>
  <si>
    <t>5,6号反応炉</t>
  </si>
  <si>
    <t>東海カーボン石巻工場</t>
    <phoneticPr fontId="1"/>
  </si>
  <si>
    <t>２号直火炉</t>
    <phoneticPr fontId="1"/>
  </si>
  <si>
    <t>東海カーボン石巻</t>
    <rPh sb="0" eb="2">
      <t>トウカイ</t>
    </rPh>
    <rPh sb="6" eb="8">
      <t>イシノマキ</t>
    </rPh>
    <phoneticPr fontId="1"/>
  </si>
  <si>
    <t>伊藤製鉄所石巻工場</t>
    <phoneticPr fontId="1"/>
  </si>
  <si>
    <t>Ａ重油</t>
    <phoneticPr fontId="1"/>
  </si>
  <si>
    <t>排出濃度 cｍ3/ｍ3N</t>
    <phoneticPr fontId="1"/>
  </si>
  <si>
    <t>時間許容排出量 ｍ3/h</t>
    <phoneticPr fontId="1"/>
  </si>
  <si>
    <t>排出濃度 g/m3N</t>
    <phoneticPr fontId="1"/>
  </si>
  <si>
    <t>ダイオキシン(排ガス中) ng-TEQ/ｍ3N</t>
    <rPh sb="7" eb="8">
      <t>ハイ</t>
    </rPh>
    <rPh sb="10" eb="11">
      <t>チュウ</t>
    </rPh>
    <phoneticPr fontId="1"/>
  </si>
  <si>
    <t>ダイオキシン(ばいじん中) ng-TEQ/ｍ3N</t>
    <rPh sb="11" eb="12">
      <t>チュウ</t>
    </rPh>
    <phoneticPr fontId="1"/>
  </si>
  <si>
    <t>ダイオキシン(燃え殻中) ng-TEQ/ｍ3N</t>
    <rPh sb="7" eb="8">
      <t>モ</t>
    </rPh>
    <rPh sb="9" eb="10">
      <t>ガラ</t>
    </rPh>
    <rPh sb="10" eb="11">
      <t>チュウ</t>
    </rPh>
    <phoneticPr fontId="1"/>
  </si>
  <si>
    <t>ダイオキシン(排水中) ng-TEQ/ｍ3N</t>
    <rPh sb="7" eb="10">
      <t>ハイスイチュウ</t>
    </rPh>
    <phoneticPr fontId="1"/>
  </si>
  <si>
    <t>伊藤製鉄所石巻</t>
    <rPh sb="0" eb="2">
      <t>イトウ</t>
    </rPh>
    <rPh sb="2" eb="4">
      <t>セイテツ</t>
    </rPh>
    <rPh sb="4" eb="5">
      <t>ショ</t>
    </rPh>
    <rPh sb="5" eb="7">
      <t>イシノマキ</t>
    </rPh>
    <phoneticPr fontId="1"/>
  </si>
  <si>
    <t>重油</t>
    <phoneticPr fontId="1"/>
  </si>
  <si>
    <t>黒液</t>
    <phoneticPr fontId="1"/>
  </si>
  <si>
    <t>黒液,重油</t>
    <phoneticPr fontId="1"/>
  </si>
  <si>
    <t>石炭</t>
    <phoneticPr fontId="1"/>
  </si>
  <si>
    <t>石炭,重油</t>
    <phoneticPr fontId="1"/>
  </si>
  <si>
    <t>(灯油)</t>
    <phoneticPr fontId="1"/>
  </si>
  <si>
    <t>19.8,7.1</t>
    <phoneticPr fontId="1"/>
  </si>
  <si>
    <t>29.99,1.0,1.2</t>
    <phoneticPr fontId="1"/>
  </si>
  <si>
    <t>18.0,1.4,2.5,9.5,3.0,0.1,0.37</t>
    <phoneticPr fontId="1"/>
  </si>
  <si>
    <t>※－18.0,1.4,2.5,9.5,3.0,0.1,0.37</t>
    <phoneticPr fontId="1"/>
  </si>
  <si>
    <t>日本製紙岩沼工場</t>
    <phoneticPr fontId="1"/>
  </si>
  <si>
    <t>日本製紙岩沼</t>
    <rPh sb="0" eb="2">
      <t>ニホン</t>
    </rPh>
    <rPh sb="2" eb="4">
      <t>セイシ</t>
    </rPh>
    <rPh sb="4" eb="6">
      <t>イワヌマ</t>
    </rPh>
    <phoneticPr fontId="1"/>
  </si>
  <si>
    <t>１号重油ボイラー</t>
    <phoneticPr fontId="1"/>
  </si>
  <si>
    <t>トルエン ppm</t>
    <phoneticPr fontId="1"/>
  </si>
  <si>
    <t>メチルイソブチルケトン ppm</t>
    <phoneticPr fontId="1"/>
  </si>
  <si>
    <t>日本製紙岩沼</t>
    <rPh sb="0" eb="6">
      <t>ニホンセイシイワヌマ</t>
    </rPh>
    <phoneticPr fontId="1"/>
  </si>
  <si>
    <t>市道境堀線南端</t>
    <phoneticPr fontId="1"/>
  </si>
  <si>
    <t>灯油</t>
    <phoneticPr fontId="1"/>
  </si>
  <si>
    <t>木くず･木くずぺレット</t>
    <phoneticPr fontId="1"/>
  </si>
  <si>
    <t>YKKAP東北事業所</t>
    <phoneticPr fontId="1"/>
  </si>
  <si>
    <t>生物化学的酸素要求量 mg/L</t>
    <rPh sb="0" eb="2">
      <t>セイブツ</t>
    </rPh>
    <phoneticPr fontId="1"/>
  </si>
  <si>
    <t>透視度 cm</t>
    <phoneticPr fontId="1"/>
  </si>
  <si>
    <t>30&lt;</t>
  </si>
  <si>
    <t>COD日平均100</t>
    <phoneticPr fontId="1"/>
  </si>
  <si>
    <t>日平均:SS40,油分1</t>
    <rPh sb="9" eb="11">
      <t>ユブン</t>
    </rPh>
    <phoneticPr fontId="1"/>
  </si>
  <si>
    <t>日平均:BOD20,SS20,油分1</t>
    <rPh sb="1" eb="3">
      <t>ヘイキン</t>
    </rPh>
    <rPh sb="15" eb="17">
      <t>ユブン</t>
    </rPh>
    <phoneticPr fontId="1"/>
  </si>
  <si>
    <t>ノルマルヘキサン抽出物質含有量 mg/L</t>
    <phoneticPr fontId="1"/>
  </si>
  <si>
    <t>ほう素及びその化合物 mg/L</t>
    <phoneticPr fontId="1"/>
  </si>
  <si>
    <t>ふっ素及びその化合物 mg/L</t>
    <phoneticPr fontId="1"/>
  </si>
  <si>
    <t>フェノール類含有量 mg/L</t>
    <phoneticPr fontId="1"/>
  </si>
  <si>
    <t>アンモニア,アンモニウム化合物,亜硝酸化合物及び硝酸化合物 mg/L</t>
    <rPh sb="26" eb="29">
      <t>カゴウブツ</t>
    </rPh>
    <phoneticPr fontId="1"/>
  </si>
  <si>
    <t>アルミニウム含有量 mg/L</t>
    <phoneticPr fontId="1"/>
  </si>
  <si>
    <t>砒素及びその化合物 mg/L</t>
    <phoneticPr fontId="1"/>
  </si>
  <si>
    <t>ラピスセミコンダクタ宮城本社工場</t>
  </si>
  <si>
    <t>N0.3ボイラー</t>
    <phoneticPr fontId="1"/>
  </si>
  <si>
    <t>仙台コカ・コーラプロダクツ蔵王工場</t>
  </si>
  <si>
    <t>仙台コカ・コーラプロダクツ蔵王工場</t>
    <phoneticPr fontId="1"/>
  </si>
  <si>
    <t>530(800)</t>
  </si>
  <si>
    <t>36(43)</t>
  </si>
  <si>
    <t>細倉鉱山</t>
    <phoneticPr fontId="1"/>
  </si>
  <si>
    <t>ビスマスアノードケットル炉</t>
  </si>
  <si>
    <t>脱Asケットル炉</t>
    <rPh sb="0" eb="1">
      <t>ダツ</t>
    </rPh>
    <phoneticPr fontId="1"/>
  </si>
  <si>
    <t>箱型乾燥機Y-231</t>
  </si>
  <si>
    <t>箱型乾燥機Y-231</t>
    <phoneticPr fontId="1"/>
  </si>
  <si>
    <t>箱型乾燥機R-141</t>
  </si>
  <si>
    <t>箱型乾燥機R-141</t>
    <phoneticPr fontId="1"/>
  </si>
  <si>
    <t>箱型乾燥機R-142</t>
  </si>
  <si>
    <t>箱型乾燥機R-143,144</t>
    <phoneticPr fontId="1"/>
  </si>
  <si>
    <t>箱型乾燥機R-291</t>
    <phoneticPr fontId="1"/>
  </si>
  <si>
    <t>箱型乾燥機R-292</t>
  </si>
  <si>
    <t>箱型乾燥機R-293</t>
  </si>
  <si>
    <t>箱型乾燥機R-294</t>
  </si>
  <si>
    <t>カドミウム及びその化合物 ｍg/L</t>
    <phoneticPr fontId="1"/>
  </si>
  <si>
    <t>鉛及びその化合物 ｍg/L</t>
    <phoneticPr fontId="1"/>
  </si>
  <si>
    <t>亜鉛含有量 ｍg/L</t>
    <phoneticPr fontId="1"/>
  </si>
  <si>
    <t>No3粗鉛ケットル炉</t>
    <phoneticPr fontId="1"/>
  </si>
  <si>
    <t>副産４号炉</t>
    <phoneticPr fontId="1"/>
  </si>
  <si>
    <t>化成ボイラーN0.1</t>
    <phoneticPr fontId="1"/>
  </si>
  <si>
    <t>化成ボイラーN0.2</t>
    <phoneticPr fontId="1"/>
  </si>
  <si>
    <t>ダイオキシンOn＝Os</t>
    <phoneticPr fontId="1"/>
  </si>
  <si>
    <t>ダイオキシンOn＝12％</t>
    <phoneticPr fontId="1"/>
  </si>
  <si>
    <t>市道吉田線北端</t>
    <phoneticPr fontId="1"/>
  </si>
  <si>
    <t>S0.1&gt;</t>
  </si>
  <si>
    <t>S0.1&gt;</t>
    <phoneticPr fontId="1"/>
  </si>
  <si>
    <t>岩沼市大昭和１番１号</t>
  </si>
  <si>
    <t>仙台市宮城野区港二丁目４番１号</t>
  </si>
  <si>
    <t>石巻市南光町２丁目２番１号</t>
  </si>
  <si>
    <t>日本製紙石巻工場</t>
    <rPh sb="4" eb="6">
      <t>イシノマキ</t>
    </rPh>
    <phoneticPr fontId="1"/>
  </si>
  <si>
    <t>石巻市重吉町１番10</t>
  </si>
  <si>
    <t>福島県相馬郡新地町駒ケ嶺</t>
  </si>
  <si>
    <t>仙台市宮城野区港五丁目１番１号</t>
  </si>
  <si>
    <t>七ケ浜町代ケ崎浜字前島1番</t>
  </si>
  <si>
    <t>仙台市宮城野区港一丁目４番１号</t>
  </si>
  <si>
    <t>仙台市宮城野区港五丁目２番１号</t>
  </si>
  <si>
    <t>石巻市重吉町２番地</t>
  </si>
  <si>
    <t>大衡村沖の平1番地</t>
  </si>
  <si>
    <t>仙台市宮城野区港二丁目２番１号</t>
  </si>
  <si>
    <t>仙台市宮城野区港一丁目６番１号</t>
  </si>
  <si>
    <t>E141.1.14.267N38.15.45.749</t>
  </si>
  <si>
    <t>E141.0.21.491N38.15.46.564</t>
  </si>
  <si>
    <t>E140.59.48.733N38.15.53.756</t>
  </si>
  <si>
    <t>E140.59.52.282N38.16.8.659</t>
  </si>
  <si>
    <t>E141.2.32.884N38.16.34.015</t>
  </si>
  <si>
    <t>E141.2.32.702N38.16.22.375</t>
  </si>
  <si>
    <t>E141.4.35.997N38.18.52.513</t>
  </si>
  <si>
    <t>E141.0.49.699N38.15.44.859</t>
  </si>
  <si>
    <t>E140.56.54.301N37.50.27.317</t>
  </si>
  <si>
    <t>E141.15.44.297N38.24.52.635</t>
  </si>
  <si>
    <t>E141.16.5.473N38.24.50.579</t>
  </si>
  <si>
    <t>E141.17.41.471N38.24.59.813</t>
  </si>
  <si>
    <t>E140.51.56.118N38.5.19.470</t>
  </si>
  <si>
    <t>E140.40.25.119N38.2.15.672</t>
  </si>
  <si>
    <t>E140.54.16.875N38.29.42.778</t>
  </si>
  <si>
    <t>E140.57.23.625N38.32.4.708</t>
  </si>
  <si>
    <t>E140.54.10.150N38.48.5.233</t>
  </si>
  <si>
    <t>別表第1(第4条関係)ばい煙発生施設に1号ボイラーがない、基準表にはある</t>
    <rPh sb="0" eb="2">
      <t>ベッピョウ</t>
    </rPh>
    <rPh sb="2" eb="3">
      <t>ダイ</t>
    </rPh>
    <rPh sb="5" eb="6">
      <t>ダイ</t>
    </rPh>
    <rPh sb="7" eb="8">
      <t>ジョウ</t>
    </rPh>
    <rPh sb="8" eb="10">
      <t>カンケイ</t>
    </rPh>
    <rPh sb="13" eb="14">
      <t>エン</t>
    </rPh>
    <rPh sb="14" eb="16">
      <t>ハッセイ</t>
    </rPh>
    <rPh sb="16" eb="18">
      <t>シセツ</t>
    </rPh>
    <rPh sb="20" eb="21">
      <t>ゴウ</t>
    </rPh>
    <rPh sb="29" eb="31">
      <t>キジュン</t>
    </rPh>
    <rPh sb="31" eb="32">
      <t>ヒョウ</t>
    </rPh>
    <phoneticPr fontId="1"/>
  </si>
  <si>
    <t>大崎市三本木字吉田１番地</t>
    <rPh sb="0" eb="1">
      <t>オオ</t>
    </rPh>
    <phoneticPr fontId="1"/>
  </si>
  <si>
    <t>栗原市鴬沢地内</t>
    <rPh sb="3" eb="5">
      <t>ウグイスザワ</t>
    </rPh>
    <phoneticPr fontId="1"/>
  </si>
  <si>
    <t>仙台市宮城野区港一丁目１番１２号</t>
    <rPh sb="3" eb="4">
      <t>ミヤ</t>
    </rPh>
    <phoneticPr fontId="1"/>
  </si>
  <si>
    <t>蔵王町宮字南川添１番地１</t>
    <rPh sb="3" eb="4">
      <t>ミヤ</t>
    </rPh>
    <phoneticPr fontId="1"/>
  </si>
  <si>
    <t>K値</t>
    <rPh sb="1" eb="2">
      <t>チ</t>
    </rPh>
    <phoneticPr fontId="1"/>
  </si>
  <si>
    <t>V</t>
    <phoneticPr fontId="1"/>
  </si>
  <si>
    <t>Qoｗ</t>
  </si>
  <si>
    <t>Ho</t>
    <phoneticPr fontId="1"/>
  </si>
  <si>
    <t>Q</t>
    <phoneticPr fontId="1"/>
  </si>
  <si>
    <t>速度による上昇高さ</t>
  </si>
  <si>
    <t>J</t>
    <phoneticPr fontId="1"/>
  </si>
  <si>
    <t>浮力による上昇高さ</t>
  </si>
  <si>
    <t>Ｈt</t>
    <phoneticPr fontId="1"/>
  </si>
  <si>
    <t>He</t>
    <phoneticPr fontId="1"/>
  </si>
  <si>
    <t>Hm</t>
    <phoneticPr fontId="1"/>
  </si>
  <si>
    <t>(集合煙突)</t>
  </si>
  <si>
    <t>(排気ガラリ)</t>
  </si>
  <si>
    <t>(集合)</t>
  </si>
  <si>
    <t>当初</t>
    <rPh sb="0" eb="2">
      <t>トウショ</t>
    </rPh>
    <phoneticPr fontId="1"/>
  </si>
  <si>
    <t>直近</t>
    <rPh sb="0" eb="2">
      <t>チョッキン</t>
    </rPh>
    <phoneticPr fontId="1"/>
  </si>
  <si>
    <t>全面改定</t>
    <rPh sb="0" eb="2">
      <t>ゼンメン</t>
    </rPh>
    <rPh sb="2" eb="4">
      <t>カイテイ</t>
    </rPh>
    <phoneticPr fontId="1"/>
  </si>
  <si>
    <t>1号集塵機16,2号集塵機18.3</t>
    <rPh sb="1" eb="2">
      <t>ゴウ</t>
    </rPh>
    <rPh sb="2" eb="4">
      <t>シュウジン</t>
    </rPh>
    <rPh sb="4" eb="5">
      <t>キ</t>
    </rPh>
    <rPh sb="9" eb="10">
      <t>ゴウ</t>
    </rPh>
    <rPh sb="10" eb="12">
      <t>シュウジン</t>
    </rPh>
    <rPh sb="12" eb="13">
      <t>キ</t>
    </rPh>
    <phoneticPr fontId="1"/>
  </si>
  <si>
    <t>バイオガス</t>
    <phoneticPr fontId="1"/>
  </si>
  <si>
    <t>LNG</t>
    <phoneticPr fontId="1"/>
  </si>
  <si>
    <t>ばい煙発生施設なし</t>
    <rPh sb="2" eb="3">
      <t>エン</t>
    </rPh>
    <rPh sb="3" eb="5">
      <t>ハッセイ</t>
    </rPh>
    <rPh sb="5" eb="7">
      <t>シセツ</t>
    </rPh>
    <phoneticPr fontId="1"/>
  </si>
  <si>
    <t>騒:埠頭5北端､振:敷地北端</t>
    <phoneticPr fontId="1"/>
  </si>
  <si>
    <t>排出濃度　cm3/ｍ３N</t>
    <phoneticPr fontId="1"/>
  </si>
  <si>
    <t>東洋製缶</t>
    <rPh sb="0" eb="2">
      <t>トウヨウ</t>
    </rPh>
    <rPh sb="2" eb="4">
      <t>セイカン</t>
    </rPh>
    <phoneticPr fontId="1"/>
  </si>
  <si>
    <t>別表第1(第3条関係)ばい煙発生施設の表の(注)の｢第2(第3条関係)｣？</t>
    <rPh sb="0" eb="2">
      <t>ベッピョウ</t>
    </rPh>
    <rPh sb="2" eb="3">
      <t>ダイ</t>
    </rPh>
    <rPh sb="5" eb="6">
      <t>ダイ</t>
    </rPh>
    <rPh sb="7" eb="8">
      <t>ジョウ</t>
    </rPh>
    <rPh sb="8" eb="10">
      <t>カンケイ</t>
    </rPh>
    <rPh sb="13" eb="14">
      <t>エン</t>
    </rPh>
    <rPh sb="14" eb="16">
      <t>ハッセイ</t>
    </rPh>
    <rPh sb="16" eb="18">
      <t>シセツ</t>
    </rPh>
    <rPh sb="19" eb="20">
      <t>ヒョウ</t>
    </rPh>
    <rPh sb="22" eb="23">
      <t>チュウ</t>
    </rPh>
    <rPh sb="26" eb="27">
      <t>ダイ</t>
    </rPh>
    <rPh sb="29" eb="30">
      <t>ダイ</t>
    </rPh>
    <rPh sb="31" eb="32">
      <t>ジョウ</t>
    </rPh>
    <rPh sb="32" eb="34">
      <t>カンケイ</t>
    </rPh>
    <phoneticPr fontId="1"/>
  </si>
  <si>
    <t>騒:西原26号南端､振:敷地境界</t>
    <rPh sb="2" eb="4">
      <t>ニシハラ</t>
    </rPh>
    <rPh sb="6" eb="7">
      <t>ゴウ</t>
    </rPh>
    <rPh sb="7" eb="8">
      <t>ナン</t>
    </rPh>
    <rPh sb="14" eb="16">
      <t>キョウカイ</t>
    </rPh>
    <phoneticPr fontId="1"/>
  </si>
  <si>
    <t>燃料ガス中濃度</t>
    <rPh sb="0" eb="2">
      <t>ネンリョウ</t>
    </rPh>
    <rPh sb="4" eb="5">
      <t>チュウ</t>
    </rPh>
    <rPh sb="5" eb="7">
      <t>ノウド</t>
    </rPh>
    <phoneticPr fontId="1"/>
  </si>
  <si>
    <t>低温LPGタンク用フレアスタック</t>
    <phoneticPr fontId="1"/>
  </si>
  <si>
    <t>JX仙台製油所</t>
    <rPh sb="2" eb="4">
      <t>センダイ</t>
    </rPh>
    <rPh sb="4" eb="7">
      <t>セイユショ</t>
    </rPh>
    <phoneticPr fontId="1"/>
  </si>
  <si>
    <t>残油流動接触分解装置触媒再生塔の使用燃料の"石油ガス"は備考3の”空欄”と不整合</t>
    <rPh sb="0" eb="1">
      <t>ザン</t>
    </rPh>
    <rPh sb="16" eb="18">
      <t>シヨウ</t>
    </rPh>
    <rPh sb="18" eb="20">
      <t>ネンリョウ</t>
    </rPh>
    <rPh sb="22" eb="24">
      <t>セキユ</t>
    </rPh>
    <rPh sb="28" eb="30">
      <t>ビコウ</t>
    </rPh>
    <rPh sb="33" eb="35">
      <t>クウラン</t>
    </rPh>
    <rPh sb="37" eb="40">
      <t>フセイゴウ</t>
    </rPh>
    <phoneticPr fontId="1"/>
  </si>
  <si>
    <t>Ｄ筒残油流動接触分解装置触媒再生塔は触媒に付着したカーボンを空気との混合で燃焼し,石油ガスを燃料として使用するのは燃焼開始梅時のみなため,使用燃料及び燃焼能力は空欄とする。</t>
    <phoneticPr fontId="1"/>
  </si>
  <si>
    <t>Ｅ筒及びＦ筒ガスタービンの排出ガスは廃熱ボイラーの助燃空気として使用するため,Ｅ筒及びＦ筒の排出ガス量に含めないものとする。</t>
    <phoneticPr fontId="1"/>
  </si>
  <si>
    <t>Ｅ筒及びＦ筒ガスタービンの排出ガスは廃熱ボイラーの助燃空気として使用するため,Ｅ筒及びＦ筒の排出ガス量に含めないものとする。</t>
    <phoneticPr fontId="1"/>
  </si>
  <si>
    <t>ナフサ水素化脱硫装置加熱炉は,１号及び２号加熱炉の排ガスを２号加熱炉の熱回収部で熱回収を行い,２号加熱炉に設置された煙突より排出｡原料油の性状変化により各々の加熱炉の排ガス量が変動するが,合計排ガス量は最大29,400m3N/hとする。</t>
    <phoneticPr fontId="1"/>
  </si>
  <si>
    <t>数値は,パイロットバーナーのものとする。H2S･HClは燃料ガス中濃度。</t>
    <rPh sb="28" eb="30">
      <t>ネンリョウ</t>
    </rPh>
    <rPh sb="32" eb="33">
      <t>チュウ</t>
    </rPh>
    <rPh sb="33" eb="35">
      <t>ノウド</t>
    </rPh>
    <phoneticPr fontId="1"/>
  </si>
  <si>
    <t>敷地境界</t>
    <phoneticPr fontId="1"/>
  </si>
  <si>
    <t>重油換算の燃料燃焼能力75206.3L/h</t>
    <rPh sb="0" eb="2">
      <t>ジュウユ</t>
    </rPh>
    <rPh sb="2" eb="4">
      <t>カンサン</t>
    </rPh>
    <rPh sb="5" eb="7">
      <t>ネンリョウ</t>
    </rPh>
    <rPh sb="7" eb="9">
      <t>ネンショウ</t>
    </rPh>
    <rPh sb="9" eb="11">
      <t>ノウリョク</t>
    </rPh>
    <phoneticPr fontId="1"/>
  </si>
  <si>
    <t>騒:西原26号南端､振:敷地南境界</t>
    <rPh sb="2" eb="4">
      <t>ニシハラ</t>
    </rPh>
    <rPh sb="6" eb="7">
      <t>ゴウ</t>
    </rPh>
    <rPh sb="7" eb="8">
      <t>ナン</t>
    </rPh>
    <rPh sb="14" eb="15">
      <t>ミナミ</t>
    </rPh>
    <rPh sb="15" eb="17">
      <t>キョウカイ</t>
    </rPh>
    <phoneticPr fontId="1"/>
  </si>
  <si>
    <t>重油換算の燃料燃焼能力26062.5L/h｡使用燃料硫黄含有率とは,排煙脱硫装置の効果及びガス混焼等を総合した硫黄含有率の計算値(重油換算値)をいう。</t>
    <rPh sb="0" eb="2">
      <t>ジュウユ</t>
    </rPh>
    <rPh sb="2" eb="4">
      <t>カンサン</t>
    </rPh>
    <rPh sb="5" eb="7">
      <t>ネンリョウ</t>
    </rPh>
    <rPh sb="7" eb="9">
      <t>ネンショウ</t>
    </rPh>
    <rPh sb="9" eb="11">
      <t>ノウリョク</t>
    </rPh>
    <phoneticPr fontId="1"/>
  </si>
  <si>
    <t>騒:パシフィックライン東端､振:敷地東境界</t>
    <rPh sb="11" eb="13">
      <t>トウタン</t>
    </rPh>
    <rPh sb="18" eb="19">
      <t>ヒガシ</t>
    </rPh>
    <rPh sb="19" eb="21">
      <t>キョウカイ</t>
    </rPh>
    <phoneticPr fontId="1"/>
  </si>
  <si>
    <t>重油換算の燃料燃焼能力81200L/h</t>
    <rPh sb="0" eb="2">
      <t>ジュウユ</t>
    </rPh>
    <rPh sb="2" eb="4">
      <t>カンサン</t>
    </rPh>
    <rPh sb="5" eb="7">
      <t>ネンリョウ</t>
    </rPh>
    <rPh sb="7" eb="9">
      <t>ネンショウ</t>
    </rPh>
    <rPh sb="9" eb="11">
      <t>ノウリョク</t>
    </rPh>
    <phoneticPr fontId="1"/>
  </si>
  <si>
    <t>騒:門脇五･雲雀野一1号線東端と双葉･南光二線東端､振:敷地北境界</t>
    <rPh sb="2" eb="4">
      <t>カドノワキ</t>
    </rPh>
    <rPh sb="4" eb="5">
      <t>５</t>
    </rPh>
    <rPh sb="6" eb="8">
      <t>ヒバリ</t>
    </rPh>
    <rPh sb="8" eb="9">
      <t>ノ</t>
    </rPh>
    <rPh sb="9" eb="10">
      <t>１</t>
    </rPh>
    <rPh sb="11" eb="13">
      <t>ゴウセン</t>
    </rPh>
    <rPh sb="13" eb="15">
      <t>トウタン</t>
    </rPh>
    <rPh sb="16" eb="18">
      <t>フタバ</t>
    </rPh>
    <rPh sb="19" eb="21">
      <t>ナンコウ</t>
    </rPh>
    <rPh sb="21" eb="22">
      <t>２</t>
    </rPh>
    <rPh sb="30" eb="31">
      <t>キタ</t>
    </rPh>
    <rPh sb="31" eb="33">
      <t>キョウカイ</t>
    </rPh>
    <phoneticPr fontId="1"/>
  </si>
  <si>
    <t>軽質炭酸カルシウム反応槽排気筒</t>
    <phoneticPr fontId="1"/>
  </si>
  <si>
    <t>排水スラッジボイラー(サイクロン型)</t>
    <phoneticPr fontId="1"/>
  </si>
  <si>
    <t>N6抄紙機サイザーエアドライヤ</t>
    <phoneticPr fontId="1"/>
  </si>
  <si>
    <t>N6抄紙機1 C/Rエアドライヤ</t>
    <phoneticPr fontId="1"/>
  </si>
  <si>
    <t>N6抄紙機2 C/Rエアドライヤ</t>
    <phoneticPr fontId="1"/>
  </si>
  <si>
    <t>パルプ製造用塩素漂白施設</t>
    <phoneticPr fontId="1"/>
  </si>
  <si>
    <t>軽質炭酸カルシウム反応槽は燃料を使用しないので,使用燃料及び燃焼能力は空欄とする。</t>
    <phoneticPr fontId="1"/>
  </si>
  <si>
    <t>反応炉の排出ガス量等は,フレアスタック排出時におけるものとする。</t>
    <phoneticPr fontId="1"/>
  </si>
  <si>
    <t>騒:北側臨港道路北線北端､振:敷地北境界</t>
    <rPh sb="2" eb="4">
      <t>キタガワ</t>
    </rPh>
    <rPh sb="4" eb="6">
      <t>リンコウ</t>
    </rPh>
    <rPh sb="6" eb="8">
      <t>ドウロ</t>
    </rPh>
    <rPh sb="8" eb="9">
      <t>キタ</t>
    </rPh>
    <rPh sb="9" eb="10">
      <t>セン</t>
    </rPh>
    <rPh sb="10" eb="12">
      <t>ホクタン</t>
    </rPh>
    <rPh sb="11" eb="12">
      <t>ハシ</t>
    </rPh>
    <rPh sb="17" eb="18">
      <t>キタ</t>
    </rPh>
    <rPh sb="18" eb="20">
      <t>キョウカイ</t>
    </rPh>
    <phoneticPr fontId="1"/>
  </si>
  <si>
    <t>一般ゴミ焼却炉は,硫黄酸化物,窒素酸化物,ばいじんの各排出基準を適用しない。</t>
    <phoneticPr fontId="1"/>
  </si>
  <si>
    <t>1号~5号乾燥炉,煙突出口</t>
    <rPh sb="9" eb="11">
      <t>エントツ</t>
    </rPh>
    <rPh sb="11" eb="13">
      <t>デグチ</t>
    </rPh>
    <phoneticPr fontId="1"/>
  </si>
  <si>
    <t>排水処理場調整曹排気口</t>
    <rPh sb="0" eb="2">
      <t>ハイスイ</t>
    </rPh>
    <rPh sb="2" eb="4">
      <t>ショリ</t>
    </rPh>
    <rPh sb="4" eb="5">
      <t>ジョウ</t>
    </rPh>
    <rPh sb="5" eb="7">
      <t>チョウセイ</t>
    </rPh>
    <rPh sb="7" eb="8">
      <t>ソウ</t>
    </rPh>
    <rPh sb="8" eb="11">
      <t>ハイキコウ</t>
    </rPh>
    <phoneticPr fontId="1"/>
  </si>
  <si>
    <t>騒:北側道路北端､振:北側道路北端</t>
    <rPh sb="2" eb="4">
      <t>キタガワ</t>
    </rPh>
    <rPh sb="4" eb="6">
      <t>ドウロ</t>
    </rPh>
    <rPh sb="6" eb="8">
      <t>ホクタン</t>
    </rPh>
    <rPh sb="7" eb="8">
      <t>ハシ</t>
    </rPh>
    <rPh sb="11" eb="13">
      <t>キタガワ</t>
    </rPh>
    <rPh sb="13" eb="15">
      <t>ドウロ</t>
    </rPh>
    <rPh sb="15" eb="17">
      <t>ホクタン</t>
    </rPh>
    <phoneticPr fontId="1"/>
  </si>
  <si>
    <t>仙台コカ・コーラ</t>
    <rPh sb="0" eb="2">
      <t>センダイ</t>
    </rPh>
    <phoneticPr fontId="1"/>
  </si>
  <si>
    <t>別表第3(第5条関係)排水基準表の単位が"・"の部分あり,L(リットル)</t>
    <rPh sb="0" eb="2">
      <t>ベッピョウ</t>
    </rPh>
    <rPh sb="2" eb="3">
      <t>ダイ</t>
    </rPh>
    <rPh sb="5" eb="6">
      <t>ダイ</t>
    </rPh>
    <rPh sb="7" eb="8">
      <t>ジョウ</t>
    </rPh>
    <rPh sb="8" eb="10">
      <t>カンケイ</t>
    </rPh>
    <rPh sb="11" eb="13">
      <t>ハイスイ</t>
    </rPh>
    <rPh sb="13" eb="15">
      <t>キジュン</t>
    </rPh>
    <rPh sb="15" eb="16">
      <t>ヒョウ</t>
    </rPh>
    <rPh sb="17" eb="19">
      <t>タンイ</t>
    </rPh>
    <rPh sb="24" eb="26">
      <t>ブブン</t>
    </rPh>
    <phoneticPr fontId="1"/>
  </si>
  <si>
    <t>Cd,PbのOn=Os｡熔鉱炉に係る使用燃料の硫黄含有率については,排煙脱硫装置の効果等を総合した計算値2.0％とする。</t>
    <phoneticPr fontId="1"/>
  </si>
  <si>
    <t>合金1号,2号の括弧書き数値は,合金2号炉により鉛合金を製造する場合に適用する。温度(800)､速度(34)</t>
    <rPh sb="40" eb="42">
      <t>オンド</t>
    </rPh>
    <rPh sb="48" eb="50">
      <t>ソクド</t>
    </rPh>
    <phoneticPr fontId="1"/>
  </si>
  <si>
    <t>使用燃料硫黄含有率とは､排煙脱硫装置の効果及びガス混焼等を総合した硫黄含有率の計算値(重油換算値)をいう。</t>
    <phoneticPr fontId="1"/>
  </si>
  <si>
    <t>[　]内は,排煙脱硫装置を使用した場合(高硫黄分原料油を使用した場合)におけるものとする。排ガス[45600],速度[39.8]</t>
    <rPh sb="45" eb="46">
      <t>ハイ</t>
    </rPh>
    <rPh sb="56" eb="58">
      <t>ソクド</t>
    </rPh>
    <phoneticPr fontId="1"/>
  </si>
  <si>
    <t>[　]内は,排煙脱硫装置を使用した場合(高硫黄分原料油を使用した場合)におけるものとする。排ガス[59400],速度[51.8]</t>
    <rPh sb="45" eb="46">
      <t>ハイ</t>
    </rPh>
    <rPh sb="56" eb="58">
      <t>ソクド</t>
    </rPh>
    <phoneticPr fontId="1"/>
  </si>
  <si>
    <t>[　]内は,排煙脱硫装置を使用した場合(高硫黄分原料油を使用した場合)におけるものとする。排ガス[41383],温度[79],速度[11.2]</t>
    <rPh sb="45" eb="46">
      <t>ハイ</t>
    </rPh>
    <rPh sb="56" eb="58">
      <t>オンド</t>
    </rPh>
    <rPh sb="63" eb="65">
      <t>ソクド</t>
    </rPh>
    <phoneticPr fontId="1"/>
  </si>
  <si>
    <t>使用燃料硫黄含有率とは,排煙脱硫装置の効果及びガス混焼等を総合した硫黄含有率の計算値(重油換算値)をいう。</t>
    <phoneticPr fontId="1"/>
  </si>
  <si>
    <t>1号焼成炉における(　)内の数値は,軽質炭酸カルシウム製造設備稼働時のものとする。排ガス(13910),速度(3.3)</t>
    <rPh sb="41" eb="42">
      <t>ハイ</t>
    </rPh>
    <rPh sb="52" eb="54">
      <t>ソクド</t>
    </rPh>
    <phoneticPr fontId="1"/>
  </si>
  <si>
    <t>2号石灰焼成炉における(　)内の数値は,軽質炭酸カルシウム製造設備稼働時のものとする。排ガス(11290),速度(2.7)</t>
    <phoneticPr fontId="1"/>
  </si>
  <si>
    <t>Ｂ筒廃熱ボイラーは他のばい煙発生施設から発生する廃熱を使用するため,Ｂ筒の排出ガス量に含めない。(　　)内の数値は重油を助鴎バーナーで専焼したときのもの。排ガス(30900)</t>
    <rPh sb="77" eb="78">
      <t>ハイ</t>
    </rPh>
    <phoneticPr fontId="1"/>
  </si>
  <si>
    <t>騒:敷地南境界､振:敷地南境界</t>
    <rPh sb="2" eb="4">
      <t>シキチ</t>
    </rPh>
    <rPh sb="4" eb="5">
      <t>ミナミ</t>
    </rPh>
    <rPh sb="5" eb="7">
      <t>キョウカイ</t>
    </rPh>
    <rPh sb="10" eb="12">
      <t>シキチ</t>
    </rPh>
    <rPh sb="12" eb="13">
      <t>ミナミ</t>
    </rPh>
    <rPh sb="13" eb="15">
      <t>キョウカイ</t>
    </rPh>
    <phoneticPr fontId="1"/>
  </si>
  <si>
    <t>硫黄酸化物SOX</t>
  </si>
  <si>
    <t>協定値</t>
    <rPh sb="0" eb="2">
      <t>キョウテイ</t>
    </rPh>
    <rPh sb="2" eb="3">
      <t>チ</t>
    </rPh>
    <phoneticPr fontId="1"/>
  </si>
  <si>
    <r>
      <t>q  硫黄酸化物の排出許容量 q＝Kｘ10</t>
    </r>
    <r>
      <rPr>
        <vertAlign val="superscript"/>
        <sz val="9"/>
        <rFont val="Meiryo UI"/>
        <family val="3"/>
        <charset val="128"/>
      </rPr>
      <t>-3</t>
    </r>
    <r>
      <rPr>
        <sz val="9"/>
        <rFont val="Meiryo UI"/>
        <family val="3"/>
        <charset val="128"/>
      </rPr>
      <t>ｘHe</t>
    </r>
    <r>
      <rPr>
        <vertAlign val="superscript"/>
        <sz val="9"/>
        <rFont val="Meiryo UI"/>
        <family val="3"/>
        <charset val="128"/>
      </rPr>
      <t>2</t>
    </r>
    <phoneticPr fontId="1"/>
  </si>
  <si>
    <t>Ｖ　排出ガスの排出速度(メートル毎秒)</t>
    <phoneticPr fontId="1"/>
  </si>
  <si>
    <t>Ｔ　排出ガスの温度(絶対温度)) T=To+273</t>
    <phoneticPr fontId="1"/>
  </si>
  <si>
    <t>Ho　排出口の実高さ(メートル)</t>
    <phoneticPr fontId="1"/>
  </si>
  <si>
    <t>K</t>
    <phoneticPr fontId="1"/>
  </si>
  <si>
    <t>左から換算 t/年</t>
    <rPh sb="0" eb="1">
      <t>ヒダリ</t>
    </rPh>
    <rPh sb="3" eb="5">
      <t>カンサン</t>
    </rPh>
    <rPh sb="8" eb="9">
      <t>ネン</t>
    </rPh>
    <phoneticPr fontId="1"/>
  </si>
  <si>
    <t>左から換算 m3N/h</t>
    <rPh sb="0" eb="1">
      <t>ヒダリ</t>
    </rPh>
    <rPh sb="3" eb="5">
      <t>カンサン</t>
    </rPh>
    <phoneticPr fontId="1"/>
  </si>
  <si>
    <t>排出濃度 cｍ3/ｍ3N</t>
    <phoneticPr fontId="1"/>
  </si>
  <si>
    <t>施行規則4条の排出基準
(別表2) g/m3N</t>
    <rPh sb="0" eb="2">
      <t>シコウ</t>
    </rPh>
    <rPh sb="2" eb="4">
      <t>キソク</t>
    </rPh>
    <rPh sb="5" eb="6">
      <t>ジョウ</t>
    </rPh>
    <rPh sb="7" eb="9">
      <t>ハイシュツ</t>
    </rPh>
    <rPh sb="9" eb="11">
      <t>キジュン</t>
    </rPh>
    <rPh sb="13" eb="15">
      <t>ベッピョウ</t>
    </rPh>
    <phoneticPr fontId="1"/>
  </si>
  <si>
    <t>？</t>
    <phoneticPr fontId="1"/>
  </si>
  <si>
    <t>パルプ製造用塩素漂白施設</t>
    <phoneticPr fontId="1"/>
  </si>
  <si>
    <t>黒液,重油</t>
    <phoneticPr fontId="1"/>
  </si>
  <si>
    <t>石炭,重油</t>
    <phoneticPr fontId="1"/>
  </si>
  <si>
    <t>規則5条二号の排出基準</t>
    <rPh sb="0" eb="2">
      <t>キソク</t>
    </rPh>
    <rPh sb="3" eb="4">
      <t>ジョウ</t>
    </rPh>
    <rPh sb="4" eb="5">
      <t>２</t>
    </rPh>
    <rPh sb="5" eb="6">
      <t>ゴウ</t>
    </rPh>
    <rPh sb="7" eb="9">
      <t>ハイシュツ</t>
    </rPh>
    <rPh sb="9" eb="11">
      <t>キジュン</t>
    </rPh>
    <phoneticPr fontId="1"/>
  </si>
  <si>
    <t>(別表3の2) cｍ3/ｍ3N</t>
    <phoneticPr fontId="1"/>
  </si>
  <si>
    <t>一の項</t>
  </si>
  <si>
    <t>法の基準</t>
    <rPh sb="0" eb="1">
      <t>ホウ</t>
    </rPh>
    <rPh sb="2" eb="4">
      <t>キジュン</t>
    </rPh>
    <phoneticPr fontId="1"/>
  </si>
  <si>
    <t>令別表第一の一の項に掲げるボイラーのうちガスを専焼させるもの（五の項に掲げるものを除く。）</t>
  </si>
  <si>
    <t>排出ガス量（温度が零度であつて、圧力が一気圧の状態に換算した一時間当たりの排出ガスの最大量とする。以下この表及び別表第三の二において同じ。）が四万立方メートル以上</t>
  </si>
  <si>
    <t>〇・〇五グラム</t>
  </si>
  <si>
    <t>〇・〇三グラム</t>
  </si>
  <si>
    <t>排出ガス量が四万立方メートル未満</t>
  </si>
  <si>
    <t>〇・一〇グラム</t>
  </si>
  <si>
    <t>二</t>
  </si>
  <si>
    <t>令別表第一の一の項に掲げるボイラーのうち重油その他の液体燃料（紙パルプの製造に伴い発生する黒液を除く。以下この表において同じ。）を専焼させるもの並びにガス及び液体燃料を混焼させるもの（五の項に掲げるものを除く。）</t>
  </si>
  <si>
    <t>排出ガス量が二〇万立方メートル以上</t>
  </si>
  <si>
    <t>〇・〇四グラム</t>
  </si>
  <si>
    <t>排出ガス量が四万立方メートル以上二〇万立方メートル未満</t>
  </si>
  <si>
    <t>〇・一五グラム</t>
  </si>
  <si>
    <t>排出ガス量が一万立方メートル以上四万立方メートル未満</t>
  </si>
  <si>
    <t>〇・二五グラム</t>
  </si>
  <si>
    <t>排出ガス量が一万立方メートル未満</t>
  </si>
  <si>
    <t>〇・三〇グラム</t>
  </si>
  <si>
    <t>三</t>
  </si>
  <si>
    <t>令別表第一の一の項に掲げるボイラーのうち紙パルプの製造に伴い発生する黒液を専焼させるもの並びに紙パルプの製造に伴い発生する黒液及びガス又は液体燃料を混焼させるもの（五の項に掲げるものを除く。）</t>
  </si>
  <si>
    <t>四</t>
  </si>
  <si>
    <t>令別表第一の一の項に掲げるボイラーのうち石炭を燃焼させるもの（次項に掲げるものを除く。）</t>
  </si>
  <si>
    <t>〇・二〇グラム</t>
  </si>
  <si>
    <t>五</t>
  </si>
  <si>
    <t>令別表第一の一の項に掲げるボイラーのうち同表の八の項の中欄に掲げる触媒再生塔に附属するもの</t>
  </si>
  <si>
    <t>六</t>
  </si>
  <si>
    <t>令別表第一の一の項に掲げるボイラーのうち前各項に掲げるもの以外のもの</t>
  </si>
  <si>
    <t>排出ガス量が四万立方メートル以上</t>
  </si>
  <si>
    <t>七</t>
  </si>
  <si>
    <t>令別表第一の二の項に掲げるガス発生炉</t>
  </si>
  <si>
    <t>八</t>
  </si>
  <si>
    <t>令別表第一の二の項に掲げる加熱炉</t>
  </si>
  <si>
    <t>九</t>
  </si>
  <si>
    <t>令別表第一の三の項に掲げる焙焼炉</t>
  </si>
  <si>
    <t>一〇</t>
  </si>
  <si>
    <t>令別表第一の三の項に掲げる焼結炉のうちフェロマンガンの製造の用に供するもの</t>
  </si>
  <si>
    <t>一一</t>
  </si>
  <si>
    <t>令別表第一の三の項に掲げる焼結炉のうち前項に掲げるもの以外のもの</t>
  </si>
  <si>
    <t>一二</t>
  </si>
  <si>
    <t>令別表第一の三の項に掲げるか焼炉</t>
  </si>
  <si>
    <t>一三</t>
  </si>
  <si>
    <t>令別表第一の四の項に掲げる溶鉱炉のうち高炉</t>
  </si>
  <si>
    <t>一四</t>
  </si>
  <si>
    <t>令別表第一の四の項に掲げる溶鉱炉のうち前項に掲げるもの以外のもの</t>
  </si>
  <si>
    <t>〇・〇八グラム</t>
  </si>
  <si>
    <t>一五</t>
  </si>
  <si>
    <t>令別表第一の四の項に掲げる転炉</t>
  </si>
  <si>
    <t>一六</t>
  </si>
  <si>
    <t>令別表第一の四の項に掲げる平炉</t>
  </si>
  <si>
    <t>一七</t>
  </si>
  <si>
    <t>令別表第一の五の項に掲げる溶解炉</t>
  </si>
  <si>
    <t>一八</t>
  </si>
  <si>
    <t>令別表第一の六の項に掲げる加熱炉</t>
  </si>
  <si>
    <t>一九</t>
  </si>
  <si>
    <t>令別表第一の七の項に掲げる加熱炉</t>
  </si>
  <si>
    <t>二〇</t>
  </si>
  <si>
    <t>令別表第一の八の項に掲げる触媒再生塔</t>
  </si>
  <si>
    <t>二一</t>
  </si>
  <si>
    <t>令別表第一の八の二の項に掲げる燃焼炉</t>
  </si>
  <si>
    <t>二二</t>
  </si>
  <si>
    <t>令別表第一の九の項に掲げる焼成炉（石灰焼成炉に限る。次項において同じ。）のうち土中釜</t>
  </si>
  <si>
    <t>〇・四〇グラム</t>
  </si>
  <si>
    <t>二三</t>
  </si>
  <si>
    <t>令別表第一の九の項に掲げる焼成炉のうち前項に掲げるもの以外のもの</t>
  </si>
  <si>
    <t>二四</t>
  </si>
  <si>
    <t>令別表第一の九の項に掲げる焼成炉のうちセメントの製造の用に供するもの</t>
  </si>
  <si>
    <t>二五</t>
  </si>
  <si>
    <t>令別表第一の九の項に掲げる焼成炉のうち耐火レンガ又は耐火物原料の製造の用に供するもの</t>
  </si>
  <si>
    <t>二六</t>
  </si>
  <si>
    <t>令別表第一の九の項に掲げる焼成炉のうち二二の項から前項までに掲げるもの以外のもの</t>
  </si>
  <si>
    <t>二七</t>
  </si>
  <si>
    <t>令別表第一の九の項に掲げる溶融炉のうち板ガラス又はガラス繊維製品（ガラス繊維を含む。）の製造の用に供するもの</t>
  </si>
  <si>
    <t>二八</t>
  </si>
  <si>
    <t>令別表第一の九の項に掲げる溶融炉のうち光学ガラス、電気ガラス又はフリットの製造の用に供するもの</t>
  </si>
  <si>
    <t>二九</t>
  </si>
  <si>
    <t>令別表第一の九の項に掲げる溶融炉のうち前二項に掲げるもの以外のもの</t>
  </si>
  <si>
    <t>三〇</t>
  </si>
  <si>
    <t>令別表第一の一〇の項に掲げる反応炉及び直火炉</t>
  </si>
  <si>
    <t>三一</t>
  </si>
  <si>
    <t>令別表第一の一一の項に掲げる乾燥炉のうち骨材乾燥炉</t>
  </si>
  <si>
    <t>〇・五〇グラム</t>
  </si>
  <si>
    <t>三二</t>
  </si>
  <si>
    <t>令別表第一の一一の項に掲げる乾燥炉のうち前項に掲げるもの以外のもの</t>
  </si>
  <si>
    <t>三三</t>
  </si>
  <si>
    <t>令別表第一の一二の項に掲げる電気炉のうち合金鉄（珪素の含有率が四〇パーセント以上のものに限る。）の製造の用に供するもの</t>
  </si>
  <si>
    <t>三四</t>
  </si>
  <si>
    <t>令別表第一の一二の項に掲げる電気炉のうち合金鉄の製造の用に供するもの（前項に掲げるものを除く。）及びカーバイドの製造の用に供するもの</t>
  </si>
  <si>
    <t>三五</t>
  </si>
  <si>
    <t>令別表第一の一二の項に掲げる電気炉のうち前二項に掲げるもの以外のもの</t>
  </si>
  <si>
    <t>三六</t>
  </si>
  <si>
    <t>令別表第一の一三の項に掲げる廃棄物焼却炉</t>
  </si>
  <si>
    <t>焼却能力が一時間当たり四、〇〇〇キログラム以上</t>
  </si>
  <si>
    <t>焼却能力が一時間当たり二、〇〇〇キログラム以上四、〇〇〇キログラム未満</t>
  </si>
  <si>
    <t>焼却能力が一時間当たり二、〇〇〇キログラム未満</t>
  </si>
  <si>
    <t>三七</t>
  </si>
  <si>
    <t>削除</t>
  </si>
  <si>
    <t>三八</t>
  </si>
  <si>
    <t>令別表第一の一四の項に掲げる焙焼炉</t>
  </si>
  <si>
    <t>三九</t>
  </si>
  <si>
    <t>令別表第一の一四の項に掲げる焼結炉</t>
  </si>
  <si>
    <t>四〇</t>
  </si>
  <si>
    <t>令別表第一の一四の項に掲げる溶鉱炉</t>
  </si>
  <si>
    <t>四一</t>
  </si>
  <si>
    <t>令別表第一の一四の項に掲げる転炉</t>
  </si>
  <si>
    <t>四二</t>
  </si>
  <si>
    <t>令別表第一の一四の項に掲げる溶解炉</t>
  </si>
  <si>
    <t>四三</t>
  </si>
  <si>
    <t>令別表第一の一四の項に掲げる乾燥炉</t>
  </si>
  <si>
    <t>四四</t>
  </si>
  <si>
    <t>令別表第一の一八の項に掲げる反応炉</t>
  </si>
  <si>
    <t>四五</t>
  </si>
  <si>
    <t>令別表第一の二〇の項に掲げる電解炉</t>
  </si>
  <si>
    <t>四六</t>
  </si>
  <si>
    <t>令別表第一の二一の項に掲げる焼成炉</t>
  </si>
  <si>
    <t>四七</t>
  </si>
  <si>
    <t>令別表第一の二一の項に掲げる溶解炉</t>
  </si>
  <si>
    <t>四八</t>
  </si>
  <si>
    <t>令別表第一の二三の項に掲げる乾燥炉</t>
  </si>
  <si>
    <t>四九</t>
  </si>
  <si>
    <t>令別表第一の二三の項に掲げる焼成炉</t>
  </si>
  <si>
    <t>五〇</t>
  </si>
  <si>
    <t>令別表第一の二四の項に掲げる溶解炉</t>
  </si>
  <si>
    <t>五一</t>
  </si>
  <si>
    <t>令別表第一の二五の項に掲げる溶解炉</t>
  </si>
  <si>
    <t>五二</t>
  </si>
  <si>
    <t>令別表第一の二六の項に掲げる溶解炉</t>
  </si>
  <si>
    <t>五三</t>
  </si>
  <si>
    <t>令別表第一の二六の項に掲げる反射炉</t>
  </si>
  <si>
    <t>五四</t>
  </si>
  <si>
    <t>令別表第一の二六の項に掲げる反応炉（硝酸鉛の製造の用に供するものを除く。）</t>
  </si>
  <si>
    <t>五五</t>
  </si>
  <si>
    <t>令別表第一の二八の項に掲げるコークス炉</t>
  </si>
  <si>
    <t>五六</t>
  </si>
  <si>
    <t>令別表第一の二九の項に掲げるガスタービン</t>
  </si>
  <si>
    <t>五七</t>
  </si>
  <si>
    <t>令別表第一の三〇の項に掲げるディーゼル機関</t>
  </si>
  <si>
    <t>五八</t>
  </si>
  <si>
    <t>令別表第一の三一の項に掲げるガス機関</t>
  </si>
  <si>
    <t>五九</t>
  </si>
  <si>
    <t>令別表第一の三二の項に掲げるガソリン機関</t>
  </si>
  <si>
    <t>備考</t>
  </si>
  <si>
    <t>１　この表の第四欄及び第五欄に掲げるばいじんの量は、次の式（熱源として電気を使用する施設、三の項に掲げるボイラー、九の項及び三八の項に掲げる焙焼炉、一〇の項、一一の項及び三九の項に掲げる焼結炉、一二の項に掲げるか焼炉、一三の項に掲げる高炉、一四の項及び四〇の項に掲げる溶鉱炉、一五の項及び四一の項に掲げる転炉、一六の項に掲げる平炉、一七の項、四二の項、四七の項、五〇の項、五一の項及び五二の項に掲げる溶解炉、三一の項に掲げる骨材乾燥炉並びに三二の項、四三の項及び四八の項に掲げる乾燥炉のうち直接熱風乾燥炉、五三の項に掲げる反射炉並びに五四の項に掲げる反応炉のうち鉛酸化物の製造の用に供するものにあっては、Ｃ＝Ｃｓ）により算出されたばいじんの量とする。</t>
  </si>
  <si>
    <t>Ｃ＝（（２１－Ｏｎ）／（２１－Ｏｓ））・Ｃｓ</t>
  </si>
  <si>
    <t>（この表において、Ｃ、Ｏｎ、Ｏｓ及Ｃｓは、それぞれ次の値を表すものとする。</t>
  </si>
  <si>
    <t>Ｃ　ばいじんの量（単位　グラム）</t>
  </si>
  <si>
    <t>Ｏｎ　次の表の上欄に掲げる各項の施設について同表の下欄に掲げる値とする。）</t>
  </si>
  <si>
    <t>五八の項、五九の項　　０</t>
  </si>
  <si>
    <t>二の項、五の項　　　　　４</t>
  </si>
  <si>
    <t>一の項　　　　　　　　　　　５</t>
  </si>
  <si>
    <t>四の項、六の項、一九の項、二〇の項、三〇の項、四四の項、五四の項　　　　６</t>
  </si>
  <si>
    <t>七の項、八の項、五五の項　　　　　７</t>
  </si>
  <si>
    <t>二一の項　　　　　　　　　８</t>
  </si>
  <si>
    <t>二四の項　　　　　　　　　１０</t>
  </si>
  <si>
    <t>一八の項　　　　　　　　　１１</t>
  </si>
  <si>
    <t>三六の項　　　　　　　　　１２</t>
  </si>
  <si>
    <t>五七の項　　　　　　　　　１３</t>
  </si>
  <si>
    <t>二二の項、二三の項、二六の項、二七の項、二九の項、四六の項、四九の項　　　　　　１５</t>
  </si>
  <si>
    <t>二八の項、三一の項、三二の項、四三の項、四八の項、五六の項　　　　　　　　　　　　　１６</t>
  </si>
  <si>
    <t>二五の項　　　　　　　　　１８</t>
  </si>
  <si>
    <t>（Ｏｓ　排出ガス中の酸素の濃度（当該濃度が二〇パーセントを超える場合にあっては、二〇パーセントとする。）（単位　百分率）</t>
  </si>
  <si>
    <t>Ｃｓ　規格Ｚ八八〇八に定める方法により測定されたばいじんの量（単位　グラム））</t>
  </si>
  <si>
    <t>２　この表の第四欄及び第五欄に掲げるばいじんの量には、燃料の点火、灰の除去のための火層整理又はすすの掃除を行う場合において排出されるばいじん（一時間につき合計六分間を超えない時間内に排出されるものに限る。）は含まれないものとする。</t>
  </si>
  <si>
    <t>３　ばいじんの量が著しく変動する施設にあっては、一工程の平均の量とする。</t>
  </si>
  <si>
    <t>カドミウム及びその化合物</t>
  </si>
  <si>
    <t>令別表第一の九の項に掲げる施設のうちガラス又はガラス製品の製造（原料として硫化カドミウム又は炭酸カドミウムを使用するものに限る。）の用に供するもの並びに一四の項及び一五の項に掲げる施設</t>
  </si>
  <si>
    <t>一・〇ミリグラム</t>
  </si>
  <si>
    <t>塩素</t>
  </si>
  <si>
    <t>令別表第一の一六の項から一九の項までに掲げる施設</t>
  </si>
  <si>
    <t>三〇ミリグラム</t>
  </si>
  <si>
    <t>塩化水素</t>
  </si>
  <si>
    <t>七〇〇ミリグラム</t>
  </si>
  <si>
    <t>八〇ミリグラム</t>
  </si>
  <si>
    <t>弗素、弗化水素及び弗化珪素</t>
  </si>
  <si>
    <t>令別表第一の九の項に掲げる施設のうちガラス又はガラス製品の製造（原料としてほたる石又は珪弗化ナトリウムを使用するものに限る。）の用に供するもの、二一の項に掲げる反応施設（過燐酸石灰又は重過燐酸石灰の製造の用に供するものを除く。）、濃縮施設及び溶解炉（燐酸質肥料の製造の用に供するものを除く。）並びに二二の項及び二三の項に掲げる施設</t>
  </si>
  <si>
    <t>一〇ミリグラム</t>
  </si>
  <si>
    <t>一・〇（三・〇）ミリグラム</t>
  </si>
  <si>
    <t>令別表第一の二一の項に掲げる反応施設（過燐酸石灰又は重過燐酸石灰の製造の用に供するものに限る。）及び溶解炉のうち電気炉（燐酸質肥料の製造の用に供するものに限る。）</t>
  </si>
  <si>
    <t>一五ミリグラム</t>
  </si>
  <si>
    <t>令別表第一の二一の項に掲げる焼成炉及び溶解炉のうち平炉（燐酸質肥料の製造の用に供するものに限る。）</t>
  </si>
  <si>
    <t>二〇ミリグラム</t>
  </si>
  <si>
    <t>鉛及びその化合物</t>
  </si>
  <si>
    <t>令別表第一の九の項に掲げる施設のうちガラス又はガラス製品の製造（原料として酸化鉛を使用するものに限る。）の用に供するもの</t>
  </si>
  <si>
    <t>令別表第一の一四の項に掲げる焙焼炉、転炉、溶解炉及び乾燥炉並びに二四の項から二六の項までに掲げる施設</t>
  </si>
  <si>
    <t>令別表第一の一四の項に掲げる焼結炉及び溶鉱炉</t>
  </si>
  <si>
    <t>１　この表の第四欄に掲げる有害物質の量（備考２に規定するものを除く。）は、一及び五の項に掲げるものにあつては規格Ｚ八八〇八に定める方法により採取し、規格Ｋ〇〇八三に定める方法によりカドミウム又は鉛として測定される量として、二の項に掲げるものにあつては規格Ｋ〇一〇六に定める方法により測定される量として、三の項に掲げるものにあつては規格Ｋ〇一〇七に定める方法により測定される量として、四の項に掲げるものにあつては規格Ｋ〇一〇五に定める方法により弗素として測定される量として、それぞれ表示されたものとし、当該有害物質の量には、すすの掃除を行う場合等においてやむを得ず排出される有害物質（一時間につき合計六分間を超えない時間内に排出されるものに限る。）は含まれないものとする。</t>
  </si>
  <si>
    <t>２　この表の三の項の第四欄に掲げる塩化水素の量（令別表第一の一三の項に掲げる廃棄物焼却炉に係るものに限る。）は、次の式により算出された塩化水素の量とする。Ｃ＝｛９÷（２１－Ｏｓ）｝・Ｃｓこの式において、Ｃ、Ｏｓ及びＣｓは、それぞれ次の値を表すものとする。</t>
  </si>
  <si>
    <t>Ｃ　塩化水素の量（単位　ミリグラム）</t>
  </si>
  <si>
    <t>Ｏｓ　排出ガス中の酸素の濃度（単位　百分率）</t>
  </si>
  <si>
    <t>Ｃｓ　規格Ｋ〇一〇七に定める方法により測定された塩化水素の濃度を温度が零度であつて圧力が一気圧の状態における排出ガス一立方メートル中の量に換算したもの（単位ミリグラム）</t>
  </si>
  <si>
    <t>３　第四欄の（　）内の数値は、有害物質が電解炉から直接吸引されダクトを通じて排出口から排出される場合の当該排出口における有害物質の量である。</t>
  </si>
  <si>
    <t>４　有害物質の量が著しく変動する施設にあつては、一工程の平均の量とする。</t>
  </si>
  <si>
    <t>令別表第一の一の項に掲げるボイラーのうちガスを専焼させるもの</t>
  </si>
  <si>
    <t>排出ガス量が五〇万立方メートル以上</t>
  </si>
  <si>
    <t>六〇立方センチメートル</t>
  </si>
  <si>
    <t>排出ガス量が四万立方メートル以上五〇万立方メートル未満</t>
  </si>
  <si>
    <t>一〇〇立方センチメートル</t>
  </si>
  <si>
    <t>一三〇立方センチメートル</t>
  </si>
  <si>
    <t>一五〇立方センチメートル</t>
  </si>
  <si>
    <t>令別表第一の一の項に掲げるボイラーのうち固体燃料を燃焼させるもの（次項に掲げるものを除く。）</t>
  </si>
  <si>
    <t>排出ガス量が七〇万立方メートル以上</t>
  </si>
  <si>
    <t>二〇〇立方センチメートル</t>
  </si>
  <si>
    <t>排出ガス量が四万立方メートル以上七〇万立方メートル未満</t>
  </si>
  <si>
    <t>二五〇立方センチメートル</t>
  </si>
  <si>
    <t>三〇〇立方センチメートル</t>
  </si>
  <si>
    <t>二の二</t>
  </si>
  <si>
    <t>令別表第一の一の項に掲げるボイラーのうち伝熱面積が一〇平方メートル未満のものであつて固体燃料を燃焼させるもの</t>
  </si>
  <si>
    <t>三五〇立方センチメートル</t>
  </si>
  <si>
    <t>二の三</t>
  </si>
  <si>
    <t>令別表第一の一の項に掲げるボイラーのうち伝熱面積が一〇平方メートル未満のものであつて液体燃料を燃焼させるもの（前項に掲げるものを除く。）</t>
  </si>
  <si>
    <t>二六〇立方センチメートル</t>
  </si>
  <si>
    <t>排出ガス量が一万立方メートル以上五〇万立方メートル未満</t>
  </si>
  <si>
    <t>一八〇立方センチメートル</t>
  </si>
  <si>
    <t>令別表第一の二の項に掲げる施設</t>
  </si>
  <si>
    <t>二二〇立方センチメートル</t>
  </si>
  <si>
    <t>令別表第一の三の項に掲げる焼結炉</t>
  </si>
  <si>
    <t>令別表第一の四の項に掲げる溶鉱炉</t>
  </si>
  <si>
    <t>令別表第一の五の項に掲げる溶解炉（キユポラを除く。）</t>
  </si>
  <si>
    <t>令別表第一の六の項に掲げる加熱炉のうちラジアントチユーブ型加熱炉（排出ガス量が一万立方メートル以上一〇万立方メートル未満のものに限る。）</t>
  </si>
  <si>
    <t>令別表第一の六の項に掲げる加熱炉のうち鍛接鋼管用加熱炉（排出ガス量が一万立方メートル以上一〇万立方メートル未満のものに限る。）</t>
  </si>
  <si>
    <t>令別表第一の六の項に掲げる加熱炉のうち前二項に掲げるもの以外のもの</t>
  </si>
  <si>
    <t>排出ガス量が一〇万立方メートル以上</t>
  </si>
  <si>
    <t>排出ガス量が一万立方メートル以上一〇万立方メートル未満</t>
  </si>
  <si>
    <t>排出ガス量が五千立方メートル以上一万立方メートル未満</t>
  </si>
  <si>
    <t>排出ガス量が五千立方メートル未満</t>
  </si>
  <si>
    <t>令別表第一の九の項に掲げる焼成炉のうち石灰焼成炉（ガスを燃焼させるロータリーキルンに限る。）</t>
  </si>
  <si>
    <t>排出ガス量が一〇万立方メートル未満</t>
  </si>
  <si>
    <t>四〇〇立方センチメートル</t>
  </si>
  <si>
    <t>三六〇立方センチメートル</t>
  </si>
  <si>
    <t>令別表第一の九の項に掲げる溶融炉のうち光学ガラス、電気ガラス又はフリツトの製造の用に供するもの</t>
  </si>
  <si>
    <t>八〇〇立方センチメートル</t>
  </si>
  <si>
    <t>令別表第一の九の項に掲げる溶融炉（ガラスの製造の用に供するものに限る。）のうち前二項に掲げるもの以外のもの</t>
  </si>
  <si>
    <t>四五〇立方センチメートル</t>
  </si>
  <si>
    <t>令別表第一の九の項に掲げる施設のうち一六の項から前項までに掲げるもの以外のもの</t>
  </si>
  <si>
    <t>令別表第一の一〇の項に掲げる施設</t>
  </si>
  <si>
    <t>令別表第一の一一の項に掲げる乾燥炉</t>
  </si>
  <si>
    <t>二三〇立方センチメートル</t>
  </si>
  <si>
    <t>令別表第一の一三の項に掲げる廃棄物焼却炉のうち浮遊回転燃焼方式により焼却を行うもの（連続炉に限る。）</t>
  </si>
  <si>
    <t>令別表第一の一三の項に掲げる廃棄物焼却炉のうちニトロ化合物、アミノ化合物若しくはシアノ化合物若しくはこれらの誘導体を製造し、若しくは使用する工程又はアンモニアを用いて排水を処理する工程から排出される廃棄物を焼却するもの（排出ガス量が四万立方メートル未満の連続炉に限る。）</t>
  </si>
  <si>
    <t>七〇〇立方センチメートル</t>
  </si>
  <si>
    <t>令別表第一の一三の項に掲げる廃棄物焼却炉のうち前二項に掲げるもの以外のもの（連続炉以外のものにあつては、排出ガス量が四万立方メートル以上のものに限る。）</t>
  </si>
  <si>
    <t>令別表第一の一四の項に掲げる溶鉱炉のうち亜鉛の精錬の用に供する鉱滓処理炉（石炭又はコークスを燃料及び還元剤として使用するものに限る。）</t>
  </si>
  <si>
    <t>令別表第一の一四の項に掲げる溶鉱炉のうち前項に掲げるもの以外のもの</t>
  </si>
  <si>
    <t>令別表第一の一四の項に掲げる溶解炉のうち銅の精錬の用に供する精製炉（アンモニアを還元剤として使用するものに限る。）</t>
  </si>
  <si>
    <t>三三〇立方センチメートル</t>
  </si>
  <si>
    <t>令別表第一の一四の項に掲げる溶解炉のうち前項に掲げるもの以外のもの</t>
  </si>
  <si>
    <t>六〇〇立方センチメートル</t>
  </si>
  <si>
    <t>令別表第一の二六の項に掲げる反応炉</t>
  </si>
  <si>
    <t>令別表第一の二七の項に掲げる施設</t>
  </si>
  <si>
    <t>一七〇立方センチメートル</t>
  </si>
  <si>
    <t>七〇立方センチメートル</t>
  </si>
  <si>
    <t>九五〇立方センチメートル</t>
  </si>
  <si>
    <t>　この表の第四欄に掲げる窒素酸化物の量は、一九の項から二一の項までに掲げる施設のうち専ら酸素を用いて燃焼を行うものにあつては第一号に掲げる式により、四二の項に掲げる溶解炉のうち鉛酸化物の製造の用に供するもの、四四の項に掲げる反応炉のうち鉛酸化物又は硝酸鉛の製造の用に供するもの及び四五の項に掲げる施設にあつては第二号に掲げる式により、その他の施設にあつては第三号に掲げる式により算出された窒素酸化物の量とする。この場合において、窒素酸化物の量が著しく変動する施設にあつては、一工程の平均の量とする。</t>
  </si>
  <si>
    <t>一　Ｃ＝（２１―Ｏｎ）／（２１―Ｏｓ）×Ｃｓ×（１／４）</t>
  </si>
  <si>
    <t>二　Ｃ＝Ｃｓ</t>
  </si>
  <si>
    <t>三　Ｃ＝（２１―Ｏｎ）／（２１―Ｏｓ）×Ｃｓ</t>
  </si>
  <si>
    <t>　これらの式において、Ｃ、Ｏｎ、Ｏｓ及びＣｓは、それぞれ次の値を表すものとする。</t>
  </si>
  <si>
    <t>Ｃ　窒素酸化物の量（単位　立方センチメートル）</t>
  </si>
  <si>
    <t>Ｏｎ　次の表の上欄に掲げる各項の施設について同表の下欄に掲げる値とする。</t>
  </si>
  <si>
    <t>四九の項、五〇の項</t>
  </si>
  <si>
    <t>二の三の項、三の項</t>
  </si>
  <si>
    <t>二の項、二の二の項、一三の項、一四の項、二三の項、三五の項、四四の項</t>
  </si>
  <si>
    <t>四の項、四六の項</t>
  </si>
  <si>
    <t>一五の項</t>
  </si>
  <si>
    <t>七の項、一七の項</t>
  </si>
  <si>
    <t>一〇の項、一一の項、一二の項</t>
  </si>
  <si>
    <t>九の項、二五の項、二六の項、二七の項、三二の項、三三の項、四〇の項、四一の項、四二の項</t>
  </si>
  <si>
    <t>四八の項</t>
  </si>
  <si>
    <t>五の項、二八の項</t>
  </si>
  <si>
    <t>六の項、八の項、一六の項、一九の項、二一の項、二二の項、二九の項、三〇の項、三一の項、三六の項、三七の項、三九の項、四三の項</t>
  </si>
  <si>
    <t>二〇の項、二四の項、三四の項、三八の項、四七の項</t>
  </si>
  <si>
    <t>一八の項</t>
  </si>
  <si>
    <t>Ｏｓ　排出ガス中の酸素の濃度（当該濃度が二〇パーセントを超える場合にあつては、二〇パーセントとする。）（単位　百分率）</t>
  </si>
  <si>
    <t>Ｃｓ　規格Ｋ〇一〇四に定める方法により測定された窒素酸化物の濃度を温度が零度であつて圧力が一気圧の状態における排出ガス一立方メートル中の量に換算したもの（単位　立方センチメートル）</t>
  </si>
  <si>
    <t>ボイラー（熱風ボイラーを含み、熱源として電気又は廃熱のみを使用するものを除く。）</t>
  </si>
  <si>
    <t>環境省令で定めるところにより算定した伝熱面積（以下単に「伝熱面積」という。）が一〇平方メートル以上であるか、又はバーナーの燃料の燃焼能力が重油換算一時間当たり五〇リットル以上であること。</t>
  </si>
  <si>
    <t>水性ガス又は油ガスの発生の用に供するガス発生炉及び加熱炉</t>
  </si>
  <si>
    <t>原料として使用する石炭又はコークスの処理能力が一日当たり二〇トン以上であるか、又はバーナーの燃料の燃焼能力が重油換算一時間当たり五〇リットル以上であること。</t>
  </si>
  <si>
    <t>金属の精錬又は無機化学工業品の製造の用に供する焙焼炉、焼結炉（ペレット焼成炉を含む。）及びか焼炉（一四の項に掲げるものを除く。）</t>
  </si>
  <si>
    <t>原料の処理能力が一時間当たり一トン以上であること。</t>
  </si>
  <si>
    <t>金属の精錬の用に供する溶鉱炉（溶鉱用反射炉を含む。）、転炉及び平炉（一四の項に掲げるものを除く。）</t>
  </si>
  <si>
    <t>金属の精製又は鋳造の用に供する溶解炉（こしき炉並びに一四の項及び二四の項から二六の項までに掲げるものを除く。）</t>
  </si>
  <si>
    <t>火格子面積（火格子の水平投影面積をいう。以下同じ。）が一平方メートル以上であるか、羽口面断面積（羽口の最下端の高さにおける炉の内壁で囲まれた部分の水平断面積をいう。以下同じ。）が〇・五平方メートル以上であるか、バーナーの燃料の燃焼能力が重油換算一時間当たり五〇リットル以上であるか、又は変圧器の定格容量が二〇〇キロボルトアンペア以上であること。</t>
  </si>
  <si>
    <t>金属の鍛造若しくは圧延又は金属若しくは金属製品の熱処理の用に供する加熱炉</t>
  </si>
  <si>
    <t>石油製品、石油化学製品又はコールタール製品の製造の用に供する加熱炉</t>
  </si>
  <si>
    <t>石油の精製の用に供する流動接触分解装置のうち触媒再生塔</t>
  </si>
  <si>
    <t>触媒に附着する炭素の燃焼能力が一時間当たり二〇〇キログラム以上であること。</t>
  </si>
  <si>
    <t>八の二</t>
  </si>
  <si>
    <t>石油ガス洗浄装置に附属する硫黄回収装置のうち燃焼炉</t>
  </si>
  <si>
    <t>バーナーの燃料の燃焼能力が重油換算一時間当たり六リットル以上であること。</t>
  </si>
  <si>
    <t>窯業製品の製造の用に供する焼成炉及び溶融炉</t>
  </si>
  <si>
    <t>火格子面積が一平方メートル以上であるか、バーナーの燃料の燃焼能力が重油換算一時間当たり五〇リットル以上であるか、又は変圧器の定格容量が二〇〇キロボルトアンペア以上であること。</t>
  </si>
  <si>
    <t>無機化学工業品又は食料品の製造の用に供する反応炉（カーボンブラック製造用燃焼装置を含む。）及び直火炉（二六の項に掲げるものを除く。）</t>
  </si>
  <si>
    <t>乾燥炉（一四の項及び二三の項に掲げるものを除く。）</t>
  </si>
  <si>
    <t>製銑、製鋼又は合金鉄若しくはカーバイドの製造の用に供する電気炉</t>
  </si>
  <si>
    <t>変圧器の定格容量が一、〇〇〇キロボルトアンペア以上であること。</t>
  </si>
  <si>
    <t>廃棄物焼却炉</t>
  </si>
  <si>
    <t>火格子面積が二平方メートル以上であるか、又は焼却能力が一時間当たり二〇〇キログラム以上であること。</t>
  </si>
  <si>
    <t>銅、鉛又は亜鉛の精錬の用に供する焙焼炉、焼結炉（ペレット焼成炉を含む。）、溶鉱炉（溶鉱用反射炉を含む。）、転炉、溶解炉及び乾燥炉</t>
  </si>
  <si>
    <t>原料の処理能力が一時間当たり〇・五トン以上であるか、火格子面積が〇・五平方メートル以上であるか、羽口面断面積が〇・二平方メートル以上であるか、又はバーナーの燃料の燃焼能力が重油換算一時間当たり二〇リットル以上であること。</t>
  </si>
  <si>
    <t>カドミウム系顔料又は炭酸カドミウムの製造の用に供する乾燥施設</t>
  </si>
  <si>
    <t>容量が〇・一立方メートル以上であること。</t>
  </si>
  <si>
    <t>塩素化エチレンの製造の用に供する塩素急速冷却施設</t>
  </si>
  <si>
    <t>原料として使用する塩素（塩化水素にあつては塩素換算量）の処理能力が一時間当たり五〇キログラム以上であること。</t>
  </si>
  <si>
    <t>塩化第二鉄の製造の用に供する溶解槽</t>
  </si>
  <si>
    <t>活性炭の製造（塩化亜鉛を使用するものに限る。）の用に供する反応炉</t>
  </si>
  <si>
    <t>バーナーの燃料の燃焼能力が重油換算一時間当たり三リットル以上であること。</t>
  </si>
  <si>
    <t>化学製品の製造の用に供する塩素反応施設、塩化水素反応施設及び塩化水素吸収施設（塩素ガス又は塩化水素ガスを使用するものに限り、前三項に掲げるもの及び密閉式のものを除く。）</t>
  </si>
  <si>
    <t>原料として使用する塩素（塩化水素にあつては、塩素換算量）の処理能力が一時間当たり五〇キログラム以上であること。</t>
  </si>
  <si>
    <t>アルミニウムの製錬の用に供する電解炉</t>
  </si>
  <si>
    <t>電流容量が三〇キロアンペア以上であること。</t>
  </si>
  <si>
    <t>燐、燐酸、燐酸質肥料又は複合肥料の製造（原料として燐鉱石を使用するものに限る。）の用に供する反応施設、濃縮施設、焼成炉及び溶解炉</t>
  </si>
  <si>
    <t>原料として使用する燐鉱石の処理能力が一時間当たり八〇キログラム以上であるか、バーナーの燃料の燃焼能力が重油換算一時間当たり五〇リットル以上であるか、又は変圧器の定格容量が二〇〇キロボルトアンペア以上であること。</t>
  </si>
  <si>
    <t>弗酸の製造の用に供する凝縮施設、吸収施設及び蒸留施設（密閉式のものを除く。）</t>
  </si>
  <si>
    <t>伝熱面積が一〇平方メートル以上であるか、又はポンプの動力が一キロワット以上であること。</t>
  </si>
  <si>
    <t>トリポリ燐酸ナトリウムの製造（原料として燐鉱石を使用するものに限る。）の用に供する反応施設、乾燥炉及び焼成炉</t>
  </si>
  <si>
    <t>原料の処理能力が一時間当たり八〇キログラム以上であるか、火格子面積が一平方メートル以上であるか、又はバーナーの燃料の燃焼能力が重油換算一時間当たり五〇リットル以上であること。</t>
  </si>
  <si>
    <t>鉛の第二次精錬（鉛合金の製造を含む。）又は鉛の管、板若しくは線の製造の用に供する溶解炉</t>
  </si>
  <si>
    <t>バーナーの燃料の燃焼能力が重油換算一時間当たり一〇リットル以上であるか、又は変圧器の定格容量が四〇キロボルトアンペア以上であること。</t>
  </si>
  <si>
    <t>鉛蓄電池の製造の用に供する溶解炉</t>
  </si>
  <si>
    <t>バーナーの燃料の燃焼能力が重油換算一時間当たり四リットル以上であるか、又は変圧器の定格容量が二〇キロボルトアンペア以上であること。</t>
  </si>
  <si>
    <t>鉛系顔料の製造の用に供する溶解炉、反射炉、反応炉及び乾燥施設</t>
  </si>
  <si>
    <t>容量が〇・一立方メートル以上であるか、バーナーの燃料の燃焼能力が重油換算一時間当たり四リットル以上であるか、又は変圧器の定格容量が二〇キロボルトアンペア以上であること。</t>
  </si>
  <si>
    <t>硝酸の製造の用に供する吸収施設、漂白施設及び濃縮施設</t>
  </si>
  <si>
    <t>硝酸を合成し、漂白し、又は濃縮する能力が一時間当たり一〇〇キログラム以上であること。</t>
  </si>
  <si>
    <t>コークス炉</t>
  </si>
  <si>
    <t>原料の処理能力が一日当たり二〇トン以上であること。</t>
  </si>
  <si>
    <t>燃料の燃焼能力が重油換算一時間当たり五〇リットル以上であること。</t>
  </si>
  <si>
    <t>ディーゼル機関</t>
  </si>
  <si>
    <t>ガス機関</t>
  </si>
  <si>
    <t>燃料の燃焼能力が重油換算一時間当たり三五リットル以上であること。</t>
  </si>
  <si>
    <t>ガソリン機関</t>
  </si>
  <si>
    <t>大気汚染防止法施行令　別表第一　（第二条関係）　ばい煙発生施設</t>
    <rPh sb="0" eb="2">
      <t>タイキ</t>
    </rPh>
    <rPh sb="2" eb="4">
      <t>オセン</t>
    </rPh>
    <rPh sb="4" eb="7">
      <t>ボウシホウ</t>
    </rPh>
    <rPh sb="7" eb="10">
      <t>セコウレイ</t>
    </rPh>
    <rPh sb="26" eb="27">
      <t>エン</t>
    </rPh>
    <rPh sb="27" eb="29">
      <t>ハッセイ</t>
    </rPh>
    <rPh sb="29" eb="31">
      <t>シセツ</t>
    </rPh>
    <phoneticPr fontId="1"/>
  </si>
  <si>
    <t>（いおう酸化物の排出基準）</t>
  </si>
  <si>
    <t>第三条 　法第三条第一項 の規定によるいおう酸化物の排出基準は、次の式により算出したいおう酸化物の量とする。</t>
  </si>
  <si>
    <t>　　　ｑ＝Ｋ×１０－３Ｈｅ２</t>
  </si>
  <si>
    <t>　　　（この式において、ｑ、Ｋ及びＨｅは、それぞれ次の値を表わすものとする。</t>
  </si>
  <si>
    <t>　　　　ｑ　いおう酸化物の量（単位　温度零度、圧力一気圧の状態に換算した立方メートル毎時）</t>
  </si>
  <si>
    <t>Ｋ　法第三条第二項第一号の政令で定める地域ごとに別表第一の下欄に掲げる値</t>
  </si>
  <si>
    <t>Ｈｅ　次項に規定する方法により補正された排出口の高さ（単位　メートル））</t>
  </si>
  <si>
    <t>２ 　法第三条第二項第一号 に規定する排出口の高さの補正は、次の算式によるものとする。</t>
  </si>
  <si>
    <t>　　　Ｈｅ＝Ｈｏ＋０．６５（Ｈｍ＋Ｈｔ）</t>
  </si>
  <si>
    <t>Ｈｍ＝０．７９５√（Ｑ・Ｖ）÷｛１＋（２．５８÷Ｖ）｝</t>
  </si>
  <si>
    <t>Ｈｔ＝２．０１×１０－３・Ｑ・（Ｔ－２８８）・｛２．３０ｌｏｇＪ＋（１÷Ｊ）－１｝</t>
  </si>
  <si>
    <t>Ｊ＝（１÷√（Ｑ・Ｖ））［１４６０－２９６×｛Ｖ÷（Ｔ－２８８）｝］＋１</t>
  </si>
  <si>
    <t>　　　（これらの式においては、Ｈｅ、Ｈ０、Ｑ、Ｖ及びＴは、それぞれ次の値を表わすものとする。</t>
  </si>
  <si>
    <t>Ｈｅ　補正された排出口の高さ（単位　メートル）</t>
  </si>
  <si>
    <t>Ｈｏ　排出口の実高さ（単位　メートル）</t>
  </si>
  <si>
    <t>Ｑ　温度十五度における排出ガス量（単位　立方メートル毎秒）</t>
  </si>
  <si>
    <t>Ｖ　排出ガスの排出速度（単位　メートル毎秒）</t>
  </si>
  <si>
    <t>Ｔ　排出ガスの温度（単位　絶対温度））</t>
  </si>
  <si>
    <t>（ばいじんの排出基準）</t>
  </si>
  <si>
    <t>第四条 　法第三条第一項 の規定によるばいじんの排出基準は、温度が零度であつて、圧力が一気圧の状態に換算した排出ガス一立方メートルにつき、別表第二の第二欄に掲げる施設の種類及び同表の第三欄に掲げる規模ごとに同表の第四欄に掲げるばいじんの量とする。</t>
  </si>
  <si>
    <t>（有害物質の排出基準）</t>
  </si>
  <si>
    <t>第五条 　法第三条第一項 の規定による有害物質（特定有害物質を除く。）の排出基準は、温度が零度であつて、圧力が一気圧の状態に換算した排出ガス一立方メートルにつき、次の各号に掲げる有害物質の種類ごとにそれぞれ当該各号に掲げるとおりとする。</t>
  </si>
  <si>
    <t>一 　令第一条第一号 から第四号 までに掲げる有害物質　別表第三の第二欄に掲げる有害物質の種類及び同表の第三欄に掲げる施設の種類ごとに同表の第四欄に掲げる有害物質の量</t>
  </si>
  <si>
    <t>二 　窒素酸化物　別表第三の二の第二欄に掲げる施設（熱源として電気を使用するものを除く。）の種類及び同表の第三欄に掲げる規模ごとに同表の第四欄に掲げる窒素酸化物の量</t>
  </si>
  <si>
    <t>大気汚染防止法施行規則　別表第二　（第四条、第七条関係）</t>
    <rPh sb="0" eb="2">
      <t>タイキ</t>
    </rPh>
    <rPh sb="2" eb="4">
      <t>オセン</t>
    </rPh>
    <rPh sb="4" eb="7">
      <t>ボウシホウ</t>
    </rPh>
    <rPh sb="7" eb="9">
      <t>セコウ</t>
    </rPh>
    <rPh sb="9" eb="11">
      <t>キソク</t>
    </rPh>
    <rPh sb="12" eb="14">
      <t>ベッピョウ</t>
    </rPh>
    <phoneticPr fontId="1"/>
  </si>
  <si>
    <t>大気汚染防止法施行規則　別表第三　（第五条関係）</t>
    <phoneticPr fontId="1"/>
  </si>
  <si>
    <t>大気汚染防止法施行規則　別表第三の二　（第五条関係）</t>
    <phoneticPr fontId="1"/>
  </si>
  <si>
    <t>(別表2) 項番号､g/m3N</t>
    <rPh sb="1" eb="3">
      <t>ベッピョウ</t>
    </rPh>
    <rPh sb="6" eb="7">
      <t>コウ</t>
    </rPh>
    <rPh sb="7" eb="9">
      <t>バンゴウ</t>
    </rPh>
    <phoneticPr fontId="1"/>
  </si>
  <si>
    <t>四</t>
    <rPh sb="0" eb="1">
      <t>４</t>
    </rPh>
    <phoneticPr fontId="1"/>
  </si>
  <si>
    <t>二</t>
    <rPh sb="0" eb="1">
      <t>２</t>
    </rPh>
    <phoneticPr fontId="1"/>
  </si>
  <si>
    <t>一九</t>
    <rPh sb="0" eb="2">
      <t>１９</t>
    </rPh>
    <phoneticPr fontId="1"/>
  </si>
  <si>
    <t>二</t>
    <rPh sb="0" eb="1">
      <t>２</t>
    </rPh>
    <phoneticPr fontId="1"/>
  </si>
  <si>
    <t>一</t>
    <rPh sb="0" eb="1">
      <t>１</t>
    </rPh>
    <phoneticPr fontId="1"/>
  </si>
  <si>
    <t>一</t>
    <rPh sb="0" eb="1">
      <t>１</t>
    </rPh>
    <phoneticPr fontId="1"/>
  </si>
  <si>
    <t>二四</t>
    <rPh sb="0" eb="2">
      <t>２４</t>
    </rPh>
    <phoneticPr fontId="1"/>
  </si>
  <si>
    <t>二三</t>
    <rPh sb="0" eb="2">
      <t>２３</t>
    </rPh>
    <phoneticPr fontId="1"/>
  </si>
  <si>
    <t>五八</t>
    <rPh sb="0" eb="2">
      <t>５８</t>
    </rPh>
    <phoneticPr fontId="1"/>
  </si>
  <si>
    <t>一八</t>
    <rPh sb="0" eb="2">
      <t>１８</t>
    </rPh>
    <phoneticPr fontId="1"/>
  </si>
  <si>
    <t>法の基準q</t>
    <phoneticPr fontId="1"/>
  </si>
  <si>
    <t>六</t>
    <rPh sb="0" eb="1">
      <t>６</t>
    </rPh>
    <phoneticPr fontId="1"/>
  </si>
  <si>
    <t>三</t>
    <rPh sb="0" eb="1">
      <t>３</t>
    </rPh>
    <phoneticPr fontId="1"/>
  </si>
  <si>
    <t>四</t>
    <rPh sb="0" eb="1">
      <t>４</t>
    </rPh>
    <phoneticPr fontId="1"/>
  </si>
  <si>
    <t>二三</t>
    <rPh sb="0" eb="2">
      <t>２３</t>
    </rPh>
    <phoneticPr fontId="1"/>
  </si>
  <si>
    <t>廃棄物焼却炉か固形燃料ボイラーか？</t>
    <rPh sb="0" eb="3">
      <t>ハイキブツ</t>
    </rPh>
    <rPh sb="3" eb="6">
      <t>ショウキャクロ</t>
    </rPh>
    <rPh sb="7" eb="9">
      <t>コケイ</t>
    </rPh>
    <rPh sb="9" eb="11">
      <t>ネンリョウ</t>
    </rPh>
    <phoneticPr fontId="1"/>
  </si>
  <si>
    <t>三六</t>
    <rPh sb="0" eb="2">
      <t>３６</t>
    </rPh>
    <phoneticPr fontId="1"/>
  </si>
  <si>
    <t>三二</t>
    <rPh sb="0" eb="2">
      <t>３２</t>
    </rPh>
    <phoneticPr fontId="1"/>
  </si>
  <si>
    <t>三〇</t>
    <rPh sb="0" eb="2">
      <t>３０</t>
    </rPh>
    <phoneticPr fontId="1"/>
  </si>
  <si>
    <t>三五</t>
    <rPh sb="0" eb="2">
      <t>３５</t>
    </rPh>
    <phoneticPr fontId="1"/>
  </si>
  <si>
    <t>別表第1 ばい煙発生施設に欠落？</t>
    <rPh sb="0" eb="2">
      <t>ベッピョウ</t>
    </rPh>
    <rPh sb="2" eb="3">
      <t>ダイ</t>
    </rPh>
    <rPh sb="7" eb="8">
      <t>エン</t>
    </rPh>
    <rPh sb="8" eb="10">
      <t>ハッセイ</t>
    </rPh>
    <rPh sb="10" eb="12">
      <t>シセツ</t>
    </rPh>
    <rPh sb="13" eb="15">
      <t>ケツラク</t>
    </rPh>
    <phoneticPr fontId="1"/>
  </si>
  <si>
    <t>19.8,7.1</t>
    <phoneticPr fontId="1"/>
  </si>
  <si>
    <t>21.9,3.4</t>
    <phoneticPr fontId="1"/>
  </si>
  <si>
    <t>二</t>
    <phoneticPr fontId="1"/>
  </si>
  <si>
    <t>一七</t>
    <phoneticPr fontId="1"/>
  </si>
  <si>
    <t>六</t>
    <phoneticPr fontId="1"/>
  </si>
  <si>
    <t>三九</t>
    <phoneticPr fontId="1"/>
  </si>
  <si>
    <t>項目</t>
  </si>
  <si>
    <t>溶鉱炉</t>
  </si>
  <si>
    <t>焙焼炉</t>
  </si>
  <si>
    <t>副産1号炉</t>
  </si>
  <si>
    <t>精製炉</t>
  </si>
  <si>
    <t>副産2号炉</t>
  </si>
  <si>
    <t>副産3号炉</t>
  </si>
  <si>
    <t>副産4号炉</t>
  </si>
  <si>
    <t>脱Asケットル炉</t>
  </si>
  <si>
    <t>ビスマスカソードケットル炉</t>
  </si>
  <si>
    <t>合金1号炉</t>
  </si>
  <si>
    <t>合金2号炉</t>
  </si>
  <si>
    <t>合金3号炉</t>
  </si>
  <si>
    <t>合金4号炉</t>
  </si>
  <si>
    <t>合金5号炉</t>
  </si>
  <si>
    <t>化成ボイラーNo．1</t>
  </si>
  <si>
    <t>化成ボイラーNo．2</t>
  </si>
  <si>
    <t>2. 溶鉱炉に係る使用燃料の硫黄含有率については、排煙脱硫装置の効果等を総合した計算値2.0％とする。</t>
  </si>
  <si>
    <t>窒素酸化物排出基準</t>
  </si>
  <si>
    <t>ばいじん排出基準</t>
  </si>
  <si>
    <t>https://www.kuriharacity.jp/index.cfm/10,1330,52,157,html</t>
  </si>
  <si>
    <t>大気汚染防止</t>
  </si>
  <si>
    <t>No.1粗鉛ケットル炉</t>
  </si>
  <si>
    <t>No.3粗鉛ケットル炉</t>
  </si>
  <si>
    <t>No.2粗鉛ケットル炉</t>
  </si>
  <si>
    <t>化成ボイラーNo.1</t>
  </si>
  <si>
    <t>化成ボイラーNo.2</t>
  </si>
  <si>
    <t>箱型乾燥機Y‐231・232</t>
  </si>
  <si>
    <t>箱型乾燥機Y‐232・234</t>
  </si>
  <si>
    <t>箱型乾燥機R141</t>
  </si>
  <si>
    <t>箱型乾燥機R142</t>
  </si>
  <si>
    <t>箱型乾燥機R143・144</t>
  </si>
  <si>
    <t>箱型乾燥機R‐291</t>
  </si>
  <si>
    <t>箱型乾燥機R‐292</t>
  </si>
  <si>
    <t>箱型乾燥機R‐293</t>
  </si>
  <si>
    <t>箱型乾燥機R‐294</t>
  </si>
  <si>
    <t>2. 数値は、最大能力時におけるもの。</t>
  </si>
  <si>
    <t>2. 窒素酸化物濃度は、0℃1気圧の状態に換算した排出ガス1立方メートルあたりのもの。</t>
  </si>
  <si>
    <t>3. 窒素酸化物濃度の測定値は、次の式により酸素濃度による補正を行った値とする。</t>
  </si>
  <si>
    <t>2. ばいじん量は、0℃1気圧の状態に換算した排出ガス1立方メートルあたりのものとする。</t>
  </si>
  <si>
    <t>3. ばいじん量の測定値は、次の式により酸素濃度による補正を行った値とする。</t>
  </si>
  <si>
    <t>カドミウムおよびその化合物の協定値</t>
  </si>
  <si>
    <t>鉛およびその化合物の協定値</t>
  </si>
  <si>
    <t>箱型乾燥機Y‐231から234</t>
  </si>
  <si>
    <t>2. 有害物質量は、0℃1気圧の状態に換算した排出ガス1立方メートルあたりのものとする。</t>
  </si>
  <si>
    <t>3. 有害物質量の測定値は、次の式により酸素濃度による補正を行った値とする。</t>
  </si>
  <si>
    <t>https://www.kuriharacity.jp/index.cfm/10,1327,52,157,html</t>
  </si>
  <si>
    <t>調査項目ごとの調査結果一覧【2014年2月調査】</t>
  </si>
  <si>
    <t>ばい煙発生施設 使用燃料硫黄含有率</t>
  </si>
  <si>
    <t>ばい煙発生施設 窒素酸化物排出関係</t>
  </si>
  <si>
    <t>ばい煙発生施設 ばいじん排出関係</t>
  </si>
  <si>
    <t>騒音</t>
  </si>
  <si>
    <t>振動</t>
  </si>
  <si>
    <t>悪臭</t>
  </si>
  <si>
    <t>測定月日</t>
  </si>
  <si>
    <t>1.0以下</t>
  </si>
  <si>
    <t>溶鉱炉と煙道共通</t>
  </si>
  <si>
    <t>測定値</t>
  </si>
  <si>
    <t>0.0019未満</t>
  </si>
  <si>
    <t>0.0018未満</t>
  </si>
  <si>
    <t>0.0076未満</t>
  </si>
  <si>
    <t>0.0072未満</t>
  </si>
  <si>
    <t>0.005未満</t>
  </si>
  <si>
    <t>0.01未満</t>
  </si>
  <si>
    <t>―</t>
  </si>
  <si>
    <t>時間帯</t>
  </si>
  <si>
    <t>補正値</t>
  </si>
  <si>
    <t>評価値</t>
  </si>
  <si>
    <t>測定時間</t>
  </si>
  <si>
    <t>天候</t>
  </si>
  <si>
    <t>風向</t>
  </si>
  <si>
    <t>風速</t>
  </si>
  <si>
    <t>気温</t>
  </si>
  <si>
    <t>10未満</t>
  </si>
  <si>
    <t>午前11時37分から11時38分</t>
  </si>
  <si>
    <t>曇り</t>
  </si>
  <si>
    <t>西北西</t>
  </si>
  <si>
    <t>1m　毎秒</t>
  </si>
  <si>
    <t>25.2℃</t>
  </si>
  <si>
    <t>午前11時24分から11時25分</t>
  </si>
  <si>
    <t>静穏</t>
  </si>
  <si>
    <t>0.4m未満 毎秒</t>
  </si>
  <si>
    <t>23.5℃</t>
  </si>
  <si>
    <t>次回の測定予定は、2014年8月です。悪臭は、年1回の調査です。 </t>
  </si>
  <si>
    <t>このページに関する問い合わせ先</t>
  </si>
  <si>
    <t>市民生活部環境課</t>
  </si>
  <si>
    <t>〒987-2293 宮城県栗原市築館薬師一丁目7番1号　【市役所1階】　[地図を表示]</t>
  </si>
  <si>
    <t>http://wakayanagi-hp.jp/index.cfm/10,23056,52,384,html</t>
  </si>
  <si>
    <t>四二</t>
    <rPh sb="0" eb="2">
      <t>４２</t>
    </rPh>
    <phoneticPr fontId="1"/>
  </si>
  <si>
    <t>五〇</t>
    <rPh sb="0" eb="2">
      <t>５０</t>
    </rPh>
    <phoneticPr fontId="1"/>
  </si>
  <si>
    <t>一三~一五</t>
    <rPh sb="0" eb="2">
      <t>１３</t>
    </rPh>
    <rPh sb="3" eb="5">
      <t>１５</t>
    </rPh>
    <phoneticPr fontId="1"/>
  </si>
  <si>
    <t>100~250</t>
    <phoneticPr fontId="1"/>
  </si>
  <si>
    <t>四九</t>
    <rPh sb="0" eb="2">
      <t>４９</t>
    </rPh>
    <phoneticPr fontId="1"/>
  </si>
  <si>
    <t>一二</t>
    <rPh sb="0" eb="2">
      <t>１２</t>
    </rPh>
    <phoneticPr fontId="1"/>
  </si>
  <si>
    <t>二二</t>
    <rPh sb="0" eb="2">
      <t>２２</t>
    </rPh>
    <phoneticPr fontId="1"/>
  </si>
  <si>
    <t>二七</t>
    <rPh sb="0" eb="2">
      <t>２７</t>
    </rPh>
    <phoneticPr fontId="1"/>
  </si>
  <si>
    <t>二四</t>
    <rPh sb="0" eb="2">
      <t>２４</t>
    </rPh>
    <phoneticPr fontId="1"/>
  </si>
  <si>
    <t>東海カーボン</t>
    <rPh sb="0" eb="2">
      <t>トウカイ</t>
    </rPh>
    <phoneticPr fontId="1"/>
  </si>
  <si>
    <t>4号直下炉は直火炉？</t>
    <rPh sb="1" eb="2">
      <t>ゴウ</t>
    </rPh>
    <rPh sb="2" eb="4">
      <t>チョッカ</t>
    </rPh>
    <rPh sb="4" eb="5">
      <t>ロ</t>
    </rPh>
    <rPh sb="6" eb="8">
      <t>ジカビ</t>
    </rPh>
    <rPh sb="8" eb="9">
      <t>ロ</t>
    </rPh>
    <phoneticPr fontId="1"/>
  </si>
  <si>
    <t>三</t>
    <rPh sb="0" eb="1">
      <t>サン</t>
    </rPh>
    <phoneticPr fontId="1"/>
  </si>
  <si>
    <t>九</t>
    <rPh sb="0" eb="1">
      <t>９</t>
    </rPh>
    <phoneticPr fontId="1"/>
  </si>
  <si>
    <t>JFEと伊藤製鉄</t>
    <rPh sb="4" eb="6">
      <t>イトウ</t>
    </rPh>
    <rPh sb="6" eb="8">
      <t>セイテツ</t>
    </rPh>
    <phoneticPr fontId="1"/>
  </si>
  <si>
    <t>電気炉の基準値の有無､伊藤製鉄にあってJFEにない？</t>
    <rPh sb="0" eb="3">
      <t>デンキロ</t>
    </rPh>
    <rPh sb="4" eb="7">
      <t>キジュンチ</t>
    </rPh>
    <rPh sb="8" eb="10">
      <t>ウム</t>
    </rPh>
    <rPh sb="11" eb="13">
      <t>イトウ</t>
    </rPh>
    <rPh sb="13" eb="15">
      <t>セイテツ</t>
    </rPh>
    <phoneticPr fontId="1"/>
  </si>
  <si>
    <t>二の二</t>
    <rPh sb="0" eb="1">
      <t>２</t>
    </rPh>
    <phoneticPr fontId="1"/>
  </si>
  <si>
    <t>伝熱面積不明</t>
    <rPh sb="0" eb="2">
      <t>デンネツ</t>
    </rPh>
    <rPh sb="2" eb="4">
      <t>メンセキ</t>
    </rPh>
    <rPh sb="4" eb="6">
      <t>フメイ</t>
    </rPh>
    <phoneticPr fontId="1"/>
  </si>
  <si>
    <t>八</t>
    <rPh sb="0" eb="1">
      <t>８</t>
    </rPh>
    <phoneticPr fontId="1"/>
  </si>
  <si>
    <t>燃料の燃焼能力</t>
    <phoneticPr fontId="1"/>
  </si>
  <si>
    <t>旧基準値(平成19年3月まで)　大気汚染防止</t>
  </si>
  <si>
    <t>ばい煙発生施設(硫黄酸化物)</t>
  </si>
  <si>
    <t>協定値(cm3／m3N)</t>
  </si>
  <si>
    <t>・換算窒素酸化物濃度=Cs×(21-On)/(21-Os)</t>
  </si>
  <si>
    <t>協定値(g／m3N)</t>
  </si>
  <si>
    <t>・換算ばいじん量＝Cs×(21-On)/(21-Os)</t>
  </si>
  <si>
    <t>排出水(水質)</t>
  </si>
  <si>
    <t>　単位は「デシベル(A)」です。</t>
  </si>
  <si>
    <t>朝(午前6時から8時)</t>
  </si>
  <si>
    <t>・換算有害物質量＝Cs×(21-On)/(21-Os)</t>
  </si>
  <si>
    <t>昼(午前8時から午後7時)</t>
  </si>
  <si>
    <t>夕(午後7時から10時)</t>
  </si>
  <si>
    <t>夜間(午後10時から翌日午前6時)</t>
  </si>
  <si>
    <t>　次回の測定は、2014年4月を予定(3カ月に1回)</t>
  </si>
  <si>
    <t>昼間(午前8時から午後7時)</t>
  </si>
  <si>
    <t>夜間(午後7時から翌日午前8時)</t>
  </si>
  <si>
    <t>　次回の測定は、2014年10月を予定(年1回)</t>
  </si>
  <si>
    <t>ばい煙発生施設 有害物質排出関係</t>
    <phoneticPr fontId="1"/>
  </si>
  <si>
    <t>※ ばい煙発生および処理施設に異常なし</t>
    <phoneticPr fontId="1"/>
  </si>
  <si>
    <t>※ 悪臭の数値は、三点比較式臭袋法(平成7年9月13日環境庁告示第63号)に定める方法で測定した臭気指数です。</t>
    <phoneticPr fontId="1"/>
  </si>
  <si>
    <t>備考1. 窒素酸化物濃度の測定は、大気汚染防止法(昭和43年法律第97号)に定める方法または日本工業規格に定める自動分析記録法によるもの。</t>
    <phoneticPr fontId="1"/>
  </si>
  <si>
    <t>燃料の燃焼能力</t>
    <phoneticPr fontId="1"/>
  </si>
  <si>
    <t>協定値(％)</t>
    <phoneticPr fontId="1"/>
  </si>
  <si>
    <t>備考1. 数値は、最大能力時におけるものとする。</t>
    <phoneticPr fontId="1"/>
  </si>
  <si>
    <t>備考1. 測定対象施設で使用する燃料は溶鉱炉から化成ボイラーNo.2まで、硫黄含有率1.0パーセント以下。</t>
    <phoneticPr fontId="1"/>
  </si>
  <si>
    <t>3. 溶鉱炉にかかる使用燃料の硫黄含有率は、排煙脱硫装置の効果などを総合した計算値で、2.0パーセントとする。</t>
    <phoneticPr fontId="1"/>
  </si>
  <si>
    <t>備考1. ばいじん量の測定は、大気汚染防止法(昭和43年法律第97号)に定める方法または日本工業規格に定める自動分析記録法によるものとする。</t>
    <phoneticPr fontId="1"/>
  </si>
  <si>
    <t>備考1. 有害物質量の測定は、大気汚染防止法(昭和43年法律第97号)に定める方法または日本工業規格に定める自動分析記録法によるものとする。</t>
    <phoneticPr fontId="1"/>
  </si>
  <si>
    <t>排水量(ｍ3/分)</t>
    <rPh sb="7" eb="8">
      <t>フン</t>
    </rPh>
    <phoneticPr fontId="1"/>
  </si>
  <si>
    <t>排水量(m3/月)</t>
    <rPh sb="7" eb="8">
      <t>ツキ</t>
    </rPh>
    <phoneticPr fontId="1"/>
  </si>
  <si>
    <t>亜鉛含有量(mg/L)</t>
    <phoneticPr fontId="1"/>
  </si>
  <si>
    <t>カドミウムおよびその化合物(mg/L)</t>
    <phoneticPr fontId="1"/>
  </si>
  <si>
    <t>鉛およびその化合物(mg/L)</t>
    <phoneticPr fontId="1"/>
  </si>
  <si>
    <t>ふっ素およびその化合物(mg/L)</t>
    <phoneticPr fontId="1"/>
  </si>
  <si>
    <t>m</t>
    <phoneticPr fontId="1"/>
  </si>
  <si>
    <t>m3N/h</t>
    <phoneticPr fontId="1"/>
  </si>
  <si>
    <t>L/h･kg/h</t>
    <phoneticPr fontId="1"/>
  </si>
  <si>
    <t>℃</t>
    <phoneticPr fontId="1"/>
  </si>
  <si>
    <t>m/s</t>
    <phoneticPr fontId="1"/>
  </si>
  <si>
    <t>有害物質排出基準(協定値)</t>
    <phoneticPr fontId="1"/>
  </si>
  <si>
    <t>有害物質排出基準(協定値)</t>
    <phoneticPr fontId="1"/>
  </si>
  <si>
    <t>mg/m3N</t>
    <phoneticPr fontId="1"/>
  </si>
  <si>
    <t>％</t>
    <phoneticPr fontId="1"/>
  </si>
  <si>
    <t>mg/m3N</t>
    <phoneticPr fontId="1"/>
  </si>
  <si>
    <t>カドミウムおよびその化合物 (mg/m3N)</t>
    <phoneticPr fontId="1"/>
  </si>
  <si>
    <t>鉛およびその化合物 (mg/m3N)</t>
    <phoneticPr fontId="1"/>
  </si>
  <si>
    <t>cm3/m3N</t>
    <phoneticPr fontId="1"/>
  </si>
  <si>
    <t>％</t>
    <phoneticPr fontId="1"/>
  </si>
  <si>
    <t>坑廃水処理場排出水</t>
    <phoneticPr fontId="1"/>
  </si>
  <si>
    <t>藤沢捨石鉱さい集積場排出水</t>
    <phoneticPr fontId="1"/>
  </si>
  <si>
    <t>合金1号炉(鉛合金製造時)</t>
    <phoneticPr fontId="1"/>
  </si>
  <si>
    <t>合金2号炉(鉛合金製造時)</t>
    <phoneticPr fontId="1"/>
  </si>
  <si>
    <t>水素イオン濃度</t>
    <phoneticPr fontId="1"/>
  </si>
  <si>
    <t>※</t>
    <phoneticPr fontId="1"/>
  </si>
  <si>
    <t>※ 原料由来の硫黄があるため、対全装入(反応)量とした。</t>
    <phoneticPr fontId="1"/>
  </si>
  <si>
    <t>測定値(単位:重量W)</t>
  </si>
  <si>
    <t>測定予定:2014年3月</t>
  </si>
  <si>
    <t>測定予定:2014年4月</t>
  </si>
  <si>
    <t>測定予定:2014年3月 </t>
  </si>
  <si>
    <t>測定予定:2014年7月</t>
  </si>
  <si>
    <t>測定予定:2014年5月</t>
  </si>
  <si>
    <t>単位:cm3/m3N</t>
  </si>
  <si>
    <t>Cs:窒素酸化物の実測値(立方センチメートル毎ノルマル立方メートル)</t>
  </si>
  <si>
    <t>On:換算酸素濃度(パーセント)、Os:排ガス中の酸素濃度(パーセント)</t>
  </si>
  <si>
    <t>(単位:g/m3N)</t>
  </si>
  <si>
    <t>Cs:ばいじん量の実測値(グラム毎ノルマル立方メートル)</t>
  </si>
  <si>
    <t>測定予定:2014年7月 </t>
  </si>
  <si>
    <t>Cs:有害物質量の実測値(ミリグラム毎ノルマル立方メートル)</t>
  </si>
  <si>
    <t>測定場所:鶯沢南郷北沢向地内</t>
  </si>
  <si>
    <t>測定場所:鶯沢南郷荒町地内</t>
  </si>
  <si>
    <t>※ 測定時に稼動していた施設:副産1号炉、副産3号炉、副産4号炉、錬ぴ炉、揮発ケットル炉、粗鉛1号ケットル炉、粗鉛3号ケットル炉、精鉛ケットル炉、種板ケットル炉、合金2号ケットル炉、合金5号ケットル炉</t>
  </si>
  <si>
    <t>電話:0228-22-3350　 ファクス:0228-22-0350　 メールアドレス:kankyo@kuriharacity.jp</t>
  </si>
  <si>
    <t>換算酸素濃度(％)</t>
    <phoneticPr fontId="1"/>
  </si>
  <si>
    <t>硫黄酸化物に係る特定工場等の規模に関する基準に係る原料及び燃料の量の重油の量への換算方法</t>
  </si>
  <si>
    <t>公布日：昭和50年3月10日 環境庁告示13号［改定］昭和56年9月30日　環境庁告示82号</t>
    <phoneticPr fontId="29"/>
  </si>
  <si>
    <t>　大気汚染防止法施行規則第7条の2第2項の規定に基づき､原料及び燃料の量の重油の量への換算方法を次のように定める。</t>
    <rPh sb="1" eb="3">
      <t>タイキ</t>
    </rPh>
    <rPh sb="3" eb="5">
      <t>オセン</t>
    </rPh>
    <rPh sb="5" eb="8">
      <t>ボウシホウ</t>
    </rPh>
    <rPh sb="8" eb="10">
      <t>セコウ</t>
    </rPh>
    <rPh sb="10" eb="12">
      <t>キソク</t>
    </rPh>
    <rPh sb="12" eb="13">
      <t>ダイ</t>
    </rPh>
    <rPh sb="14" eb="15">
      <t>ジョウ</t>
    </rPh>
    <rPh sb="17" eb="18">
      <t>ダイ</t>
    </rPh>
    <rPh sb="19" eb="20">
      <t>コウ</t>
    </rPh>
    <rPh sb="21" eb="23">
      <t>キテイ</t>
    </rPh>
    <rPh sb="24" eb="25">
      <t>モト</t>
    </rPh>
    <rPh sb="28" eb="30">
      <t>ゲンリョウ</t>
    </rPh>
    <rPh sb="30" eb="31">
      <t>オヨ</t>
    </rPh>
    <rPh sb="32" eb="34">
      <t>ネンリョウ</t>
    </rPh>
    <rPh sb="35" eb="36">
      <t>リョウ</t>
    </rPh>
    <rPh sb="37" eb="39">
      <t>ジュウユ</t>
    </rPh>
    <rPh sb="40" eb="41">
      <t>リョウ</t>
    </rPh>
    <rPh sb="43" eb="45">
      <t>カンサン</t>
    </rPh>
    <rPh sb="45" eb="47">
      <t>ホウホウ</t>
    </rPh>
    <rPh sb="48" eb="49">
      <t>ツギ</t>
    </rPh>
    <rPh sb="53" eb="54">
      <t>サダ</t>
    </rPh>
    <phoneticPr fontId="29"/>
  </si>
  <si>
    <t>一　原料　</t>
    <phoneticPr fontId="29"/>
  </si>
  <si>
    <t>原料の量一単位を、当該原料の量一単位の処理に伴い発生する硫黄酸化物の量に相当する量の硫黄酸化物を燃焼に伴い発生する重油の量(単位　リツトル)に換算する。</t>
  </si>
  <si>
    <t>二　燃料　</t>
    <phoneticPr fontId="29"/>
  </si>
  <si>
    <t>別表の上欄に掲げる燃料の種類ごとに、それぞれ同表の中欄に掲げる量を同表の下欄に掲げる重油の量に換算する。ただし、気体燃料の使用の実態が別に定める要件に該当する指定地域においては、気体燃料については、燃料の硫黄含有率を考慮して換算することができる。</t>
  </si>
  <si>
    <t>別表</t>
  </si>
  <si>
    <t>燃料の種類</t>
  </si>
  <si>
    <t>燃料の量</t>
  </si>
  <si>
    <t>重油の量(単位リツトル)</t>
    <phoneticPr fontId="29"/>
  </si>
  <si>
    <t>原油</t>
  </si>
  <si>
    <t>一リツトル</t>
  </si>
  <si>
    <t>〇・九五</t>
  </si>
  <si>
    <t>軽油</t>
  </si>
  <si>
    <t>ナフサ</t>
  </si>
  <si>
    <t>〇・九〇</t>
  </si>
  <si>
    <t>一キログラム</t>
  </si>
  <si>
    <t>〇・三〇～〇・八〇</t>
  </si>
  <si>
    <t>液化天然ガス</t>
  </si>
  <si>
    <t>一・三</t>
  </si>
  <si>
    <t>液化石油ガス</t>
  </si>
  <si>
    <t>一・二</t>
  </si>
  <si>
    <t>都市ガス</t>
  </si>
  <si>
    <t>〇・三三～一・三</t>
  </si>
  <si>
    <t>その他の燃料</t>
  </si>
  <si>
    <t>一リツトル(固体燃料又は気体燃料にあつては、一キログラム)</t>
  </si>
  <si>
    <t>当該燃料の量一リツトル(固体燃料又は気体燃料にあつては、一キログラム)当たりの発熱量に相当する発熱量を有する重油の量</t>
  </si>
  <si>
    <t>　1　石炭及び都市ガスについては、当該指定地域において使用されている石炭又は都市ガスの量の一キログラム当たりの発熱量に応じて、この表の下欄に掲げる重油の量の範囲内で定めるものとする。</t>
    <phoneticPr fontId="29"/>
  </si>
  <si>
    <t>　2　都市ガスとは、ガス事業法(昭和二十九年法律第五十一号)第二条第二項に規定する一般ガス事業者により供給されるガスをいう。</t>
    <phoneticPr fontId="29"/>
  </si>
  <si>
    <t>　　(4)　ボイラーに係る「規模」及び「燃焼」については48年通知第3の2の(2)に示したところによるほか、さらに次の点に留意されたいこと。</t>
  </si>
  <si>
    <t>　　　ア　規模については、当該ボイラーにおいて都市ガス、LPG、石炭、重油等を2種類以上使用している場合であつて、混焼の程度等により定格運転時の排出ガス量が異なるときは、排出ガス量の大きい方をもつて判断すること。</t>
  </si>
  <si>
    <t>　　　イ　当該ボイラーが2種類以上の燃料を使用する設備を有し、実際にそれらのすべてを使用するものである場合には、一時的に1種類の燃料を専焼するとき、又は2種類以上の燃料を混焼するときがあつても、「燃焼」として取扱うこと。ただし、都市ガスとLPGを混焼する場合のように2種類以上のガスを混焼する場合は、「ガスを専焼させるもの」として取扱うこと。</t>
  </si>
  <si>
    <t>公布日：昭和50年12月13日</t>
  </si>
  <si>
    <t>環大規263号</t>
  </si>
  <si>
    <t>　2　窒素酸化物の排出基準の設定等に関する事項</t>
  </si>
  <si>
    <t>　　(1)　基本的事項</t>
  </si>
  <si>
    <t>　　　　規則第5条に規定する窒素酸化物の排出基準は硝酸製造施設を除き、昭和48年8月10日以後に設置される施設についてのみ適用され、同日現在すでに設置されているボイラー(令別表第1の1の項)、金属加熱炉(6の項)又は石油加熱炉(7の項)(設置の工事がされているこれらの施設を含む。)に関する排出基準は、府令附則に定められていること。</t>
  </si>
  <si>
    <t>　　(2)　規則別表第3の2及び府令附則別表に関する事項</t>
  </si>
  <si>
    <t>　　　ア　「排出ガス量」とは、当該施設を定格能力で運転するときの排出量であり、この量の算定は施設ごとに湿りガスで行なう。なお、規則別表第3の2に掲げる施設の規模と府令附則別表に掲げる施設の規模に差があるので留意すること。</t>
  </si>
  <si>
    <t>　　　イ　規則別表第3の2及び府令附則別表において「燃焼」とは、専焼及び混焼をいうものであるので、たとえば、規則別表第3の2の2の項の「固体燃料を燃焼させるもの」は、石炭を専焼させるもののほか、石炭と重油又はガスを混焼させるものを含み、3の項の施設は液体燃料を専焼させるもののほか液体燃料とガスを混焼させるものを含むものであること。</t>
  </si>
  <si>
    <t>　　　ウ　府令附則別表の4の項の「原油タール」とは石油から作られるいわゆるオイルタールのことであること。</t>
  </si>
  <si>
    <t>　　　エ　別表第3の2の5の項の「独立過熱炉」とはエチレン分解炉に付属し、これに過熱蒸気を供給する施設(いわゆるスーパーヒーター)のことであること。</t>
  </si>
  <si>
    <t>公布日：昭和48年8月9日</t>
  </si>
  <si>
    <t>環大規133号</t>
  </si>
  <si>
    <t>第1　ばい煙発生施設に関する事項</t>
  </si>
  <si>
    <t>　1　大気汚染防止法(以下「法」という。)第2条第2項に規定するばい煙発生施設は、大気汚染防止法施行令(以下「令」という。)第2条により令別表第1の中欄に掲げられているが、同表第1の1の項から13の項までに掲げるばい煙発生施設の種類は、従来のばい煙発生施設と同様である。ただし、従来希硫ガスを燃料として専焼させる施設または熱源として電気のみを使用する施設は適用除外とされていたが、今回新たにばい煙の規制強化のため適用対象とされたこと(同表第1の5、6、9、10および11項)、また希硫ガスの定義の変更に伴い適用除外となる施設の範囲が縮少されたこと(同表1および2項)に留意されたい。</t>
  </si>
  <si>
    <t>　2　令別表第1の下欄中の重油換算は、重油10lあたりが、液体燃料は10lに、ガス燃料は16m3に、固形燃料は16kgに、それぞれ相当するものとして取り扱われたい。したがつて重油換算をすることとされたばい煙発生施設の規模は、従来どおりである。</t>
  </si>
  <si>
    <t>　3　複数のばい煙発生施設が1台の変圧器を共用している場合は、各ばい煙発生施設の電力容量をもつて令別表第1の下欄の変圧器の定格容量とする。</t>
  </si>
  <si>
    <t>　4　その他ばい煙発生施設に関し、留意すべき点は次のとおりである。</t>
  </si>
  <si>
    <t>　　(1)　熱風ボイラーは、いわゆるサウナブロの用に供する空気を加熱するための加熱器(通称エア・ボイラー)、クローズドサイクルタイプのガスタービンの空気加熱器等が、これに該当する。</t>
  </si>
  <si>
    <t>　　(2)　塩化第二鉄の製造の用に供する溶解槽は、塩化第二鉄を製造する場合の鉄くずを塩酸に溶解し塩化第一鉄を中間体とし生成せしめる工程において使用される溶解槽をいう。</t>
  </si>
  <si>
    <t>　　(3)　燐酸質肥料または複合肥料の製造の用に供する反応施設等は、肥料取締法に基づく燐酸質肥料または複合肥料の製造の用に供する反応施設等をいう。</t>
  </si>
  <si>
    <t>　　(4)　鉛の第二次精錬の用に供する溶解炉は、鉱石から直接精錬する溶解炉以外のものをいい、例えば鉛の再生、鉛合金の製造、鉛ダイキヤスト等の用に供する溶解炉をいう。</t>
  </si>
  <si>
    <t>公布日：昭和46年8月25日</t>
  </si>
  <si>
    <t>環大企5号</t>
  </si>
  <si>
    <t>第2　ばい煙発生施設の届出に関する事項</t>
  </si>
  <si>
    <t>　1　大気汚染防止法施行規則(以下「規則」という。)の改正によりばい煙発生施設の届出の添付書類に新たにばい煙の排出の方法について記載させることとしたが、届出の受理に際しては、この点を十分に検討し、排出口以外からのばい煙の排出により大気汚染をきたすことがないように必要な指導を行なわれたい。</t>
  </si>
  <si>
    <t>　2　規則様式第1別紙2中、当該ばい煙発生施設について排出基準の定められていない物質に係る部分については、記載する必要はない。</t>
  </si>
  <si>
    <t>　　　また、いおう酸化物の排出基準は、全ばい煙発生施設について定められているが、令別表第1の15の項から17の項まで、19の項、20の項および22の項のばい煙発生施設については、いおう酸化物の排出の実態がないので、いおう酸化物に係る部分は同様に記載する必要がない。</t>
  </si>
  <si>
    <t>　3　規則様式第1別紙2中排出ガス量(Nm3／h)およびばい煙量(Nm3／h)の欄の「最大」とは、届出の際予定されている原燃料または電力の使用条件にしたがい、当該施設を定格能力で運転するときの排出ガス量およびばい煙量であり、これらの量の算定は、湿りガスで行なう。</t>
  </si>
  <si>
    <t>　　　また、規則別表2の第3欄に規定する排出ガス量(Nm3／h)ならびに規則第15条および第17条に定めるばい煙量10立方米も、同様に施設の定格能力に相当する排出ガス量またはばい煙量を意味するものである。</t>
  </si>
  <si>
    <t>第3　複数のばい煙発生施設に係るばい煙量またはばい煙濃度の取扱いに関する事項</t>
  </si>
  <si>
    <t>　1　複数のばい煙発生施設から集合煙突を通じて排出されるばい煙中のいおう酸化物の量は、従来のとおり、集合煙突単位ではなく、個々の施設ごとに算定するものとする。</t>
  </si>
  <si>
    <t>　2　複数のばい煙発生施設のばいじんを集合して除じんしている場合のばい煙濃度は、各施設の出口における濃度に以下の係数を乗じたものとする。</t>
  </si>
  <si>
    <t>　　係数＝1－除じん効率＝集じん機出口のばいじん量／集じん機入口のばいじん量</t>
  </si>
  <si>
    <t>　3　複数のばい煙発生施設において同一種類の有害物質を集合して処理する場合の有害物質の濃度については、2に準じて取り扱われたい。</t>
  </si>
  <si>
    <t>大気汚染防止法の一部を改正する法律の施行について (抄)</t>
    <rPh sb="26" eb="27">
      <t>ショウ</t>
    </rPh>
    <phoneticPr fontId="1"/>
  </si>
  <si>
    <t>大気汚染防止法に基づく窒素酸化物の排出基準の設定等について (抄)</t>
    <phoneticPr fontId="1"/>
  </si>
  <si>
    <t>(中略)</t>
    <phoneticPr fontId="1"/>
  </si>
  <si>
    <t>昭和60年6月6日付け</t>
  </si>
  <si>
    <t>環大規151号</t>
  </si>
  <si>
    <t>第2 改正の内容</t>
  </si>
  <si>
    <t>1 ボイラーに係る規模要件の改正について(改正政令関係)</t>
  </si>
  <si>
    <t>大気汚染防止法に基づく窒素酸化物の排出基準の改定等について (抄)</t>
    <phoneticPr fontId="1"/>
  </si>
  <si>
    <t>大気汚染防止法に基づくボイラーの規模要件の見直しについて (抄)</t>
    <phoneticPr fontId="1"/>
  </si>
  <si>
    <t>(2) 改正政令の施行日については、改正後の大気汚染防止法施行令(昭和43年政令第329号)別表第1の1の項に掲げるボイラーのうち伝熱面積が10m2未満のもの(以下「小型ボイラー」という。)であつて、改正政令の施行後に設置の工事が着手されるもの(以下「新設の小型ボイラー」という。)を設置する事業者に法第6条の規定に基づく届出の義務等について周知を図る必要があること等を勘案して、本年9月10日としたこと。(改正政令附則第1項)</t>
  </si>
  <si>
    <t>(3) 改正政令の施行前に設置の工事が着手された小型ボイラー(以下「既設の小型ボイラー」という。)に対する改正政令の適用については、その設置者に法第7条の規定に基づく届出の義務等について周知を図るためには相当の期間を要すると考えられることから、昭和62年9月10日から適用することとしたこと。したがつて、同年9月9日までの間は、既設の小型ボイラーはばい煙発生施設とはならないものであること。(改正政令附則第2項)</t>
  </si>
  <si>
    <t>(1) 大気汚染防止法(昭和43年法律第97号。以下「法」という。)の規制対象となるボイラーの規模要件の見直しについては、ボイラーの規模を示す指標としては排出ガス量と一定の比例関係を有する燃料使用量が適切であること、伝熱面積が10m2程度の従来型の規制対象ボイラーの燃料使用量は重油換算で1時間当たりほぼ50リツトルであること等を勘案して、「伝熱面積が10平方メートル以上であること」という従来の要件に「バーナーの燃料の燃焼能力が重油換算1時間当たり50リツトル以上であること」という要件を追加することとしたこと。(改正政令本則)</t>
    <phoneticPr fontId="1"/>
  </si>
  <si>
    <t>1) 既設の小型ボイラーに係る規制基準について</t>
  </si>
  <si>
    <t>ⅰ) 一般排出基準</t>
  </si>
  <si>
    <t>小型ボイラーはパツケージ型のものが多く既設の施設の改造が困難であることから、既設の小型ボイラーについては、大気汚染防止法施行規則(昭和46年厚生省・通商産業省令第1号。以下「規則」という。)第3条から第5条まで(硫黄酸化物、ばいじん及び有害物質の排出基準)の規定は、当分の間、適用しないこととしたこと。(改正府令附則第2項)</t>
  </si>
  <si>
    <t>ⅱ) 総量規制基準</t>
  </si>
  <si>
    <t>法第5条の2の規定に基づく総量規制基準は、既設の小型ボイラーについても適用されるものであること。また、同条第3項の規定に基づく特別の総量規制基準の適用については、規則第7条の3第3項及び第7条の4第3項中「都道府県知事が定める日」とあるのは「昭和60年9月9日」としたので、既設の小型ボイラーは、都道府県知事が定める日以後に設置されたものであつても、既存のばい煙発生施設として取り扱うものであること。(改正府令附則第5項)</t>
  </si>
  <si>
    <t>なお、既設の小型ボイラーについての総量規制基準の適用は、昭和62年9月10日からであるので留意されたいこと。(改正政令附則第2項)</t>
  </si>
  <si>
    <t>ⅲ) 燃料使用基準</t>
  </si>
  <si>
    <t>法第15条及び第15条の2の規定に基づく基準がそのまま適用されるものであること。</t>
  </si>
  <si>
    <t>なお、既設の小型ボイラーについての燃料使用基準の適用は、昭和62年9月10日からであるので留意されたいこと。(改正政令附則第2項)</t>
  </si>
  <si>
    <t>(2) 新設の小型ボイラーに係る規制基準について</t>
  </si>
  <si>
    <t>ⅰ) 一般排出基準及び特別排出基準</t>
  </si>
  <si>
    <t>① 硫黄酸化物</t>
  </si>
  <si>
    <t>新設の小型ボイラーについては、規則第3条及び第7条第1項の規定がそのまま適用されること。ただし、小型ボイラーの設置者が公害防止対策を講ずるために必要な準備期間を確保するため、既設の小型ボイラーの更新として改正府令の施行の日から昭和63年9月9日までの3年間に設置の工事が着手される小型ボイラーについては、これらの規定は昭和63年9月9日までの間は適用しないこととしたこと。(改正府令附則第3項)したがつて、小型ボイラーについて法第6条の規定に基づく届出があつた場合には、当該届出に係る小型ボイラーが既設の小型ボイラーの更新として設置されるものであるか否かを確認されたいこと。</t>
  </si>
  <si>
    <t>② ばいじん</t>
  </si>
  <si>
    <t>新設の小型ボイラーのうちガスを専焼させるもの、軽質液体燃料(灯油、軽油又はA重油をいう。以下同じ。)を専焼させるもの並びにガス及び軽質液体燃料を混焼させるものについては、これらの燃料を使用する小型ボイラーが比較的環境負荷が小さいことにかんがみ、他の燃料からこれらの良質な燃料への転換を促すため、当分の間、規則第4条及び第7条第2項の規定は適用しないこととしたこと。(改正府令附則第4項)</t>
  </si>
  <si>
    <t>なお、ばい煙の排出実態に照らして、大気環境に与える影響が灯油、軽油又はA重油と同等又はそれ以下と認められるアルコール等の液体燃料が小型ボイラーに使用されることとなつた場合には、当該液体燃料は軽質液体燃料として取り扱うものであること。</t>
  </si>
  <si>
    <t>上記以外の新設の小型ボイラーについては、規則第4条及び第7条第2項の規定が適用されるが、小型ボイラーは排出ガス量が小さいので規則別表第2の2から6までの項に掲げる種類ごとに最小規模のものに係る値が適用されるものであること。</t>
  </si>
  <si>
    <t>なお、改正府令の施行の日から昭和65年9月9日までの5年間に設置の工事が着手される小型ボイラーについては、当分の間、一般排出基準は、0.50g／Nm3、特別排出基準は、0.30g／Nm3とすることとしたこと。(改正府令附則第6項)</t>
  </si>
  <si>
    <t>③ 窒素酸化物</t>
  </si>
  <si>
    <t>新設の小型ボイラーのうちガスを専焼させるもの、軽質液体燃料を専焼させるもの並びにガス及び軽質液体燃料を混焼させるものについては、ばいじん同様、当分の間、規則第5条の規定は適用しないこととしたこと。(改正府令附則第4項)</t>
  </si>
  <si>
    <t>上記以外の新設の小型ボイラーに係る排出基準は、固体燃料を燃焼させるも</t>
  </si>
  <si>
    <t>のについては350ppm、軽質液体燃料以外の液体燃料を燃焼させるもの(固体燃料を燃焼させるものを除く。)については260ppmとすることとしたこと。(改正府令本則)</t>
  </si>
  <si>
    <t>ただし、改正府令の施行の日から昭和65年9月9日までの5年間に設置の工事が着手される小型ボイラーのうち軽質液体燃料以外の液体燃料を燃焼させるもの(固体燃料を燃焼させるものを除く。)については、当分の間、300ppmとすることとしたこと。(改正府令附則第7項)</t>
  </si>
  <si>
    <t>法第5条の2の規定に基づく総量規制基準がそのまま適用されるものであること。</t>
  </si>
  <si>
    <t>(3) 改正府令も改正政令と同様に本年9月10日から施行することとしたこと。(改正府令附則第1項)</t>
  </si>
  <si>
    <t>Hm＝0.795√(Ｑ・Ｖ)÷{1＋(2.58÷Ｖ)}　速度による上昇高さ</t>
    <phoneticPr fontId="1"/>
  </si>
  <si>
    <t>Ｊ＝(1÷√(Ｑ・Ｖ))［1460-296×{Ｖ÷(T-288)}]＋1</t>
    <phoneticPr fontId="1"/>
  </si>
  <si>
    <t>Ho</t>
    <phoneticPr fontId="1"/>
  </si>
  <si>
    <t>Ho＋0.65Hm</t>
    <phoneticPr fontId="1"/>
  </si>
  <si>
    <t>Ho＋0.65Ht</t>
    <phoneticPr fontId="1"/>
  </si>
  <si>
    <t>排出ガス量(湿り) ｍ3N/時</t>
    <phoneticPr fontId="1"/>
  </si>
  <si>
    <t>Qow  排出ガス量(湿り) ｍ3N/時</t>
    <phoneticPr fontId="1"/>
  </si>
  <si>
    <t>To</t>
    <phoneticPr fontId="1"/>
  </si>
  <si>
    <t>排出温度 ℃</t>
    <phoneticPr fontId="1"/>
  </si>
  <si>
    <t>To  排出温度 ℃</t>
    <phoneticPr fontId="1"/>
  </si>
  <si>
    <t>Ｑ=Qow x T/To /3600　温度15度における排出ガス量(m3/秒)</t>
    <phoneticPr fontId="1"/>
  </si>
  <si>
    <t>Ht＝2.01×10-3・Ｑ・(Ｔ-288)・{2.30LogＪ＋(1÷Ｊ)-1}｝ 浮力による上昇高さ</t>
    <phoneticPr fontId="1"/>
  </si>
  <si>
    <t>温度15℃における排出ガス量 m3/秒</t>
    <rPh sb="18" eb="19">
      <t>ビョウ</t>
    </rPh>
    <phoneticPr fontId="1"/>
  </si>
  <si>
    <t>Ｂ筒廃熱ボイラーは他のばい煙発生施設から発生する廃熱を使用するため,Ｂ筒の排出ガス量に含めない。(　　)内の数値は重油を助燃バーナーで専焼したときのもの。排ガス(30900)</t>
    <rPh sb="77" eb="78">
      <t>ハイ</t>
    </rPh>
    <phoneticPr fontId="1"/>
  </si>
  <si>
    <t>許容排出量 t/年</t>
    <phoneticPr fontId="1"/>
  </si>
  <si>
    <t>許容排出量 ｍ3N/h</t>
    <phoneticPr fontId="1"/>
  </si>
  <si>
    <t>SOX許容量 m3N/h</t>
    <phoneticPr fontId="1"/>
  </si>
  <si>
    <t>He(1)</t>
    <phoneticPr fontId="1"/>
  </si>
  <si>
    <t>He(2)</t>
  </si>
  <si>
    <t>He(3)</t>
  </si>
  <si>
    <t>法の基準q(1)</t>
    <phoneticPr fontId="1"/>
  </si>
  <si>
    <t>法の基準q(2)</t>
  </si>
  <si>
    <t>法の基準q(3)</t>
  </si>
  <si>
    <t>He＝Ho＋0.65(Hm＋Ht)　補正された排出口の高さ(メートル)</t>
    <phoneticPr fontId="1"/>
  </si>
  <si>
    <t>Ho＋0.65(Hm＋Ht)</t>
    <phoneticPr fontId="1"/>
  </si>
  <si>
    <t>He(4)</t>
  </si>
  <si>
    <t>Ho＋(Hm＋Ht)</t>
    <phoneticPr fontId="1"/>
  </si>
  <si>
    <t>係数 J</t>
    <phoneticPr fontId="1"/>
  </si>
  <si>
    <t>法の基準q(4)</t>
  </si>
  <si>
    <t>(昭和55年版｢環境白書｣､様式は一部改変追加)</t>
    <rPh sb="1" eb="3">
      <t>ショウワ</t>
    </rPh>
    <rPh sb="5" eb="7">
      <t>ネンバン</t>
    </rPh>
    <rPh sb="8" eb="10">
      <t>カンキョウ</t>
    </rPh>
    <rPh sb="10" eb="12">
      <t>ハクショ</t>
    </rPh>
    <rPh sb="14" eb="16">
      <t>ヨウシキ</t>
    </rPh>
    <rPh sb="17" eb="19">
      <t>イチブ</t>
    </rPh>
    <rPh sb="19" eb="21">
      <t>カイヘン</t>
    </rPh>
    <rPh sb="21" eb="23">
      <t>ツイカ</t>
    </rPh>
    <phoneticPr fontId="1"/>
  </si>
  <si>
    <t>東北ゴム本社工場</t>
    <rPh sb="0" eb="2">
      <t>トウホク</t>
    </rPh>
    <rPh sb="4" eb="6">
      <t>ホンシャ</t>
    </rPh>
    <rPh sb="6" eb="8">
      <t>コウジョウ</t>
    </rPh>
    <phoneticPr fontId="1"/>
  </si>
  <si>
    <t>Ｄ筒残油流動接触分解装置触媒再生塔は触媒に付着したカーボンを空気との混合で燃焼し,石油ガスを燃料として使用するのは燃焼開始梅時のみなため,使用燃料及び燃焼能力は空欄とする。</t>
    <phoneticPr fontId="1"/>
  </si>
  <si>
    <t>Ｅ筒及びＦ筒ガスタービンの排出ガスは廃熱ボイラーの助燃空気として使用するため,Ｅ筒及びＦ筒の排出ガス量に含めないものとする。</t>
    <phoneticPr fontId="1"/>
  </si>
  <si>
    <t>ナフサ水素化脱硫装置加熱炉は,１号及び２号加熱炉の排ガスを２号加熱炉の熱回収部で熱回収を行い,２号加熱炉に設置された煙突より排出｡原料油の性状変化により各々の加熱炉の排ガス量が変動するが,合計排ガス量は最大29,400m3N/hとする。</t>
    <phoneticPr fontId="1"/>
  </si>
  <si>
    <t>ガスエンジン2基集合煙突</t>
    <rPh sb="7" eb="8">
      <t>キ</t>
    </rPh>
    <rPh sb="8" eb="10">
      <t>シュウゴウ</t>
    </rPh>
    <rPh sb="10" eb="12">
      <t>エントツ</t>
    </rPh>
    <phoneticPr fontId="30"/>
  </si>
  <si>
    <t>1号集塵機16,2号集塵機18.3/1210000m3N/h(電気炉出口：193000m3N/h)</t>
    <phoneticPr fontId="1"/>
  </si>
  <si>
    <t>2号と4号の重油ボイラーは集合煙突</t>
    <rPh sb="1" eb="2">
      <t>ゴウ</t>
    </rPh>
    <rPh sb="4" eb="5">
      <t>ゴウ</t>
    </rPh>
    <rPh sb="6" eb="8">
      <t>ジュウユ</t>
    </rPh>
    <rPh sb="13" eb="15">
      <t>シュウゴウ</t>
    </rPh>
    <rPh sb="15" eb="17">
      <t>エントツ</t>
    </rPh>
    <phoneticPr fontId="30"/>
  </si>
  <si>
    <t>1号焼成炉における(　)内の数値は,軽質炭酸カルシウム製造設備稼働時のものとする。排ガス(13910),速度(3.3),2号と4号は集合煙突</t>
    <rPh sb="41" eb="42">
      <t>ハイ</t>
    </rPh>
    <rPh sb="52" eb="54">
      <t>ソクド</t>
    </rPh>
    <phoneticPr fontId="1"/>
  </si>
  <si>
    <t>2号石灰焼成炉における(　)内の数値は,軽質炭酸カルシウム製造設備稼働時のものとする。排ガス(11290),速度(2.7),2号と4号は集合煙突</t>
    <phoneticPr fontId="1"/>
  </si>
  <si>
    <t>軽質炭酸カルシウム反応槽は燃料を使用しないので,使用燃料及び燃焼能力は空欄とする。</t>
    <phoneticPr fontId="1"/>
  </si>
  <si>
    <t>使用燃料硫黄含有率とは､排煙脱硫装置の効果及びガス混焼等を総合した硫黄含有率の計算値(重油換算値)をいう。</t>
    <phoneticPr fontId="1"/>
  </si>
  <si>
    <t>一般ゴミ焼却炉は,硫黄酸化物,窒素酸化物,ばいじんの各排出基準を適用しない。</t>
    <phoneticPr fontId="1"/>
  </si>
  <si>
    <t>使用燃料硫黄含有率とは,排煙脱硫装置の効果及びガス混焼等を総合した硫黄含有率の計算値(重油換算値)をいう。</t>
    <phoneticPr fontId="1"/>
  </si>
  <si>
    <t>反応炉の排出ガス量等は,フレアスタック排出時におけるものとする。</t>
    <phoneticPr fontId="1"/>
  </si>
  <si>
    <t>K1,K2集合煙突</t>
    <rPh sb="5" eb="7">
      <t>シュウゴウ</t>
    </rPh>
    <rPh sb="7" eb="9">
      <t>エントツ</t>
    </rPh>
    <phoneticPr fontId="1"/>
  </si>
  <si>
    <t>1号電気炉,2号電気炉､LF電気炉は排気ガラリ</t>
    <rPh sb="1" eb="2">
      <t>ゴウ</t>
    </rPh>
    <rPh sb="2" eb="5">
      <t>デンキロ</t>
    </rPh>
    <rPh sb="7" eb="8">
      <t>ゴウ</t>
    </rPh>
    <rPh sb="8" eb="11">
      <t>デンキロ</t>
    </rPh>
    <rPh sb="14" eb="17">
      <t>デンキロ</t>
    </rPh>
    <rPh sb="18" eb="20">
      <t>ハイキ</t>
    </rPh>
    <phoneticPr fontId="1"/>
  </si>
  <si>
    <t>伝熱面積不明､1号と3号は集合煙突</t>
    <rPh sb="0" eb="2">
      <t>デンネツ</t>
    </rPh>
    <rPh sb="2" eb="4">
      <t>メンセキ</t>
    </rPh>
    <rPh sb="4" eb="6">
      <t>フメイ</t>
    </rPh>
    <rPh sb="8" eb="9">
      <t>ゴウ</t>
    </rPh>
    <rPh sb="11" eb="12">
      <t>ゴウ</t>
    </rPh>
    <rPh sb="13" eb="15">
      <t>シュウゴウ</t>
    </rPh>
    <rPh sb="15" eb="17">
      <t>エントツ</t>
    </rPh>
    <phoneticPr fontId="1"/>
  </si>
  <si>
    <t>ダイオキシンOn＝Os､2号溶融炉とアルビレット調質炉は集合煙突</t>
    <rPh sb="13" eb="14">
      <t>ゴウ</t>
    </rPh>
    <rPh sb="14" eb="16">
      <t>ヨウユウ</t>
    </rPh>
    <rPh sb="16" eb="17">
      <t>ロ</t>
    </rPh>
    <rPh sb="24" eb="25">
      <t>チョウ</t>
    </rPh>
    <rPh sb="25" eb="26">
      <t>シツ</t>
    </rPh>
    <rPh sb="26" eb="27">
      <t>ロ</t>
    </rPh>
    <rPh sb="28" eb="30">
      <t>シュウゴウ</t>
    </rPh>
    <rPh sb="30" eb="32">
      <t>エントツ</t>
    </rPh>
    <phoneticPr fontId="1"/>
  </si>
  <si>
    <t>2号溶融炉とアルビレット調質炉は集合煙突</t>
    <rPh sb="1" eb="2">
      <t>ゴウ</t>
    </rPh>
    <rPh sb="2" eb="4">
      <t>ヨウユウ</t>
    </rPh>
    <rPh sb="4" eb="5">
      <t>ロ</t>
    </rPh>
    <rPh sb="12" eb="13">
      <t>チョウ</t>
    </rPh>
    <rPh sb="13" eb="14">
      <t>シツ</t>
    </rPh>
    <rPh sb="14" eb="15">
      <t>ロ</t>
    </rPh>
    <rPh sb="16" eb="18">
      <t>シュウゴウ</t>
    </rPh>
    <rPh sb="18" eb="20">
      <t>エントツ</t>
    </rPh>
    <phoneticPr fontId="1"/>
  </si>
  <si>
    <t>9号と10号形材熱処理炉は集合煙突</t>
    <rPh sb="1" eb="2">
      <t>ゴウ</t>
    </rPh>
    <rPh sb="5" eb="6">
      <t>ゴウ</t>
    </rPh>
    <rPh sb="13" eb="15">
      <t>シュウゴウ</t>
    </rPh>
    <rPh sb="15" eb="17">
      <t>エントツ</t>
    </rPh>
    <phoneticPr fontId="1"/>
  </si>
  <si>
    <t>伝熱面積不明,ダイオキシンOn＝12％,1～4号は集合煙突</t>
    <rPh sb="0" eb="2">
      <t>デンネツ</t>
    </rPh>
    <rPh sb="2" eb="4">
      <t>メンセキ</t>
    </rPh>
    <rPh sb="4" eb="6">
      <t>フメイ</t>
    </rPh>
    <rPh sb="23" eb="24">
      <t>ゴウ</t>
    </rPh>
    <rPh sb="25" eb="27">
      <t>シュウゴウ</t>
    </rPh>
    <rPh sb="27" eb="29">
      <t>エントツ</t>
    </rPh>
    <phoneticPr fontId="1"/>
  </si>
  <si>
    <t>伝熱面積不明,ダイオキシンOn＝12％,1～4号は集合煙突</t>
    <rPh sb="0" eb="2">
      <t>デンネツ</t>
    </rPh>
    <rPh sb="2" eb="4">
      <t>メンセキ</t>
    </rPh>
    <rPh sb="4" eb="6">
      <t>フメイ</t>
    </rPh>
    <phoneticPr fontId="1"/>
  </si>
  <si>
    <t>伝熱面積不明,1号と2号は集合煙突</t>
    <rPh sb="0" eb="2">
      <t>デンネツ</t>
    </rPh>
    <rPh sb="2" eb="4">
      <t>メンセキ</t>
    </rPh>
    <rPh sb="4" eb="6">
      <t>フメイ</t>
    </rPh>
    <rPh sb="8" eb="9">
      <t>ゴウ</t>
    </rPh>
    <rPh sb="11" eb="12">
      <t>ゴウ</t>
    </rPh>
    <rPh sb="13" eb="15">
      <t>シュウゴウ</t>
    </rPh>
    <rPh sb="15" eb="17">
      <t>エントツ</t>
    </rPh>
    <phoneticPr fontId="1"/>
  </si>
  <si>
    <t>伝熱面積不明,1号と2号は集合煙突</t>
    <rPh sb="0" eb="2">
      <t>デンネツ</t>
    </rPh>
    <rPh sb="2" eb="4">
      <t>メンセキ</t>
    </rPh>
    <rPh sb="4" eb="6">
      <t>フメイ</t>
    </rPh>
    <phoneticPr fontId="1"/>
  </si>
  <si>
    <t>伝熱面積不明,3号と4号は集合煙突</t>
    <rPh sb="0" eb="2">
      <t>デンネツ</t>
    </rPh>
    <rPh sb="2" eb="4">
      <t>メンセキ</t>
    </rPh>
    <rPh sb="4" eb="6">
      <t>フメイ</t>
    </rPh>
    <phoneticPr fontId="1"/>
  </si>
  <si>
    <t>伝熱面積不明,5号と6号は集合煙突</t>
    <rPh sb="0" eb="2">
      <t>デンネツ</t>
    </rPh>
    <rPh sb="2" eb="4">
      <t>メンセキ</t>
    </rPh>
    <rPh sb="4" eb="6">
      <t>フメイ</t>
    </rPh>
    <phoneticPr fontId="1"/>
  </si>
  <si>
    <t>伝熱面積不明,7号と8号は集合煙突</t>
    <rPh sb="0" eb="2">
      <t>デンネツ</t>
    </rPh>
    <rPh sb="2" eb="4">
      <t>メンセキ</t>
    </rPh>
    <rPh sb="4" eb="6">
      <t>フメイ</t>
    </rPh>
    <phoneticPr fontId="1"/>
  </si>
  <si>
    <t>伝熱面積不明､煙突高不明</t>
    <rPh sb="0" eb="2">
      <t>デンネツ</t>
    </rPh>
    <rPh sb="2" eb="4">
      <t>メンセキ</t>
    </rPh>
    <rPh sb="4" eb="6">
      <t>フメイ</t>
    </rPh>
    <rPh sb="7" eb="9">
      <t>エントツ</t>
    </rPh>
    <rPh sb="9" eb="10">
      <t>コウ</t>
    </rPh>
    <rPh sb="10" eb="12">
      <t>フメイ</t>
    </rPh>
    <phoneticPr fontId="1"/>
  </si>
  <si>
    <t>Cd,PbのOn=Os｡熔鉱炉に係る使用燃料の硫黄含有率については,排煙脱硫装置の効果等を総合した計算値2.0％とする。</t>
    <phoneticPr fontId="1"/>
  </si>
  <si>
    <t>1号と3号は集合煙突</t>
    <rPh sb="1" eb="2">
      <t>ゴウ</t>
    </rPh>
    <rPh sb="4" eb="5">
      <t>ゴウ</t>
    </rPh>
    <rPh sb="6" eb="8">
      <t>シュウゴウ</t>
    </rPh>
    <rPh sb="8" eb="10">
      <t>エントツ</t>
    </rPh>
    <phoneticPr fontId="30"/>
  </si>
  <si>
    <t>2号と精鉛ケトル炉は集合煙突</t>
    <rPh sb="1" eb="2">
      <t>ゴウ</t>
    </rPh>
    <rPh sb="3" eb="4">
      <t>セイ</t>
    </rPh>
    <rPh sb="4" eb="5">
      <t>ナマリ</t>
    </rPh>
    <rPh sb="8" eb="9">
      <t>ロ</t>
    </rPh>
    <rPh sb="10" eb="12">
      <t>シュウゴウ</t>
    </rPh>
    <rPh sb="12" eb="14">
      <t>エントツ</t>
    </rPh>
    <phoneticPr fontId="30"/>
  </si>
  <si>
    <t>合金1号,2号の括弧書き数値は,合金2号炉により鉛合金を製造する場合に適用する。温度(800)､速度(34),1号と2号は集合煙突</t>
    <rPh sb="40" eb="42">
      <t>オンド</t>
    </rPh>
    <rPh sb="48" eb="50">
      <t>ソクド</t>
    </rPh>
    <phoneticPr fontId="1"/>
  </si>
  <si>
    <t>合金1号,2号の括弧書き数値は,合金2号炉により鉛合金を製造する場合に適用する。温度(800)､速度(34,1号と2号は集合煙突</t>
    <rPh sb="40" eb="42">
      <t>オンド</t>
    </rPh>
    <rPh sb="48" eb="50">
      <t>ソクド</t>
    </rPh>
    <phoneticPr fontId="1"/>
  </si>
  <si>
    <t>3号と5号は集合煙突</t>
    <phoneticPr fontId="30"/>
  </si>
  <si>
    <t>231と232は集合煙突</t>
    <rPh sb="8" eb="10">
      <t>シュウゴウ</t>
    </rPh>
    <rPh sb="10" eb="12">
      <t>エントツ</t>
    </rPh>
    <phoneticPr fontId="30"/>
  </si>
  <si>
    <t>煙突高不明</t>
    <rPh sb="0" eb="2">
      <t>エントツ</t>
    </rPh>
    <rPh sb="2" eb="3">
      <t>コウ</t>
    </rPh>
    <rPh sb="3" eb="5">
      <t>フメイ</t>
    </rPh>
    <phoneticPr fontId="1"/>
  </si>
  <si>
    <t>その他</t>
  </si>
  <si>
    <t>大分の例</t>
    <rPh sb="0" eb="2">
      <t>オオイタ</t>
    </rPh>
    <rPh sb="3" eb="4">
      <t>レイ</t>
    </rPh>
    <phoneticPr fontId="1"/>
  </si>
  <si>
    <t>A重油</t>
    <rPh sb="1" eb="3">
      <t>ジュウユ</t>
    </rPh>
    <phoneticPr fontId="30"/>
  </si>
  <si>
    <t>ボイラー</t>
    <phoneticPr fontId="30"/>
  </si>
  <si>
    <t>http://www.pref.oita.jp/uploaded/life/249952_260737_misc.pdf</t>
    <phoneticPr fontId="30"/>
  </si>
  <si>
    <t>工場事業場名</t>
    <rPh sb="0" eb="2">
      <t>コウジョウ</t>
    </rPh>
    <rPh sb="2" eb="5">
      <t>ジギョウジョウ</t>
    </rPh>
    <rPh sb="5" eb="6">
      <t>メイ</t>
    </rPh>
    <phoneticPr fontId="1"/>
  </si>
  <si>
    <t>施設名</t>
    <phoneticPr fontId="1"/>
  </si>
  <si>
    <t>煙突高　ｍ</t>
    <phoneticPr fontId="1"/>
  </si>
  <si>
    <t>排出ガス量(湿り) ｍ3N/時</t>
    <phoneticPr fontId="1"/>
  </si>
  <si>
    <t>石炭[26062.5L/h(重油換算)]</t>
    <rPh sb="0" eb="2">
      <t>セキタン</t>
    </rPh>
    <phoneticPr fontId="21"/>
  </si>
  <si>
    <t>ボイラー2基</t>
    <rPh sb="5" eb="6">
      <t>キ</t>
    </rPh>
    <phoneticPr fontId="1"/>
  </si>
  <si>
    <t>石炭</t>
    <rPh sb="0" eb="2">
      <t>セキタン</t>
    </rPh>
    <phoneticPr fontId="21"/>
  </si>
  <si>
    <t>４号ガスタービン</t>
    <phoneticPr fontId="1"/>
  </si>
  <si>
    <t>天然ガス[75206.3L/h(重油換算)]</t>
  </si>
  <si>
    <t>3号ガスタービン2基</t>
    <rPh sb="9" eb="10">
      <t>キ</t>
    </rPh>
    <phoneticPr fontId="1"/>
  </si>
  <si>
    <t>LNG[81200L/h(重油換算)]</t>
  </si>
  <si>
    <t>東洋製缶仙台</t>
    <phoneticPr fontId="1"/>
  </si>
  <si>
    <t>乾燥炉7台相当</t>
    <rPh sb="4" eb="5">
      <t>ダイ</t>
    </rPh>
    <rPh sb="5" eb="7">
      <t>ソウトウ</t>
    </rPh>
    <phoneticPr fontId="30"/>
  </si>
  <si>
    <t>乾燥炉5台+ボイラｰ等12台で乾燥炉7台分相当</t>
    <rPh sb="15" eb="17">
      <t>カンソウ</t>
    </rPh>
    <rPh sb="17" eb="18">
      <t>ロ</t>
    </rPh>
    <rPh sb="19" eb="20">
      <t>ダイ</t>
    </rPh>
    <rPh sb="20" eb="21">
      <t>ブン</t>
    </rPh>
    <rPh sb="21" eb="23">
      <t>ソウトウ</t>
    </rPh>
    <phoneticPr fontId="1"/>
  </si>
  <si>
    <t>ボイラー6台相当</t>
    <rPh sb="5" eb="6">
      <t>ダイ</t>
    </rPh>
    <rPh sb="6" eb="8">
      <t>ソウトウ</t>
    </rPh>
    <phoneticPr fontId="30"/>
  </si>
  <si>
    <t>A重油</t>
    <rPh sb="1" eb="3">
      <t>ジュウユ</t>
    </rPh>
    <phoneticPr fontId="21"/>
  </si>
  <si>
    <t>JXエネ仙台製油所</t>
    <phoneticPr fontId="1"/>
  </si>
  <si>
    <t>100~250</t>
    <phoneticPr fontId="1"/>
  </si>
  <si>
    <t>JXエネ仙台製油所</t>
    <phoneticPr fontId="1"/>
  </si>
  <si>
    <t>100~250</t>
    <phoneticPr fontId="1"/>
  </si>
  <si>
    <t>Ｄ筒残油流動接触分解装置触媒再生塔は触媒に付着したカーボンを空気との混合で燃焼し,石油ガスを燃料として使用するのは燃焼開始梅時のみなため,使用燃料及び燃焼能力は空欄とする。</t>
    <phoneticPr fontId="1"/>
  </si>
  <si>
    <t>Ｅ筒及びＦ筒ガスタービンの排出ガスは廃熱ボイラーの助燃空気として使用するため,Ｅ筒及びＦ筒の排出ガス量に含めないものとする。</t>
    <phoneticPr fontId="1"/>
  </si>
  <si>
    <t>JXエネ仙台製油所</t>
    <phoneticPr fontId="1"/>
  </si>
  <si>
    <t>ナフサ水素化脱硫装置加熱炉は,１号及び２号加熱炉の排ガスを２号加熱炉の熱回収部で熱回収を行い,２号加熱炉に設置された煙突より排出｡原料油の性状変化により各々の加熱炉の排ガス量が変動するが,合計排ガス量は最大29,400m3N/hとする。</t>
    <phoneticPr fontId="1"/>
  </si>
  <si>
    <t>フレアスタック3基は略</t>
    <rPh sb="8" eb="9">
      <t>キ</t>
    </rPh>
    <rPh sb="10" eb="11">
      <t>リャク</t>
    </rPh>
    <phoneticPr fontId="1"/>
  </si>
  <si>
    <t>キリンビール仙台</t>
    <phoneticPr fontId="1"/>
  </si>
  <si>
    <t>小型貫流ボイラー6台セットが4基相当</t>
    <rPh sb="9" eb="10">
      <t>ダイ</t>
    </rPh>
    <rPh sb="15" eb="16">
      <t>キ</t>
    </rPh>
    <rPh sb="16" eb="18">
      <t>ソウトウ</t>
    </rPh>
    <phoneticPr fontId="1"/>
  </si>
  <si>
    <t>LNG</t>
  </si>
  <si>
    <t>ガスエンジン2基は略</t>
    <rPh sb="7" eb="8">
      <t>キ</t>
    </rPh>
    <rPh sb="9" eb="10">
      <t>リャク</t>
    </rPh>
    <phoneticPr fontId="30"/>
  </si>
  <si>
    <t>JFE条鋼仙台</t>
    <phoneticPr fontId="1"/>
  </si>
  <si>
    <t>ボイラー5台</t>
    <rPh sb="5" eb="6">
      <t>ダイ</t>
    </rPh>
    <phoneticPr fontId="1"/>
  </si>
  <si>
    <t>金属加熱炉3台</t>
    <rPh sb="0" eb="2">
      <t>キンゾク</t>
    </rPh>
    <rPh sb="6" eb="7">
      <t>ダイ</t>
    </rPh>
    <phoneticPr fontId="1"/>
  </si>
  <si>
    <t>電気炉は協定基準は粉じんのみだから略</t>
    <rPh sb="0" eb="3">
      <t>デンキロ</t>
    </rPh>
    <rPh sb="4" eb="6">
      <t>キョウテイ</t>
    </rPh>
    <rPh sb="6" eb="8">
      <t>キジュン</t>
    </rPh>
    <rPh sb="9" eb="10">
      <t>フン</t>
    </rPh>
    <rPh sb="17" eb="18">
      <t>リャク</t>
    </rPh>
    <phoneticPr fontId="1"/>
  </si>
  <si>
    <t>日本製紙石巻</t>
    <phoneticPr fontId="1"/>
  </si>
  <si>
    <t>汚泥木屑石炭RPF雑芥</t>
    <rPh sb="0" eb="2">
      <t>オデイ</t>
    </rPh>
    <rPh sb="2" eb="4">
      <t>キクズ</t>
    </rPh>
    <rPh sb="4" eb="6">
      <t>セキタン</t>
    </rPh>
    <rPh sb="9" eb="11">
      <t>ザッカイ</t>
    </rPh>
    <phoneticPr fontId="21"/>
  </si>
  <si>
    <t>日本製紙石巻</t>
    <phoneticPr fontId="1"/>
  </si>
  <si>
    <t>2号と4号の重油ボイラーは集合煙突</t>
    <rPh sb="1" eb="2">
      <t>ゴウ</t>
    </rPh>
    <rPh sb="4" eb="5">
      <t>ゴウ</t>
    </rPh>
    <rPh sb="6" eb="8">
      <t>ジュウユ</t>
    </rPh>
    <rPh sb="13" eb="15">
      <t>シュウゴウ</t>
    </rPh>
    <rPh sb="15" eb="17">
      <t>エントツ</t>
    </rPh>
    <phoneticPr fontId="1"/>
  </si>
  <si>
    <t>日本製紙石巻</t>
    <phoneticPr fontId="1"/>
  </si>
  <si>
    <t>重油黒液</t>
    <rPh sb="0" eb="2">
      <t>ジュウユ</t>
    </rPh>
    <rPh sb="2" eb="4">
      <t>コクエキ</t>
    </rPh>
    <phoneticPr fontId="21"/>
  </si>
  <si>
    <t>日本製紙石巻</t>
    <phoneticPr fontId="1"/>
  </si>
  <si>
    <t>石炭重油</t>
    <rPh sb="0" eb="2">
      <t>セキタン</t>
    </rPh>
    <rPh sb="2" eb="4">
      <t>ジュウユ</t>
    </rPh>
    <phoneticPr fontId="21"/>
  </si>
  <si>
    <t>日本製紙石巻</t>
    <phoneticPr fontId="1"/>
  </si>
  <si>
    <t>石灰焼成炉2基</t>
    <rPh sb="6" eb="7">
      <t>キ</t>
    </rPh>
    <phoneticPr fontId="1"/>
  </si>
  <si>
    <t>排水スラッジボイラー(サイクロン型)</t>
    <phoneticPr fontId="1"/>
  </si>
  <si>
    <t>重油汚泥</t>
    <rPh sb="2" eb="4">
      <t>オデイ</t>
    </rPh>
    <phoneticPr fontId="21"/>
  </si>
  <si>
    <t>N6抄紙機エアドライヤ3台</t>
    <rPh sb="12" eb="13">
      <t>ダイ</t>
    </rPh>
    <phoneticPr fontId="1"/>
  </si>
  <si>
    <t>パルプ製造用塩素漂白施設,軽質炭酸カルシウム反応槽排気筒は略</t>
    <rPh sb="29" eb="30">
      <t>リャク</t>
    </rPh>
    <phoneticPr fontId="1"/>
  </si>
  <si>
    <t>日本製紙岩沼</t>
    <phoneticPr fontId="1"/>
  </si>
  <si>
    <t>重油ボイラー2基</t>
    <rPh sb="7" eb="8">
      <t>キ</t>
    </rPh>
    <phoneticPr fontId="1"/>
  </si>
  <si>
    <t>日本製紙岩沼</t>
    <phoneticPr fontId="1"/>
  </si>
  <si>
    <t>回収ボイラー3基</t>
    <rPh sb="7" eb="8">
      <t>キ</t>
    </rPh>
    <phoneticPr fontId="1"/>
  </si>
  <si>
    <t>石炭ボイラー4基</t>
    <rPh sb="7" eb="8">
      <t>キ</t>
    </rPh>
    <phoneticPr fontId="1"/>
  </si>
  <si>
    <t>日本製紙岩沼</t>
    <phoneticPr fontId="1"/>
  </si>
  <si>
    <t>新エネルギーボイラー2基</t>
    <rPh sb="11" eb="12">
      <t>キ</t>
    </rPh>
    <phoneticPr fontId="1"/>
  </si>
  <si>
    <t>硬質プラスチック,RPF,(重油)</t>
  </si>
  <si>
    <t>一般ゴミ焼却炉､パルプ製造用塩素漂白施設は略</t>
    <rPh sb="21" eb="22">
      <t>リャク</t>
    </rPh>
    <phoneticPr fontId="1"/>
  </si>
  <si>
    <t>東海カーボン石巻</t>
    <phoneticPr fontId="1"/>
  </si>
  <si>
    <t>反応炉7基</t>
    <rPh sb="4" eb="5">
      <t>キ</t>
    </rPh>
    <phoneticPr fontId="1"/>
  </si>
  <si>
    <t>反応炉の排出ガス量等は,フレアスタック排出時におけるものとする。</t>
    <phoneticPr fontId="1"/>
  </si>
  <si>
    <t>東海カーボン石巻</t>
    <phoneticPr fontId="1"/>
  </si>
  <si>
    <t>直火炉4基</t>
    <rPh sb="4" eb="5">
      <t>キ</t>
    </rPh>
    <phoneticPr fontId="1"/>
  </si>
  <si>
    <t>乾燥炉4基</t>
    <rPh sb="4" eb="5">
      <t>キ</t>
    </rPh>
    <phoneticPr fontId="1"/>
  </si>
  <si>
    <t>伊藤製鉄所石巻</t>
    <phoneticPr fontId="1"/>
  </si>
  <si>
    <t>伊藤製鉄所石巻</t>
    <phoneticPr fontId="1"/>
  </si>
  <si>
    <t>K1,K2集合煙突､電気炉3基はばいじん以外の協定値ないので略</t>
    <rPh sb="5" eb="7">
      <t>シュウゴウ</t>
    </rPh>
    <rPh sb="7" eb="9">
      <t>エントツ</t>
    </rPh>
    <rPh sb="10" eb="13">
      <t>デンキロ</t>
    </rPh>
    <rPh sb="14" eb="15">
      <t>キ</t>
    </rPh>
    <rPh sb="20" eb="22">
      <t>イガイ</t>
    </rPh>
    <rPh sb="23" eb="25">
      <t>キョウテイ</t>
    </rPh>
    <rPh sb="25" eb="26">
      <t>チ</t>
    </rPh>
    <rPh sb="30" eb="31">
      <t>リャク</t>
    </rPh>
    <phoneticPr fontId="1"/>
  </si>
  <si>
    <t>YKKAP東北</t>
    <phoneticPr fontId="1"/>
  </si>
  <si>
    <t>二</t>
    <phoneticPr fontId="1"/>
  </si>
  <si>
    <t>YKKAP東北</t>
    <phoneticPr fontId="1"/>
  </si>
  <si>
    <t>一七</t>
    <phoneticPr fontId="1"/>
  </si>
  <si>
    <t>YKKAP東北</t>
    <phoneticPr fontId="1"/>
  </si>
  <si>
    <t>熱風炉2基</t>
    <rPh sb="4" eb="5">
      <t>キ</t>
    </rPh>
    <phoneticPr fontId="1"/>
  </si>
  <si>
    <t>YKKAP東北</t>
    <phoneticPr fontId="1"/>
  </si>
  <si>
    <t>形材熱処理炉3基</t>
    <rPh sb="2" eb="3">
      <t>ネツ</t>
    </rPh>
    <rPh sb="7" eb="8">
      <t>キ</t>
    </rPh>
    <phoneticPr fontId="1"/>
  </si>
  <si>
    <t>バイオマスボイラー4基</t>
    <rPh sb="10" eb="11">
      <t>キ</t>
    </rPh>
    <phoneticPr fontId="1"/>
  </si>
  <si>
    <t>六</t>
    <phoneticPr fontId="1"/>
  </si>
  <si>
    <t>仙台コカコーラ蔵王</t>
    <phoneticPr fontId="1"/>
  </si>
  <si>
    <t>ボイラー9基</t>
    <rPh sb="5" eb="6">
      <t>キ</t>
    </rPh>
    <phoneticPr fontId="1"/>
  </si>
  <si>
    <t>細倉鉱山</t>
    <phoneticPr fontId="1"/>
  </si>
  <si>
    <t>三九</t>
    <phoneticPr fontId="1"/>
  </si>
  <si>
    <t>Cd,PbのOn=Os｡熔鉱炉に係る使用燃料の硫黄含有率については,排煙脱硫装置の効果等を総合した計算値2.0％とする。</t>
    <phoneticPr fontId="1"/>
  </si>
  <si>
    <t>細倉鉱山</t>
    <phoneticPr fontId="1"/>
  </si>
  <si>
    <t>ケットル炉など5基</t>
    <rPh sb="8" eb="9">
      <t>キ</t>
    </rPh>
    <phoneticPr fontId="1"/>
  </si>
  <si>
    <t>1号と3号は集合煙突､錬ピ炉含む</t>
    <rPh sb="1" eb="2">
      <t>ゴウ</t>
    </rPh>
    <rPh sb="4" eb="5">
      <t>ゴウ</t>
    </rPh>
    <rPh sb="6" eb="8">
      <t>シュウゴウ</t>
    </rPh>
    <rPh sb="8" eb="10">
      <t>エントツ</t>
    </rPh>
    <rPh sb="14" eb="15">
      <t>フク</t>
    </rPh>
    <phoneticPr fontId="1"/>
  </si>
  <si>
    <t>細倉鉱山</t>
    <phoneticPr fontId="1"/>
  </si>
  <si>
    <t>副産炉4基</t>
    <rPh sb="4" eb="5">
      <t>キ</t>
    </rPh>
    <phoneticPr fontId="1"/>
  </si>
  <si>
    <t>ビスマスアノードケットル炉など3基</t>
    <rPh sb="16" eb="17">
      <t>キ</t>
    </rPh>
    <phoneticPr fontId="1"/>
  </si>
  <si>
    <t>揮発炉含む</t>
    <rPh sb="3" eb="4">
      <t>フク</t>
    </rPh>
    <phoneticPr fontId="1"/>
  </si>
  <si>
    <t>合金炉4基</t>
    <rPh sb="4" eb="5">
      <t>キ</t>
    </rPh>
    <phoneticPr fontId="1"/>
  </si>
  <si>
    <t>細倉鉱山</t>
    <phoneticPr fontId="1"/>
  </si>
  <si>
    <t>化成ボイラー2基</t>
    <rPh sb="7" eb="8">
      <t>キ</t>
    </rPh>
    <phoneticPr fontId="1"/>
  </si>
  <si>
    <t>箱型乾燥機11基</t>
    <rPh sb="7" eb="8">
      <t>キ</t>
    </rPh>
    <phoneticPr fontId="1"/>
  </si>
  <si>
    <t>排出温度 ℃</t>
    <phoneticPr fontId="1"/>
  </si>
  <si>
    <t>排出速度 ｍ/秒</t>
    <phoneticPr fontId="1"/>
  </si>
  <si>
    <t>燃料の燃焼能力 L/h･m3N/h･kg/h</t>
    <phoneticPr fontId="1"/>
  </si>
  <si>
    <t>係数 J</t>
    <phoneticPr fontId="1"/>
  </si>
  <si>
    <t>Ho＋0.65(Hm＋Ht)</t>
    <phoneticPr fontId="1"/>
  </si>
  <si>
    <t>Ho</t>
    <phoneticPr fontId="1"/>
  </si>
  <si>
    <t>Ho＋0.65Hm</t>
    <phoneticPr fontId="1"/>
  </si>
  <si>
    <t>Ho＋0.65Ht</t>
    <phoneticPr fontId="1"/>
  </si>
  <si>
    <t>Ho＋(Hm＋Ht)</t>
    <phoneticPr fontId="1"/>
  </si>
  <si>
    <t>SOX許容量 m3N/h</t>
    <phoneticPr fontId="1"/>
  </si>
  <si>
    <t>許容排出量 ｍ3N/h</t>
    <phoneticPr fontId="1"/>
  </si>
  <si>
    <t>排出濃度　cm3/ｍ３N</t>
    <phoneticPr fontId="1"/>
  </si>
  <si>
    <t>許容排出量 t/年</t>
    <phoneticPr fontId="1"/>
  </si>
  <si>
    <t>排出濃度 cｍ3/ｍ3N</t>
    <phoneticPr fontId="1"/>
  </si>
  <si>
    <t>時間許容排出量 ｍ3/h</t>
    <phoneticPr fontId="1"/>
  </si>
  <si>
    <t>(別表3の2) cｍ3/ｍ3N</t>
    <phoneticPr fontId="1"/>
  </si>
  <si>
    <t>換算酸素濃度On ％</t>
    <phoneticPr fontId="1"/>
  </si>
  <si>
    <t>排出濃度 g/m3N</t>
    <phoneticPr fontId="1"/>
  </si>
  <si>
    <t>ホルムアルデヒド ppm</t>
    <phoneticPr fontId="1"/>
  </si>
  <si>
    <t>硫化水素 ppm</t>
    <phoneticPr fontId="1"/>
  </si>
  <si>
    <t>塩化水素 ppm</t>
    <phoneticPr fontId="1"/>
  </si>
  <si>
    <t>施設まとめ表</t>
    <rPh sb="0" eb="2">
      <t>シセツ</t>
    </rPh>
    <rPh sb="5" eb="6">
      <t>ヒョウ</t>
    </rPh>
    <phoneticPr fontId="1"/>
  </si>
  <si>
    <t>事業所全体で↑</t>
    <rPh sb="0" eb="3">
      <t>ジギョウショ</t>
    </rPh>
    <rPh sb="3" eb="5">
      <t>ゼンタイ</t>
    </rPh>
    <phoneticPr fontId="30"/>
  </si>
  <si>
    <t>事業所全体で</t>
    <rPh sb="0" eb="3">
      <t>ジギョウショ</t>
    </rPh>
    <rPh sb="3" eb="5">
      <t>ゼンタイ</t>
    </rPh>
    <phoneticPr fontId="30"/>
  </si>
  <si>
    <t>ボイラ1.76</t>
    <phoneticPr fontId="1"/>
  </si>
  <si>
    <t>溶解炉0.87</t>
    <rPh sb="0" eb="2">
      <t>ヨウカイ</t>
    </rPh>
    <rPh sb="2" eb="3">
      <t>ロ</t>
    </rPh>
    <phoneticPr fontId="1"/>
  </si>
  <si>
    <t>溶解炉/塩素0.63</t>
    <rPh sb="0" eb="2">
      <t>ヨウカイ</t>
    </rPh>
    <rPh sb="2" eb="3">
      <t>ロ</t>
    </rPh>
    <rPh sb="4" eb="6">
      <t>エンソ</t>
    </rPh>
    <phoneticPr fontId="1"/>
  </si>
  <si>
    <t>溶解炉/塩化水素3.27ｍｇ/m3N</t>
    <rPh sb="0" eb="2">
      <t>ヨウカイ</t>
    </rPh>
    <rPh sb="2" eb="3">
      <t>ロ</t>
    </rPh>
    <rPh sb="4" eb="6">
      <t>エンカ</t>
    </rPh>
    <rPh sb="6" eb="8">
      <t>スイソ</t>
    </rPh>
    <phoneticPr fontId="1"/>
  </si>
  <si>
    <t>最大25</t>
    <rPh sb="0" eb="2">
      <t>サイダイ</t>
    </rPh>
    <phoneticPr fontId="1"/>
  </si>
  <si>
    <t>アルミニウム0.6以下､塩化ナトリウム日間平均300･最大500mg/l､透視度30cm以上</t>
    <rPh sb="9" eb="11">
      <t>イカ</t>
    </rPh>
    <rPh sb="12" eb="14">
      <t>エンカ</t>
    </rPh>
    <rPh sb="19" eb="21">
      <t>ニッカン</t>
    </rPh>
    <rPh sb="21" eb="23">
      <t>ヘイキン</t>
    </rPh>
    <rPh sb="27" eb="29">
      <t>サイダイ</t>
    </rPh>
    <rPh sb="37" eb="39">
      <t>トウシ</t>
    </rPh>
    <rPh sb="39" eb="40">
      <t>ド</t>
    </rPh>
    <rPh sb="44" eb="46">
      <t>イジョウ</t>
    </rPh>
    <phoneticPr fontId="1"/>
  </si>
  <si>
    <t>施設改善</t>
    <rPh sb="0" eb="2">
      <t>シセツ</t>
    </rPh>
    <rPh sb="2" eb="4">
      <t>カイゼン</t>
    </rPh>
    <phoneticPr fontId="1"/>
  </si>
  <si>
    <t>準工業地域</t>
    <rPh sb="0" eb="1">
      <t>ジュン</t>
    </rPh>
    <rPh sb="1" eb="3">
      <t>コウギョウ</t>
    </rPh>
    <rPh sb="3" eb="5">
      <t>チイキ</t>
    </rPh>
    <phoneticPr fontId="1"/>
  </si>
  <si>
    <t>防止対策</t>
    <rPh sb="0" eb="2">
      <t>ボウシ</t>
    </rPh>
    <rPh sb="2" eb="4">
      <t>タイサク</t>
    </rPh>
    <phoneticPr fontId="1"/>
  </si>
  <si>
    <t>準工業</t>
    <rPh sb="0" eb="1">
      <t>ジュン</t>
    </rPh>
    <rPh sb="1" eb="3">
      <t>コウギョウ</t>
    </rPh>
    <phoneticPr fontId="1"/>
  </si>
  <si>
    <t>200以下</t>
    <rPh sb="3" eb="5">
      <t>イカ</t>
    </rPh>
    <phoneticPr fontId="1"/>
  </si>
  <si>
    <t>項目　＼　　企業</t>
    <rPh sb="0" eb="2">
      <t>コウモク</t>
    </rPh>
    <rPh sb="6" eb="8">
      <t>キギョウ</t>
    </rPh>
    <phoneticPr fontId="1"/>
  </si>
  <si>
    <t>※50.3分</t>
    <rPh sb="5" eb="6">
      <t>ブン</t>
    </rPh>
    <phoneticPr fontId="1"/>
  </si>
  <si>
    <t>※6月～※※51.1～</t>
    <rPh sb="2" eb="3">
      <t>ガツ</t>
    </rPh>
    <phoneticPr fontId="1"/>
  </si>
  <si>
    <t>年間許容排出量(t/年)</t>
    <rPh sb="0" eb="2">
      <t>ネンカン</t>
    </rPh>
    <rPh sb="2" eb="4">
      <t>キョヨウ</t>
    </rPh>
    <rPh sb="4" eb="6">
      <t>ハイシュツ</t>
    </rPh>
    <rPh sb="6" eb="7">
      <t>リョウ</t>
    </rPh>
    <rPh sb="10" eb="11">
      <t>ネン</t>
    </rPh>
    <phoneticPr fontId="1"/>
  </si>
  <si>
    <t>s58.3~7.3</t>
    <phoneticPr fontId="1"/>
  </si>
  <si>
    <t>s53.6~183</t>
    <phoneticPr fontId="1"/>
  </si>
  <si>
    <t>時間許容排出量(Nm3/時)</t>
    <rPh sb="0" eb="2">
      <t>ジカン</t>
    </rPh>
    <rPh sb="2" eb="4">
      <t>キョヨウ</t>
    </rPh>
    <rPh sb="4" eb="6">
      <t>ハイシュツ</t>
    </rPh>
    <rPh sb="6" eb="7">
      <t>リョウ</t>
    </rPh>
    <rPh sb="12" eb="13">
      <t>ジ</t>
    </rPh>
    <phoneticPr fontId="1"/>
  </si>
  <si>
    <t>s56.10~6.1</t>
    <phoneticPr fontId="1"/>
  </si>
  <si>
    <t>s53.6~13.8</t>
    <phoneticPr fontId="1"/>
  </si>
  <si>
    <t>s58.3~0.4</t>
    <phoneticPr fontId="1"/>
  </si>
  <si>
    <t>硫黄酸化物
(m3N/時以下)</t>
    <rPh sb="0" eb="2">
      <t>イオウ</t>
    </rPh>
    <rPh sb="2" eb="4">
      <t>サンカ</t>
    </rPh>
    <rPh sb="4" eb="5">
      <t>ブツ</t>
    </rPh>
    <rPh sb="11" eb="12">
      <t>ジ</t>
    </rPh>
    <rPh sb="12" eb="14">
      <t>イカ</t>
    </rPh>
    <phoneticPr fontId="1"/>
  </si>
  <si>
    <t>ボイラ</t>
    <phoneticPr fontId="1"/>
  </si>
  <si>
    <t xml:space="preserve"> 　　〃　　　当面</t>
    <rPh sb="7" eb="9">
      <t>トウメン</t>
    </rPh>
    <phoneticPr fontId="1"/>
  </si>
  <si>
    <t>　　 〃　　　目標</t>
    <rPh sb="7" eb="9">
      <t>モクヒョウ</t>
    </rPh>
    <phoneticPr fontId="1"/>
  </si>
  <si>
    <t>ばいじん
(　g/m3N以下)</t>
    <rPh sb="12" eb="14">
      <t>イカ</t>
    </rPh>
    <phoneticPr fontId="1"/>
  </si>
  <si>
    <t>ば発施設</t>
    <phoneticPr fontId="1"/>
  </si>
  <si>
    <t>　〃　日平均(g/m3N以下)</t>
    <rPh sb="3" eb="4">
      <t>ニチ</t>
    </rPh>
    <rPh sb="4" eb="6">
      <t>ヘイキン</t>
    </rPh>
    <rPh sb="12" eb="14">
      <t>イカ</t>
    </rPh>
    <phoneticPr fontId="1"/>
  </si>
  <si>
    <t>　〃　最大(g/m3N以下)</t>
    <rPh sb="3" eb="5">
      <t>サイダイ</t>
    </rPh>
    <rPh sb="11" eb="13">
      <t>イカ</t>
    </rPh>
    <phoneticPr fontId="1"/>
  </si>
  <si>
    <t>pH</t>
    <phoneticPr fontId="1"/>
  </si>
  <si>
    <t>5.8~8.6</t>
    <phoneticPr fontId="1"/>
  </si>
  <si>
    <t>6.5~8.5</t>
    <phoneticPr fontId="1"/>
  </si>
  <si>
    <t>BOD13</t>
    <phoneticPr fontId="1"/>
  </si>
  <si>
    <t>ソニーマグネプロダクツ</t>
    <phoneticPr fontId="1"/>
  </si>
  <si>
    <t>サッポロビール</t>
    <phoneticPr fontId="1"/>
  </si>
  <si>
    <t>年間許容排出量
t/年   　　　S49.8~</t>
    <rPh sb="0" eb="2">
      <t>ネンカン</t>
    </rPh>
    <rPh sb="2" eb="4">
      <t>キョヨウ</t>
    </rPh>
    <rPh sb="4" eb="6">
      <t>ハイシュツ</t>
    </rPh>
    <rPh sb="6" eb="7">
      <t>リョウ</t>
    </rPh>
    <rPh sb="10" eb="11">
      <t>ネン</t>
    </rPh>
    <phoneticPr fontId="1"/>
  </si>
  <si>
    <t>12※</t>
    <phoneticPr fontId="1"/>
  </si>
  <si>
    <t>　　　　〃　　　　S50.4~</t>
    <phoneticPr fontId="1"/>
  </si>
  <si>
    <t>540※</t>
    <phoneticPr fontId="1"/>
  </si>
  <si>
    <t>57※※</t>
    <phoneticPr fontId="1"/>
  </si>
  <si>
    <t>　　　　〃　　　　S51.4~</t>
    <phoneticPr fontId="1"/>
  </si>
  <si>
    <t>　　　　〃　　　　S52.4~</t>
    <phoneticPr fontId="1"/>
  </si>
  <si>
    <t>時間許容排出量
Nm3/時  　S49.8~</t>
    <rPh sb="0" eb="2">
      <t>ジカン</t>
    </rPh>
    <rPh sb="2" eb="4">
      <t>キョヨウ</t>
    </rPh>
    <rPh sb="4" eb="6">
      <t>ハイシュツ</t>
    </rPh>
    <rPh sb="6" eb="7">
      <t>リョウ</t>
    </rPh>
    <rPh sb="12" eb="13">
      <t>ジ</t>
    </rPh>
    <phoneticPr fontId="1"/>
  </si>
  <si>
    <t>20※</t>
    <phoneticPr fontId="1"/>
  </si>
  <si>
    <t>34※</t>
    <phoneticPr fontId="1"/>
  </si>
  <si>
    <t>14※※</t>
    <phoneticPr fontId="1"/>
  </si>
  <si>
    <t>使用燃料いおう含有率
％    　　　　S49.8~</t>
    <rPh sb="0" eb="2">
      <t>シヨウ</t>
    </rPh>
    <rPh sb="2" eb="4">
      <t>ネンリョウ</t>
    </rPh>
    <rPh sb="7" eb="9">
      <t>ガンユウ</t>
    </rPh>
    <rPh sb="9" eb="10">
      <t>リツ</t>
    </rPh>
    <phoneticPr fontId="1"/>
  </si>
  <si>
    <t>1※</t>
    <phoneticPr fontId="1"/>
  </si>
  <si>
    <t>0.8※</t>
    <phoneticPr fontId="1"/>
  </si>
  <si>
    <t>0.8※※</t>
    <phoneticPr fontId="1"/>
  </si>
  <si>
    <t>NOX</t>
    <phoneticPr fontId="1"/>
  </si>
  <si>
    <t>SOX,NOX,燃料使用量</t>
    <rPh sb="8" eb="10">
      <t>ネンリョウ</t>
    </rPh>
    <rPh sb="10" eb="13">
      <t>シヨウリョウ</t>
    </rPh>
    <phoneticPr fontId="1"/>
  </si>
  <si>
    <t>NOX,燃料使用量</t>
    <rPh sb="4" eb="6">
      <t>ネンリョウ</t>
    </rPh>
    <rPh sb="6" eb="9">
      <t>シヨウリョウ</t>
    </rPh>
    <phoneticPr fontId="1"/>
  </si>
  <si>
    <t>－</t>
    <phoneticPr fontId="1"/>
  </si>
  <si>
    <t>SOX,NOX,出力</t>
    <rPh sb="8" eb="10">
      <t>シュツリョク</t>
    </rPh>
    <phoneticPr fontId="1"/>
  </si>
  <si>
    <t>常時監視テレメ化</t>
    <rPh sb="0" eb="2">
      <t>ジョウジ</t>
    </rPh>
    <rPh sb="2" eb="4">
      <t>カンシ</t>
    </rPh>
    <rPh sb="7" eb="8">
      <t>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</si>
</sst>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411]ge&quot;年&quot;m&quot;月&quot;d&quot;日&quot;"/>
    <numFmt numFmtId="178" formatCode="0.0"/>
    <numFmt numFmtId="179" formatCode="#,##0_);\(#,##0\)"/>
    <numFmt numFmtId="180" formatCode="0.000"/>
    <numFmt numFmtId="181" formatCode="0.0_);\(0.0\)"/>
  </numFmts>
  <fonts count="32">
    <font>
      <sz val="9"/>
      <color theme="1"/>
      <name val="Meiryo UI"/>
      <family val="2"/>
      <charset val="128"/>
    </font>
    <font>
      <sz val="6"/>
      <name val="Meiryo UI"/>
      <family val="2"/>
      <charset val="128"/>
    </font>
    <font>
      <sz val="9"/>
      <name val="Meiryo UI"/>
      <family val="3"/>
      <charset val="128"/>
    </font>
    <font>
      <sz val="11"/>
      <name val="Meiryo UI"/>
      <family val="3"/>
      <charset val="128"/>
    </font>
    <font>
      <sz val="8"/>
      <name val="Meiryo UI"/>
      <family val="3"/>
      <charset val="128"/>
    </font>
    <font>
      <sz val="6"/>
      <name val="Meiryo UI"/>
      <family val="3"/>
      <charset val="128"/>
    </font>
    <font>
      <sz val="7"/>
      <name val="Meiryo UI"/>
      <family val="3"/>
      <charset val="128"/>
    </font>
    <font>
      <sz val="6"/>
      <color theme="1"/>
      <name val="Meiryo UI"/>
      <family val="3"/>
      <charset val="128"/>
    </font>
    <font>
      <sz val="8"/>
      <color theme="1"/>
      <name val="Meiryo UI"/>
      <family val="3"/>
      <charset val="128"/>
    </font>
    <font>
      <sz val="7.5"/>
      <name val="Meiryo UI"/>
      <family val="3"/>
      <charset val="128"/>
    </font>
    <font>
      <sz val="7.5"/>
      <color theme="1"/>
      <name val="Meiryo UI"/>
      <family val="3"/>
      <charset val="128"/>
    </font>
    <font>
      <sz val="9"/>
      <color theme="1"/>
      <name val="Meiryo UI"/>
      <family val="3"/>
      <charset val="128"/>
    </font>
    <font>
      <sz val="6"/>
      <color theme="1"/>
      <name val="Meiryo UI"/>
      <family val="2"/>
      <charset val="128"/>
    </font>
    <font>
      <sz val="8"/>
      <color theme="1"/>
      <name val="Meiryo UI"/>
      <family val="2"/>
      <charset val="128"/>
    </font>
    <font>
      <sz val="7.5"/>
      <color theme="1"/>
      <name val="Meiryo UI"/>
      <family val="2"/>
      <charset val="128"/>
    </font>
    <font>
      <sz val="7"/>
      <color theme="1"/>
      <name val="Meiryo UI"/>
      <family val="3"/>
      <charset val="128"/>
    </font>
    <font>
      <sz val="7"/>
      <color theme="1"/>
      <name val="Meiryo UI"/>
      <family val="2"/>
      <charset val="128"/>
    </font>
    <font>
      <sz val="11"/>
      <color theme="1"/>
      <name val="Meiryo UI"/>
      <family val="2"/>
      <charset val="128"/>
    </font>
    <font>
      <sz val="11"/>
      <color theme="1"/>
      <name val="Meiryo UI"/>
      <family val="3"/>
      <charset val="128"/>
    </font>
    <font>
      <sz val="11"/>
      <name val="Meiryo UI"/>
      <family val="2"/>
      <charset val="128"/>
    </font>
    <font>
      <sz val="10"/>
      <name val="Meiryo UI"/>
      <family val="2"/>
      <charset val="128"/>
    </font>
    <font>
      <sz val="10"/>
      <name val="Meiryo UI"/>
      <family val="3"/>
      <charset val="128"/>
    </font>
    <font>
      <sz val="6.5"/>
      <name val="Meiryo UI"/>
      <family val="3"/>
      <charset val="128"/>
    </font>
    <font>
      <sz val="8.5"/>
      <name val="Meiryo UI"/>
      <family val="3"/>
      <charset val="128"/>
    </font>
    <font>
      <sz val="5.5"/>
      <name val="Meiryo UI"/>
      <family val="3"/>
      <charset val="128"/>
    </font>
    <font>
      <sz val="8.5"/>
      <color theme="1"/>
      <name val="Meiryo UI"/>
      <family val="3"/>
      <charset val="128"/>
    </font>
    <font>
      <vertAlign val="superscript"/>
      <sz val="9"/>
      <name val="Meiryo UI"/>
      <family val="3"/>
      <charset val="128"/>
    </font>
    <font>
      <u/>
      <sz val="9"/>
      <color theme="10"/>
      <name val="Meiryo UI"/>
      <family val="2"/>
      <charset val="128"/>
    </font>
    <font>
      <u/>
      <sz val="6"/>
      <color theme="10"/>
      <name val="Meiryo UI"/>
      <family val="2"/>
      <charset val="128"/>
    </font>
    <font>
      <sz val="6"/>
      <name val="ＭＳ 明朝"/>
      <family val="1"/>
      <charset val="128"/>
    </font>
    <font>
      <sz val="6"/>
      <name val="ＭＳ Ｐゴシック"/>
      <family val="3"/>
      <charset val="128"/>
    </font>
    <font>
      <sz val="8.5"/>
      <color theme="1"/>
      <name val="Meiryo UI"/>
      <family val="2"/>
      <charset val="128"/>
    </font>
  </fonts>
  <fills count="7">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FF99"/>
        <bgColor indexed="64"/>
      </patternFill>
    </fill>
    <fill>
      <patternFill patternType="solid">
        <fgColor rgb="FFFFCCCC"/>
        <bgColor indexed="64"/>
      </patternFill>
    </fill>
    <fill>
      <patternFill patternType="solid">
        <fgColor theme="7" tint="0.39997558519241921"/>
        <bgColor indexed="64"/>
      </patternFill>
    </fill>
  </fills>
  <borders count="13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hair">
        <color auto="1"/>
      </left>
      <right style="hair">
        <color auto="1"/>
      </right>
      <top style="hair">
        <color auto="1"/>
      </top>
      <bottom style="hair">
        <color auto="1"/>
      </bottom>
      <diagonal/>
    </border>
    <border diagonalUp="1">
      <left style="hair">
        <color auto="1"/>
      </left>
      <right style="hair">
        <color auto="1"/>
      </right>
      <top style="hair">
        <color auto="1"/>
      </top>
      <bottom style="hair">
        <color auto="1"/>
      </bottom>
      <diagonal style="hair">
        <color auto="1"/>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style="hair">
        <color auto="1"/>
      </right>
      <top/>
      <bottom/>
      <diagonal/>
    </border>
    <border>
      <left style="hair">
        <color auto="1"/>
      </left>
      <right/>
      <top/>
      <bottom style="hair">
        <color auto="1"/>
      </bottom>
      <diagonal/>
    </border>
    <border>
      <left/>
      <right style="hair">
        <color auto="1"/>
      </right>
      <top/>
      <bottom style="hair">
        <color auto="1"/>
      </bottom>
      <diagonal/>
    </border>
    <border diagonalUp="1">
      <left style="hair">
        <color auto="1"/>
      </left>
      <right style="hair">
        <color auto="1"/>
      </right>
      <top/>
      <bottom style="hair">
        <color auto="1"/>
      </bottom>
      <diagonal style="hair">
        <color auto="1"/>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diagonal style="hair">
        <color auto="1"/>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style="hair">
        <color auto="1"/>
      </top>
      <bottom/>
      <diagonal/>
    </border>
    <border>
      <left/>
      <right/>
      <top style="hair">
        <color auto="1"/>
      </top>
      <bottom style="hair">
        <color auto="1"/>
      </bottom>
      <diagonal/>
    </border>
    <border diagonalUp="1">
      <left style="hair">
        <color auto="1"/>
      </left>
      <right/>
      <top style="hair">
        <color auto="1"/>
      </top>
      <bottom style="hair">
        <color auto="1"/>
      </bottom>
      <diagonal style="hair">
        <color auto="1"/>
      </diagonal>
    </border>
    <border diagonalUp="1">
      <left/>
      <right/>
      <top style="hair">
        <color auto="1"/>
      </top>
      <bottom style="hair">
        <color auto="1"/>
      </bottom>
      <diagonal style="hair">
        <color auto="1"/>
      </diagonal>
    </border>
    <border diagonalUp="1">
      <left/>
      <right style="hair">
        <color auto="1"/>
      </right>
      <top style="hair">
        <color auto="1"/>
      </top>
      <bottom style="hair">
        <color auto="1"/>
      </bottom>
      <diagonal style="hair">
        <color auto="1"/>
      </diagonal>
    </border>
    <border diagonalUp="1">
      <left style="hair">
        <color auto="1"/>
      </left>
      <right/>
      <top style="hair">
        <color auto="1"/>
      </top>
      <bottom/>
      <diagonal style="hair">
        <color auto="1"/>
      </diagonal>
    </border>
    <border diagonalUp="1">
      <left/>
      <right style="hair">
        <color auto="1"/>
      </right>
      <top style="hair">
        <color auto="1"/>
      </top>
      <bottom/>
      <diagonal style="hair">
        <color auto="1"/>
      </diagonal>
    </border>
    <border diagonalUp="1">
      <left/>
      <right/>
      <top style="hair">
        <color auto="1"/>
      </top>
      <bottom/>
      <diagonal style="hair">
        <color auto="1"/>
      </diagonal>
    </border>
    <border diagonalUp="1">
      <left style="hair">
        <color auto="1"/>
      </left>
      <right/>
      <top/>
      <bottom style="hair">
        <color auto="1"/>
      </bottom>
      <diagonal style="hair">
        <color auto="1"/>
      </diagonal>
    </border>
    <border diagonalUp="1">
      <left/>
      <right/>
      <top/>
      <bottom style="hair">
        <color auto="1"/>
      </bottom>
      <diagonal style="hair">
        <color auto="1"/>
      </diagonal>
    </border>
    <border diagonalUp="1">
      <left/>
      <right style="hair">
        <color auto="1"/>
      </right>
      <top/>
      <bottom style="hair">
        <color auto="1"/>
      </bottom>
      <diagonal style="hair">
        <color auto="1"/>
      </diagonal>
    </border>
    <border>
      <left/>
      <right/>
      <top style="thin">
        <color indexed="9"/>
      </top>
      <bottom style="thin">
        <color indexed="8"/>
      </bottom>
      <diagonal/>
    </border>
    <border>
      <left/>
      <right style="thin">
        <color indexed="9"/>
      </right>
      <top style="thin">
        <color indexed="9"/>
      </top>
      <bottom style="thin">
        <color indexed="8"/>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right style="thin">
        <color indexed="9"/>
      </right>
      <top/>
      <bottom/>
      <diagonal/>
    </border>
    <border>
      <left/>
      <right style="thin">
        <color indexed="9"/>
      </right>
      <top/>
      <bottom style="thin">
        <color indexed="9"/>
      </bottom>
      <diagonal/>
    </border>
    <border>
      <left style="thin">
        <color indexed="9"/>
      </left>
      <right/>
      <top style="thin">
        <color indexed="8"/>
      </top>
      <bottom style="thin">
        <color indexed="9"/>
      </bottom>
      <diagonal/>
    </border>
    <border>
      <left/>
      <right/>
      <top style="thin">
        <color indexed="8"/>
      </top>
      <bottom style="thin">
        <color indexed="9"/>
      </bottom>
      <diagonal/>
    </border>
    <border>
      <left/>
      <right/>
      <top style="thin">
        <color indexed="9"/>
      </top>
      <bottom/>
      <diagonal/>
    </border>
    <border>
      <left/>
      <right/>
      <top/>
      <bottom style="thin">
        <color auto="1"/>
      </bottom>
      <diagonal/>
    </border>
    <border diagonalDown="1">
      <left style="thin">
        <color indexed="8"/>
      </left>
      <right style="thin">
        <color indexed="8"/>
      </right>
      <top style="thin">
        <color indexed="8"/>
      </top>
      <bottom style="thin">
        <color indexed="8"/>
      </bottom>
      <diagonal style="thin">
        <color indexed="8"/>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9"/>
      </left>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style="thin">
        <color auto="1"/>
      </left>
      <right style="thin">
        <color auto="1"/>
      </right>
      <top style="thin">
        <color auto="1"/>
      </top>
      <bottom style="thin">
        <color auto="1"/>
      </bottom>
      <diagonal/>
    </border>
    <border diagonalUp="1">
      <left style="thin">
        <color indexed="8"/>
      </left>
      <right/>
      <top style="thin">
        <color indexed="8"/>
      </top>
      <bottom style="thin">
        <color indexed="8"/>
      </bottom>
      <diagonal style="thin">
        <color indexed="8"/>
      </diagonal>
    </border>
    <border>
      <left style="hair">
        <color indexed="8"/>
      </left>
      <right style="thin">
        <color indexed="8"/>
      </right>
      <top style="thin">
        <color indexed="8"/>
      </top>
      <bottom style="thin">
        <color indexed="8"/>
      </bottom>
      <diagonal/>
    </border>
    <border diagonalUp="1">
      <left style="hair">
        <color indexed="8"/>
      </left>
      <right style="thin">
        <color indexed="8"/>
      </right>
      <top style="thin">
        <color indexed="8"/>
      </top>
      <bottom style="thin">
        <color indexed="8"/>
      </bottom>
      <diagonal style="thin">
        <color indexed="8"/>
      </diagonal>
    </border>
    <border>
      <left style="double">
        <color indexed="8"/>
      </left>
      <right/>
      <top/>
      <bottom/>
      <diagonal/>
    </border>
    <border>
      <left style="double">
        <color indexed="8"/>
      </left>
      <right/>
      <top style="thin">
        <color indexed="8"/>
      </top>
      <bottom style="thin">
        <color indexed="8"/>
      </bottom>
      <diagonal/>
    </border>
    <border diagonalUp="1">
      <left style="double">
        <color indexed="8"/>
      </left>
      <right/>
      <top style="thin">
        <color indexed="8"/>
      </top>
      <bottom style="thin">
        <color indexed="8"/>
      </bottom>
      <diagonal style="thin">
        <color indexed="8"/>
      </diagonal>
    </border>
    <border diagonalUp="1">
      <left style="double">
        <color indexed="8"/>
      </left>
      <right style="thin">
        <color indexed="8"/>
      </right>
      <top style="thin">
        <color indexed="8"/>
      </top>
      <bottom style="thin">
        <color indexed="8"/>
      </bottom>
      <diagonal style="thin">
        <color indexed="8"/>
      </diagonal>
    </border>
    <border>
      <left style="thin">
        <color indexed="8"/>
      </left>
      <right style="double">
        <color indexed="8"/>
      </right>
      <top style="thin">
        <color indexed="8"/>
      </top>
      <bottom style="thin">
        <color indexed="8"/>
      </bottom>
      <diagonal/>
    </border>
    <border diagonalUp="1">
      <left/>
      <right style="thin">
        <color indexed="8"/>
      </right>
      <top style="thin">
        <color indexed="8"/>
      </top>
      <bottom style="thin">
        <color indexed="8"/>
      </bottom>
      <diagonal style="thin">
        <color indexed="8"/>
      </diagonal>
    </border>
    <border diagonalUp="1">
      <left style="thin">
        <color indexed="8"/>
      </left>
      <right style="double">
        <color indexed="8"/>
      </right>
      <top style="thin">
        <color indexed="8"/>
      </top>
      <bottom style="thin">
        <color indexed="8"/>
      </bottom>
      <diagonal style="thin">
        <color indexed="8"/>
      </diagonal>
    </border>
    <border>
      <left/>
      <right style="double">
        <color indexed="8"/>
      </right>
      <top style="thin">
        <color indexed="8"/>
      </top>
      <bottom style="thin">
        <color indexed="8"/>
      </bottom>
      <diagonal/>
    </border>
    <border diagonalUp="1">
      <left/>
      <right/>
      <top style="thin">
        <color indexed="8"/>
      </top>
      <bottom style="thin">
        <color indexed="8"/>
      </bottom>
      <diagonal style="thin">
        <color indexed="8"/>
      </diagonal>
    </border>
    <border>
      <left style="hair">
        <color indexed="8"/>
      </left>
      <right style="double">
        <color indexed="8"/>
      </right>
      <top style="thin">
        <color indexed="8"/>
      </top>
      <bottom style="thin">
        <color indexed="8"/>
      </bottom>
      <diagonal/>
    </border>
    <border>
      <left style="thin">
        <color indexed="8"/>
      </left>
      <right style="double">
        <color indexed="8"/>
      </right>
      <top style="thin">
        <color indexed="8"/>
      </top>
      <bottom/>
      <diagonal/>
    </border>
    <border>
      <left/>
      <right style="double">
        <color indexed="8"/>
      </right>
      <top/>
      <bottom/>
      <diagonal/>
    </border>
    <border diagonalUp="1">
      <left style="hair">
        <color indexed="8"/>
      </left>
      <right style="double">
        <color indexed="8"/>
      </right>
      <top style="thin">
        <color indexed="8"/>
      </top>
      <bottom style="thin">
        <color indexed="8"/>
      </bottom>
      <diagonal style="thin">
        <color indexed="8"/>
      </diagonal>
    </border>
    <border>
      <left/>
      <right style="hair">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diagonalUp="1">
      <left style="thin">
        <color indexed="8"/>
      </left>
      <right style="hair">
        <color indexed="8"/>
      </right>
      <top style="thin">
        <color indexed="8"/>
      </top>
      <bottom style="thin">
        <color indexed="8"/>
      </bottom>
      <diagonal style="thin">
        <color indexed="8"/>
      </diagonal>
    </border>
    <border diagonalUp="1">
      <left/>
      <right style="hair">
        <color indexed="8"/>
      </right>
      <top style="thin">
        <color indexed="8"/>
      </top>
      <bottom style="thin">
        <color indexed="8"/>
      </bottom>
      <diagonal style="thin">
        <color indexed="8"/>
      </diagonal>
    </border>
    <border>
      <left style="double">
        <color indexed="8"/>
      </left>
      <right style="hair">
        <color indexed="8"/>
      </right>
      <top style="thin">
        <color indexed="8"/>
      </top>
      <bottom style="thin">
        <color indexed="8"/>
      </bottom>
      <diagonal/>
    </border>
    <border diagonalUp="1">
      <left/>
      <right style="double">
        <color indexed="8"/>
      </right>
      <top style="thin">
        <color indexed="8"/>
      </top>
      <bottom style="thin">
        <color indexed="8"/>
      </bottom>
      <diagonal style="thin">
        <color indexed="8"/>
      </diagonal>
    </border>
    <border>
      <left/>
      <right style="double">
        <color auto="1"/>
      </right>
      <top/>
      <bottom style="thin">
        <color indexed="8"/>
      </bottom>
      <diagonal/>
    </border>
    <border>
      <left style="thin">
        <color indexed="8"/>
      </left>
      <right style="double">
        <color auto="1"/>
      </right>
      <top style="thin">
        <color indexed="8"/>
      </top>
      <bottom/>
      <diagonal/>
    </border>
    <border>
      <left style="thin">
        <color auto="1"/>
      </left>
      <right style="double">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diagonalUp="1">
      <left style="thin">
        <color auto="1"/>
      </left>
      <right style="double">
        <color auto="1"/>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diagonalUp="1">
      <left/>
      <right style="thin">
        <color indexed="8"/>
      </right>
      <top style="thin">
        <color indexed="8"/>
      </top>
      <bottom/>
      <diagonal style="thin">
        <color indexed="8"/>
      </diagonal>
    </border>
    <border>
      <left style="thin">
        <color auto="1"/>
      </left>
      <right style="thin">
        <color auto="1"/>
      </right>
      <top style="thin">
        <color auto="1"/>
      </top>
      <bottom/>
      <diagonal/>
    </border>
    <border diagonalUp="1">
      <left/>
      <right style="double">
        <color indexed="8"/>
      </right>
      <top style="thin">
        <color indexed="8"/>
      </top>
      <bottom/>
      <diagonal style="thin">
        <color indexed="8"/>
      </diagonal>
    </border>
    <border>
      <left style="double">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8"/>
      </left>
      <right style="double">
        <color indexed="8"/>
      </right>
      <top/>
      <bottom style="thin">
        <color indexed="8"/>
      </bottom>
      <diagonal/>
    </border>
    <border>
      <left style="thin">
        <color indexed="8"/>
      </left>
      <right style="double">
        <color indexed="8"/>
      </right>
      <top/>
      <bottom/>
      <diagonal/>
    </border>
    <border>
      <left style="thin">
        <color indexed="8"/>
      </left>
      <right style="thin">
        <color indexed="8"/>
      </right>
      <top/>
      <bottom style="thin">
        <color auto="1"/>
      </bottom>
      <diagonal/>
    </border>
    <border diagonalUp="1">
      <left style="thin">
        <color indexed="8"/>
      </left>
      <right style="hair">
        <color indexed="8"/>
      </right>
      <top/>
      <bottom style="thin">
        <color indexed="8"/>
      </bottom>
      <diagonal style="thin">
        <color indexed="8"/>
      </diagonal>
    </border>
    <border>
      <left style="double">
        <color indexed="8"/>
      </left>
      <right style="thin">
        <color indexed="8"/>
      </right>
      <top style="thin">
        <color indexed="8"/>
      </top>
      <bottom/>
      <diagonal/>
    </border>
    <border diagonalUp="1">
      <left style="thin">
        <color indexed="8"/>
      </left>
      <right style="hair">
        <color indexed="8"/>
      </right>
      <top style="thin">
        <color indexed="8"/>
      </top>
      <bottom/>
      <diagonal style="thin">
        <color indexed="8"/>
      </diagonal>
    </border>
    <border>
      <left style="double">
        <color indexed="8"/>
      </left>
      <right style="thin">
        <color indexed="8"/>
      </right>
      <top/>
      <bottom style="thin">
        <color indexed="8"/>
      </bottom>
      <diagonal/>
    </border>
    <border diagonalUp="1">
      <left style="thin">
        <color auto="1"/>
      </left>
      <right/>
      <top style="thin">
        <color auto="1"/>
      </top>
      <bottom style="thin">
        <color auto="1"/>
      </bottom>
      <diagonal style="thin">
        <color auto="1"/>
      </diagonal>
    </border>
    <border>
      <left style="thin">
        <color auto="1"/>
      </left>
      <right style="double">
        <color auto="1"/>
      </right>
      <top style="thin">
        <color indexed="8"/>
      </top>
      <bottom/>
      <diagonal/>
    </border>
    <border diagonalUp="1">
      <left style="thin">
        <color auto="1"/>
      </left>
      <right style="double">
        <color auto="1"/>
      </right>
      <top style="thin">
        <color indexed="8"/>
      </top>
      <bottom style="thin">
        <color indexed="8"/>
      </bottom>
      <diagonal style="thin">
        <color indexed="8"/>
      </diagonal>
    </border>
    <border diagonalUp="1">
      <left/>
      <right style="thin">
        <color indexed="8"/>
      </right>
      <top/>
      <bottom style="thin">
        <color indexed="8"/>
      </bottom>
      <diagonal style="thin">
        <color indexed="8"/>
      </diagonal>
    </border>
    <border>
      <left/>
      <right style="double">
        <color indexed="8"/>
      </right>
      <top style="thin">
        <color indexed="8"/>
      </top>
      <bottom/>
      <diagonal/>
    </border>
    <border>
      <left/>
      <right style="double">
        <color indexed="8"/>
      </right>
      <top/>
      <bottom style="thin">
        <color indexed="8"/>
      </bottom>
      <diagonal/>
    </border>
    <border>
      <left style="double">
        <color indexed="8"/>
      </left>
      <right/>
      <top/>
      <bottom style="thin">
        <color indexed="8"/>
      </bottom>
      <diagonal/>
    </border>
    <border>
      <left style="double">
        <color auto="1"/>
      </left>
      <right/>
      <top/>
      <bottom/>
      <diagonal/>
    </border>
    <border>
      <left/>
      <right style="double">
        <color auto="1"/>
      </right>
      <top/>
      <bottom/>
      <diagonal/>
    </border>
    <border>
      <left style="double">
        <color indexed="8"/>
      </left>
      <right/>
      <top style="thin">
        <color indexed="8"/>
      </top>
      <bottom/>
      <diagonal/>
    </border>
    <border diagonalUp="1">
      <left/>
      <right/>
      <top style="thin">
        <color indexed="8"/>
      </top>
      <bottom/>
      <diagonal style="thin">
        <color indexed="8"/>
      </diagonal>
    </border>
    <border diagonalUp="1">
      <left/>
      <right/>
      <top/>
      <bottom style="thin">
        <color indexed="8"/>
      </bottom>
      <diagonal style="thin">
        <color indexed="8"/>
      </diagonal>
    </border>
    <border>
      <left/>
      <right/>
      <top style="hair">
        <color auto="1"/>
      </top>
      <bottom/>
      <diagonal/>
    </border>
    <border>
      <left/>
      <right/>
      <top/>
      <bottom style="hair">
        <color auto="1"/>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style="hair">
        <color indexed="64"/>
      </right>
      <top style="hair">
        <color indexed="64"/>
      </top>
      <bottom style="hair">
        <color indexed="64"/>
      </bottom>
      <diagonal/>
    </border>
    <border>
      <left style="dashed">
        <color indexed="64"/>
      </left>
      <right style="hair">
        <color indexed="64"/>
      </right>
      <top style="hair">
        <color indexed="64"/>
      </top>
      <bottom/>
      <diagonal/>
    </border>
    <border>
      <left style="dashed">
        <color indexed="64"/>
      </left>
      <right style="hair">
        <color indexed="64"/>
      </right>
      <top/>
      <bottom style="hair">
        <color indexed="64"/>
      </bottom>
      <diagonal/>
    </border>
    <border>
      <left style="dashed">
        <color indexed="64"/>
      </left>
      <right style="hair">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8"/>
      </left>
      <right/>
      <top style="thin">
        <color indexed="8"/>
      </top>
      <bottom style="thin">
        <color auto="1"/>
      </bottom>
      <diagonal/>
    </border>
    <border>
      <left style="thin">
        <color indexed="8"/>
      </left>
      <right style="thin">
        <color indexed="8"/>
      </right>
      <top style="thin">
        <color auto="1"/>
      </top>
      <bottom style="thin">
        <color indexed="8"/>
      </bottom>
      <diagonal/>
    </border>
  </borders>
  <cellStyleXfs count="2">
    <xf numFmtId="0" fontId="0" fillId="0" borderId="0">
      <alignment vertical="center"/>
    </xf>
    <xf numFmtId="0" fontId="27" fillId="0" borderId="0" applyNumberFormat="0" applyFill="0" applyBorder="0" applyAlignment="0" applyProtection="0">
      <alignment vertical="center"/>
    </xf>
  </cellStyleXfs>
  <cellXfs count="963">
    <xf numFmtId="0" fontId="0" fillId="0" borderId="0" xfId="0">
      <alignment vertical="center"/>
    </xf>
    <xf numFmtId="0" fontId="2" fillId="0" borderId="1" xfId="0" applyNumberFormat="1" applyFont="1" applyFill="1" applyBorder="1" applyAlignment="1">
      <alignment horizontal="center" vertical="center"/>
    </xf>
    <xf numFmtId="9"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shrinkToFit="1"/>
    </xf>
    <xf numFmtId="9" fontId="2" fillId="0" borderId="1" xfId="0" applyNumberFormat="1" applyFont="1" applyFill="1" applyBorder="1" applyAlignment="1">
      <alignment horizontal="center" vertical="center" shrinkToFit="1"/>
    </xf>
    <xf numFmtId="176" fontId="2" fillId="0" borderId="1" xfId="0" applyNumberFormat="1" applyFont="1" applyFill="1" applyBorder="1" applyAlignment="1">
      <alignment horizontal="center" vertical="center" shrinkToFit="1"/>
    </xf>
    <xf numFmtId="178" fontId="2" fillId="0" borderId="1" xfId="0" applyNumberFormat="1" applyFont="1" applyFill="1" applyBorder="1" applyAlignment="1">
      <alignment horizontal="center" vertical="center" shrinkToFit="1"/>
    </xf>
    <xf numFmtId="176" fontId="2" fillId="0" borderId="2" xfId="0" applyNumberFormat="1" applyFont="1" applyFill="1" applyBorder="1" applyAlignment="1">
      <alignment horizontal="center" vertical="center" shrinkToFit="1"/>
    </xf>
    <xf numFmtId="2" fontId="2" fillId="0" borderId="2" xfId="0" applyNumberFormat="1" applyFont="1" applyFill="1" applyBorder="1" applyAlignment="1">
      <alignment horizontal="center" vertical="center" shrinkToFit="1"/>
    </xf>
    <xf numFmtId="0" fontId="2" fillId="0" borderId="2" xfId="0" applyNumberFormat="1"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3" fillId="2" borderId="0" xfId="0" applyFont="1" applyFill="1" applyAlignment="1">
      <alignment vertical="center"/>
    </xf>
    <xf numFmtId="0" fontId="2" fillId="2" borderId="0" xfId="0" applyFont="1" applyFill="1" applyAlignment="1">
      <alignment vertical="center"/>
    </xf>
    <xf numFmtId="177" fontId="2" fillId="0" borderId="0" xfId="0" applyNumberFormat="1" applyFont="1" applyAlignment="1">
      <alignment vertical="center" shrinkToFit="1"/>
    </xf>
    <xf numFmtId="0" fontId="2" fillId="0" borderId="0" xfId="0" applyFont="1" applyAlignment="1">
      <alignment vertical="center"/>
    </xf>
    <xf numFmtId="0" fontId="3" fillId="0" borderId="0" xfId="0" applyFont="1" applyAlignment="1">
      <alignment vertical="center"/>
    </xf>
    <xf numFmtId="0" fontId="2" fillId="0" borderId="1" xfId="0" applyNumberFormat="1" applyFont="1" applyFill="1" applyBorder="1" applyAlignment="1">
      <alignment vertical="center"/>
    </xf>
    <xf numFmtId="0" fontId="2" fillId="0" borderId="1" xfId="0" applyNumberFormat="1" applyFont="1" applyFill="1" applyBorder="1" applyAlignment="1">
      <alignment vertical="center" shrinkToFit="1"/>
    </xf>
    <xf numFmtId="0" fontId="4" fillId="0" borderId="0" xfId="0" applyFont="1" applyAlignment="1">
      <alignment horizontal="left" vertical="center"/>
    </xf>
    <xf numFmtId="0" fontId="2" fillId="0" borderId="2" xfId="0" applyNumberFormat="1" applyFont="1" applyFill="1" applyBorder="1" applyAlignment="1">
      <alignment vertical="center"/>
    </xf>
    <xf numFmtId="0" fontId="2" fillId="0" borderId="3" xfId="0" applyFont="1" applyFill="1" applyBorder="1" applyAlignment="1">
      <alignment vertical="center"/>
    </xf>
    <xf numFmtId="0" fontId="4" fillId="0" borderId="0" xfId="0" applyFont="1" applyAlignment="1">
      <alignment vertical="center"/>
    </xf>
    <xf numFmtId="0" fontId="2" fillId="0" borderId="0" xfId="0" applyFont="1" applyFill="1" applyBorder="1" applyAlignment="1">
      <alignment vertical="center"/>
    </xf>
    <xf numFmtId="0" fontId="2" fillId="0" borderId="0" xfId="0" applyNumberFormat="1" applyFont="1" applyFill="1" applyBorder="1" applyAlignment="1">
      <alignment vertical="center"/>
    </xf>
    <xf numFmtId="0" fontId="2" fillId="0" borderId="5" xfId="0" applyNumberFormat="1" applyFont="1" applyFill="1" applyBorder="1" applyAlignment="1">
      <alignment vertical="center"/>
    </xf>
    <xf numFmtId="0" fontId="2" fillId="0" borderId="8" xfId="0" applyFont="1" applyFill="1" applyBorder="1" applyAlignment="1">
      <alignment vertical="center"/>
    </xf>
    <xf numFmtId="57" fontId="2" fillId="0" borderId="0" xfId="0" applyNumberFormat="1" applyFont="1" applyAlignment="1">
      <alignment vertical="center" shrinkToFit="1"/>
    </xf>
    <xf numFmtId="0" fontId="2" fillId="0" borderId="11" xfId="0" applyNumberFormat="1" applyFont="1" applyFill="1" applyBorder="1" applyAlignment="1">
      <alignment vertical="center"/>
    </xf>
    <xf numFmtId="0" fontId="2" fillId="0" borderId="12" xfId="0" applyFont="1" applyFill="1" applyBorder="1" applyAlignment="1">
      <alignment vertical="center"/>
    </xf>
    <xf numFmtId="0" fontId="2" fillId="0" borderId="13" xfId="0" applyFont="1" applyFill="1" applyBorder="1" applyAlignment="1">
      <alignment vertical="center"/>
    </xf>
    <xf numFmtId="0" fontId="2" fillId="0" borderId="4" xfId="0" applyFont="1" applyFill="1" applyBorder="1" applyAlignment="1">
      <alignment vertical="center"/>
    </xf>
    <xf numFmtId="0" fontId="3" fillId="0" borderId="0" xfId="0" applyFont="1" applyFill="1" applyAlignment="1">
      <alignment vertical="center"/>
    </xf>
    <xf numFmtId="0" fontId="2" fillId="0" borderId="0" xfId="0" applyFont="1" applyFill="1" applyAlignment="1">
      <alignment vertical="center"/>
    </xf>
    <xf numFmtId="0" fontId="4" fillId="0" borderId="0" xfId="0" applyFont="1" applyFill="1" applyAlignment="1">
      <alignment horizontal="left" vertical="center"/>
    </xf>
    <xf numFmtId="0" fontId="2" fillId="0" borderId="2" xfId="0" applyNumberFormat="1" applyFont="1" applyFill="1" applyBorder="1" applyAlignment="1">
      <alignment vertical="center" shrinkToFit="1"/>
    </xf>
    <xf numFmtId="0" fontId="2" fillId="0" borderId="1" xfId="0" applyNumberFormat="1" applyFont="1" applyFill="1" applyBorder="1" applyAlignment="1">
      <alignment vertical="center" wrapText="1"/>
    </xf>
    <xf numFmtId="3" fontId="2" fillId="0" borderId="1" xfId="0" applyNumberFormat="1" applyFont="1" applyFill="1" applyBorder="1" applyAlignment="1">
      <alignment vertical="center"/>
    </xf>
    <xf numFmtId="2" fontId="2" fillId="0" borderId="1" xfId="0" applyNumberFormat="1" applyFont="1" applyFill="1" applyBorder="1" applyAlignment="1">
      <alignment vertical="center"/>
    </xf>
    <xf numFmtId="179" fontId="2" fillId="0" borderId="1" xfId="0" applyNumberFormat="1" applyFont="1" applyFill="1" applyBorder="1" applyAlignment="1">
      <alignment vertical="center"/>
    </xf>
    <xf numFmtId="181" fontId="2" fillId="0" borderId="1" xfId="0" applyNumberFormat="1" applyFont="1" applyFill="1" applyBorder="1" applyAlignment="1">
      <alignment vertical="center"/>
    </xf>
    <xf numFmtId="0" fontId="2" fillId="0" borderId="1" xfId="0" applyFont="1" applyFill="1" applyBorder="1" applyAlignment="1">
      <alignment vertical="center"/>
    </xf>
    <xf numFmtId="176" fontId="2" fillId="0" borderId="1" xfId="0" applyNumberFormat="1" applyFont="1" applyFill="1" applyBorder="1" applyAlignment="1">
      <alignment vertical="center"/>
    </xf>
    <xf numFmtId="180" fontId="2" fillId="0" borderId="1" xfId="0" applyNumberFormat="1" applyFont="1" applyFill="1" applyBorder="1" applyAlignment="1">
      <alignment vertical="center"/>
    </xf>
    <xf numFmtId="0" fontId="2" fillId="0" borderId="6" xfId="0" applyFont="1" applyFill="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vertical="center"/>
    </xf>
    <xf numFmtId="0" fontId="2" fillId="0" borderId="15"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4" fillId="0" borderId="2" xfId="0" applyNumberFormat="1" applyFont="1" applyFill="1" applyBorder="1" applyAlignment="1">
      <alignment vertical="center"/>
    </xf>
    <xf numFmtId="0" fontId="2" fillId="0" borderId="3" xfId="0" applyFont="1" applyBorder="1" applyAlignment="1">
      <alignment vertical="center"/>
    </xf>
    <xf numFmtId="0" fontId="4" fillId="0" borderId="6" xfId="0" applyFont="1" applyBorder="1" applyAlignment="1">
      <alignment vertical="center"/>
    </xf>
    <xf numFmtId="0" fontId="4" fillId="0" borderId="7" xfId="0" applyFont="1" applyFill="1" applyBorder="1" applyAlignment="1">
      <alignment vertical="center"/>
    </xf>
    <xf numFmtId="0" fontId="4" fillId="0" borderId="0" xfId="0" applyFont="1" applyBorder="1" applyAlignment="1">
      <alignment vertical="center"/>
    </xf>
    <xf numFmtId="0" fontId="4" fillId="0" borderId="15"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3" fillId="0" borderId="0" xfId="0" applyFont="1" applyBorder="1" applyAlignment="1">
      <alignment vertical="center"/>
    </xf>
    <xf numFmtId="0" fontId="5" fillId="0" borderId="1" xfId="0" applyNumberFormat="1" applyFont="1" applyFill="1" applyBorder="1" applyAlignment="1">
      <alignment horizontal="center" vertical="center" wrapText="1"/>
    </xf>
    <xf numFmtId="0" fontId="4" fillId="0" borderId="4" xfId="0" applyFont="1" applyFill="1" applyBorder="1" applyAlignment="1">
      <alignment vertical="center"/>
    </xf>
    <xf numFmtId="0" fontId="4" fillId="0" borderId="3" xfId="0" applyFont="1" applyFill="1" applyBorder="1" applyAlignment="1">
      <alignment vertical="center"/>
    </xf>
    <xf numFmtId="0" fontId="2" fillId="0" borderId="6" xfId="0" applyNumberFormat="1" applyFont="1" applyFill="1" applyBorder="1" applyAlignment="1">
      <alignment vertical="center"/>
    </xf>
    <xf numFmtId="0" fontId="4" fillId="0" borderId="0" xfId="0" applyFont="1" applyFill="1" applyBorder="1" applyAlignment="1">
      <alignment horizontal="left" vertical="center"/>
    </xf>
    <xf numFmtId="0" fontId="2" fillId="0" borderId="2" xfId="0" applyNumberFormat="1" applyFont="1" applyFill="1" applyBorder="1" applyAlignment="1">
      <alignment vertical="center" wrapText="1"/>
    </xf>
    <xf numFmtId="0" fontId="2" fillId="0" borderId="7" xfId="0" applyFont="1" applyFill="1" applyBorder="1" applyAlignment="1">
      <alignment vertical="center"/>
    </xf>
    <xf numFmtId="0" fontId="5" fillId="0" borderId="1" xfId="0" applyNumberFormat="1" applyFont="1" applyFill="1" applyBorder="1" applyAlignment="1">
      <alignment vertical="center" wrapText="1"/>
    </xf>
    <xf numFmtId="0" fontId="4" fillId="0" borderId="0" xfId="0" applyFont="1" applyAlignment="1">
      <alignment horizontal="left" vertical="center" indent="1"/>
    </xf>
    <xf numFmtId="0" fontId="4" fillId="0" borderId="2" xfId="0" applyNumberFormat="1" applyFont="1" applyFill="1" applyBorder="1" applyAlignment="1">
      <alignment horizontal="left" vertical="center" indent="1"/>
    </xf>
    <xf numFmtId="0" fontId="4" fillId="0" borderId="0" xfId="0" applyFont="1" applyFill="1" applyBorder="1" applyAlignment="1">
      <alignment horizontal="left" vertical="center" indent="1"/>
    </xf>
    <xf numFmtId="0" fontId="4" fillId="0" borderId="6" xfId="0" applyFont="1" applyFill="1" applyBorder="1" applyAlignment="1">
      <alignment horizontal="left" vertical="center" indent="1"/>
    </xf>
    <xf numFmtId="0" fontId="4" fillId="0" borderId="5" xfId="0" applyNumberFormat="1" applyFont="1" applyFill="1" applyBorder="1" applyAlignment="1">
      <alignment horizontal="left" vertical="center" indent="1"/>
    </xf>
    <xf numFmtId="0" fontId="4" fillId="0" borderId="14" xfId="0" applyFont="1" applyBorder="1" applyAlignment="1">
      <alignment horizontal="left" vertical="center" indent="1"/>
    </xf>
    <xf numFmtId="0" fontId="4" fillId="0" borderId="8" xfId="0" applyFont="1" applyBorder="1" applyAlignment="1">
      <alignment horizontal="left" vertical="center" indent="1"/>
    </xf>
    <xf numFmtId="0" fontId="4" fillId="0" borderId="14" xfId="0" applyFont="1" applyBorder="1" applyAlignment="1">
      <alignment horizontal="left" vertical="center" indent="3"/>
    </xf>
    <xf numFmtId="0" fontId="4" fillId="0" borderId="14" xfId="0" applyFont="1" applyBorder="1" applyAlignment="1">
      <alignment horizontal="left" vertical="center" indent="4"/>
    </xf>
    <xf numFmtId="0" fontId="2" fillId="0" borderId="5" xfId="0" applyFont="1" applyBorder="1" applyAlignment="1">
      <alignment horizontal="left" vertical="center" indent="1"/>
    </xf>
    <xf numFmtId="0" fontId="2" fillId="0" borderId="14" xfId="0" applyFont="1" applyBorder="1" applyAlignment="1">
      <alignment horizontal="left" vertical="center" indent="1"/>
    </xf>
    <xf numFmtId="0" fontId="2" fillId="0" borderId="8" xfId="0" applyFont="1" applyBorder="1" applyAlignment="1">
      <alignment horizontal="left" vertical="center" indent="1"/>
    </xf>
    <xf numFmtId="0" fontId="4" fillId="0" borderId="0" xfId="0" applyNumberFormat="1" applyFont="1" applyFill="1" applyBorder="1" applyAlignment="1">
      <alignment horizontal="left" vertical="center" indent="1"/>
    </xf>
    <xf numFmtId="0" fontId="2" fillId="0" borderId="2" xfId="0" applyNumberFormat="1" applyFont="1" applyFill="1" applyBorder="1" applyAlignment="1">
      <alignment horizontal="center" vertical="center"/>
    </xf>
    <xf numFmtId="0" fontId="2" fillId="0" borderId="5" xfId="0" applyNumberFormat="1" applyFont="1" applyFill="1" applyBorder="1" applyAlignment="1">
      <alignment horizontal="center" vertical="center" wrapText="1" shrinkToFit="1"/>
    </xf>
    <xf numFmtId="0" fontId="0" fillId="0" borderId="8" xfId="0" applyBorder="1" applyAlignment="1">
      <alignment horizontal="center" vertical="center" wrapText="1" shrinkToFit="1"/>
    </xf>
    <xf numFmtId="0" fontId="4" fillId="0" borderId="0" xfId="0" applyFont="1" applyBorder="1" applyAlignment="1">
      <alignment horizontal="left" vertical="center" indent="1"/>
    </xf>
    <xf numFmtId="0" fontId="4" fillId="0" borderId="8" xfId="0" applyFont="1" applyBorder="1" applyAlignment="1">
      <alignment horizontal="left" vertical="center" indent="3"/>
    </xf>
    <xf numFmtId="0" fontId="6" fillId="0" borderId="1" xfId="0" applyNumberFormat="1" applyFont="1" applyFill="1" applyBorder="1" applyAlignment="1">
      <alignment vertical="center" wrapText="1"/>
    </xf>
    <xf numFmtId="2" fontId="2" fillId="0" borderId="1" xfId="0" applyNumberFormat="1" applyFont="1" applyFill="1" applyBorder="1" applyAlignment="1">
      <alignment horizontal="center" vertical="center" shrinkToFit="1"/>
    </xf>
    <xf numFmtId="0" fontId="4" fillId="0" borderId="14" xfId="0" applyNumberFormat="1" applyFont="1" applyFill="1" applyBorder="1" applyAlignment="1">
      <alignment horizontal="left" vertical="center" indent="1"/>
    </xf>
    <xf numFmtId="0" fontId="4" fillId="0" borderId="8" xfId="0" applyNumberFormat="1" applyFont="1" applyFill="1" applyBorder="1" applyAlignment="1">
      <alignment horizontal="left" vertical="center" indent="1"/>
    </xf>
    <xf numFmtId="0" fontId="8" fillId="0" borderId="3" xfId="0" applyFont="1" applyBorder="1" applyAlignment="1">
      <alignment vertical="center"/>
    </xf>
    <xf numFmtId="0" fontId="2" fillId="0" borderId="4" xfId="0" applyFont="1" applyBorder="1" applyAlignment="1">
      <alignment vertical="center"/>
    </xf>
    <xf numFmtId="0" fontId="4" fillId="0" borderId="1" xfId="0" applyNumberFormat="1" applyFont="1" applyFill="1" applyBorder="1" applyAlignment="1">
      <alignment vertical="center"/>
    </xf>
    <xf numFmtId="0" fontId="0" fillId="0" borderId="16" xfId="0" applyBorder="1">
      <alignment vertical="center"/>
    </xf>
    <xf numFmtId="0" fontId="0" fillId="0" borderId="0" xfId="0" applyBorder="1">
      <alignment vertical="center"/>
    </xf>
    <xf numFmtId="0" fontId="0" fillId="0" borderId="20" xfId="0" applyBorder="1" applyAlignment="1">
      <alignment vertical="top" wrapText="1"/>
    </xf>
    <xf numFmtId="0" fontId="0" fillId="0" borderId="16" xfId="0" applyBorder="1" applyAlignment="1">
      <alignment vertical="top" wrapText="1"/>
    </xf>
    <xf numFmtId="0" fontId="14" fillId="0" borderId="16" xfId="0" applyFont="1" applyBorder="1" applyAlignment="1">
      <alignment vertical="top" wrapText="1"/>
    </xf>
    <xf numFmtId="0" fontId="0" fillId="0" borderId="28" xfId="0" applyBorder="1">
      <alignment vertical="center"/>
    </xf>
    <xf numFmtId="0" fontId="0" fillId="0" borderId="30" xfId="0" applyBorder="1">
      <alignment vertical="center"/>
    </xf>
    <xf numFmtId="0" fontId="0" fillId="0" borderId="31" xfId="0" applyBorder="1">
      <alignment vertical="center"/>
    </xf>
    <xf numFmtId="0" fontId="0" fillId="0" borderId="29" xfId="0" applyBorder="1">
      <alignment vertical="center"/>
    </xf>
    <xf numFmtId="0" fontId="0" fillId="0" borderId="16" xfId="0" applyBorder="1" applyAlignment="1">
      <alignment vertical="center" shrinkToFit="1"/>
    </xf>
    <xf numFmtId="0" fontId="13" fillId="0" borderId="0" xfId="0" applyFont="1">
      <alignment vertical="center"/>
    </xf>
    <xf numFmtId="0" fontId="2" fillId="0" borderId="0" xfId="0" applyNumberFormat="1" applyFont="1" applyAlignment="1">
      <alignment vertical="center"/>
    </xf>
    <xf numFmtId="0" fontId="2" fillId="0" borderId="42" xfId="0" applyNumberFormat="1" applyFont="1" applyFill="1" applyBorder="1" applyAlignment="1">
      <alignment vertical="center"/>
    </xf>
    <xf numFmtId="0" fontId="2" fillId="0" borderId="43" xfId="0" applyNumberFormat="1" applyFont="1" applyFill="1" applyBorder="1" applyAlignment="1">
      <alignment vertical="center"/>
    </xf>
    <xf numFmtId="0" fontId="2" fillId="0" borderId="3" xfId="0" applyNumberFormat="1" applyFont="1" applyFill="1" applyBorder="1" applyAlignment="1">
      <alignment vertical="center"/>
    </xf>
    <xf numFmtId="0" fontId="2" fillId="0" borderId="12" xfId="0" applyNumberFormat="1" applyFont="1" applyFill="1" applyBorder="1" applyAlignment="1">
      <alignment vertical="center"/>
    </xf>
    <xf numFmtId="0" fontId="2" fillId="0" borderId="13" xfId="0" applyNumberFormat="1" applyFont="1" applyFill="1" applyBorder="1" applyAlignment="1">
      <alignment vertical="center"/>
    </xf>
    <xf numFmtId="0" fontId="2" fillId="0" borderId="7" xfId="0" applyNumberFormat="1" applyFont="1" applyFill="1" applyBorder="1" applyAlignment="1">
      <alignment vertical="center"/>
    </xf>
    <xf numFmtId="0" fontId="2" fillId="0" borderId="8" xfId="0" applyNumberFormat="1" applyFont="1" applyFill="1" applyBorder="1" applyAlignment="1">
      <alignment vertical="center"/>
    </xf>
    <xf numFmtId="0" fontId="2" fillId="0" borderId="10" xfId="0" applyNumberFormat="1" applyFont="1" applyFill="1" applyBorder="1" applyAlignment="1">
      <alignment vertical="center"/>
    </xf>
    <xf numFmtId="0" fontId="2" fillId="0" borderId="4" xfId="0" applyNumberFormat="1" applyFont="1" applyFill="1" applyBorder="1" applyAlignment="1">
      <alignment vertical="center"/>
    </xf>
    <xf numFmtId="0" fontId="2" fillId="0" borderId="45" xfId="0" applyNumberFormat="1" applyFont="1" applyFill="1" applyBorder="1" applyAlignment="1">
      <alignment vertical="center"/>
    </xf>
    <xf numFmtId="0" fontId="2" fillId="0" borderId="46" xfId="0" applyNumberFormat="1" applyFont="1" applyFill="1" applyBorder="1" applyAlignment="1">
      <alignment vertical="center"/>
    </xf>
    <xf numFmtId="0" fontId="2" fillId="0" borderId="47" xfId="0" applyNumberFormat="1" applyFont="1" applyFill="1" applyBorder="1" applyAlignment="1">
      <alignment vertical="center"/>
    </xf>
    <xf numFmtId="0" fontId="2" fillId="0" borderId="48" xfId="0" applyNumberFormat="1" applyFont="1" applyFill="1" applyBorder="1" applyAlignment="1">
      <alignment vertical="center"/>
    </xf>
    <xf numFmtId="0" fontId="2" fillId="0" borderId="49" xfId="0" applyNumberFormat="1" applyFont="1" applyFill="1" applyBorder="1" applyAlignment="1">
      <alignment vertical="center"/>
    </xf>
    <xf numFmtId="0" fontId="2" fillId="0" borderId="51" xfId="0" applyNumberFormat="1" applyFont="1" applyFill="1" applyBorder="1" applyAlignment="1">
      <alignment vertical="center"/>
    </xf>
    <xf numFmtId="0" fontId="2" fillId="0" borderId="52" xfId="0" applyNumberFormat="1" applyFont="1" applyFill="1" applyBorder="1" applyAlignment="1">
      <alignment vertical="center"/>
    </xf>
    <xf numFmtId="0" fontId="2" fillId="0" borderId="0" xfId="0" applyNumberFormat="1" applyFont="1" applyFill="1" applyAlignment="1">
      <alignment vertical="center"/>
    </xf>
    <xf numFmtId="57" fontId="2" fillId="2" borderId="0" xfId="0" applyNumberFormat="1" applyFont="1" applyFill="1" applyAlignment="1">
      <alignment vertical="center"/>
    </xf>
    <xf numFmtId="0" fontId="19" fillId="2" borderId="0" xfId="0" applyFont="1" applyFill="1" applyAlignment="1">
      <alignment vertical="center"/>
    </xf>
    <xf numFmtId="0" fontId="2" fillId="0" borderId="0" xfId="0" applyNumberFormat="1" applyFont="1" applyBorder="1" applyAlignment="1">
      <alignment vertical="center"/>
    </xf>
    <xf numFmtId="57" fontId="2" fillId="0" borderId="0" xfId="0" applyNumberFormat="1" applyFont="1" applyBorder="1" applyAlignment="1">
      <alignment vertical="center" shrinkToFit="1"/>
    </xf>
    <xf numFmtId="0" fontId="4" fillId="0" borderId="6" xfId="0" applyNumberFormat="1" applyFont="1" applyFill="1" applyBorder="1" applyAlignment="1">
      <alignment vertical="center"/>
    </xf>
    <xf numFmtId="0" fontId="4" fillId="0" borderId="0" xfId="0" applyNumberFormat="1" applyFont="1" applyBorder="1" applyAlignment="1">
      <alignment vertical="center"/>
    </xf>
    <xf numFmtId="0" fontId="4" fillId="0" borderId="0" xfId="0" applyNumberFormat="1" applyFont="1" applyAlignment="1">
      <alignment vertical="center"/>
    </xf>
    <xf numFmtId="0" fontId="4" fillId="0" borderId="0" xfId="0" applyNumberFormat="1" applyFont="1" applyFill="1" applyBorder="1" applyAlignment="1">
      <alignment vertical="center"/>
    </xf>
    <xf numFmtId="0" fontId="4" fillId="0" borderId="51" xfId="0" applyNumberFormat="1" applyFont="1" applyFill="1" applyBorder="1" applyAlignment="1">
      <alignment vertical="center"/>
    </xf>
    <xf numFmtId="0" fontId="4" fillId="0" borderId="0" xfId="0" applyNumberFormat="1" applyFont="1" applyBorder="1" applyAlignment="1">
      <alignment horizontal="left" vertical="center" indent="1"/>
    </xf>
    <xf numFmtId="0" fontId="4" fillId="0" borderId="0" xfId="0" applyNumberFormat="1" applyFont="1" applyAlignment="1">
      <alignment horizontal="left" vertical="center" indent="1"/>
    </xf>
    <xf numFmtId="0" fontId="4" fillId="0" borderId="6" xfId="0" applyNumberFormat="1" applyFont="1" applyFill="1" applyBorder="1" applyAlignment="1">
      <alignment horizontal="left" vertical="center" indent="1"/>
    </xf>
    <xf numFmtId="0" fontId="4" fillId="0" borderId="44" xfId="0" applyNumberFormat="1" applyFont="1" applyFill="1" applyBorder="1" applyAlignment="1">
      <alignment horizontal="left" vertical="center" indent="1"/>
    </xf>
    <xf numFmtId="0" fontId="4" fillId="0" borderId="50" xfId="0" applyNumberFormat="1" applyFont="1" applyFill="1" applyBorder="1" applyAlignment="1">
      <alignment horizontal="left" vertical="center" indent="1"/>
    </xf>
    <xf numFmtId="0" fontId="2" fillId="0" borderId="11" xfId="0" applyNumberFormat="1" applyFont="1" applyFill="1" applyBorder="1" applyAlignment="1">
      <alignment vertical="center" wrapText="1"/>
    </xf>
    <xf numFmtId="0" fontId="6" fillId="0" borderId="2" xfId="0" applyNumberFormat="1" applyFont="1" applyFill="1" applyBorder="1" applyAlignment="1">
      <alignment vertical="center"/>
    </xf>
    <xf numFmtId="0" fontId="0" fillId="0" borderId="3" xfId="0" applyBorder="1" applyAlignment="1">
      <alignment vertical="center"/>
    </xf>
    <xf numFmtId="0" fontId="2" fillId="0" borderId="2" xfId="0" applyNumberFormat="1" applyFont="1" applyFill="1" applyBorder="1" applyAlignment="1">
      <alignment vertical="top" wrapText="1"/>
    </xf>
    <xf numFmtId="0" fontId="2" fillId="0" borderId="1" xfId="0" applyNumberFormat="1" applyFont="1" applyFill="1" applyBorder="1" applyAlignment="1">
      <alignment vertical="top" wrapText="1"/>
    </xf>
    <xf numFmtId="0" fontId="4" fillId="0" borderId="1" xfId="0" applyNumberFormat="1" applyFont="1" applyFill="1" applyBorder="1" applyAlignment="1">
      <alignment vertical="top" wrapText="1"/>
    </xf>
    <xf numFmtId="0" fontId="6" fillId="0" borderId="1" xfId="0" applyNumberFormat="1" applyFont="1" applyFill="1" applyBorder="1" applyAlignment="1">
      <alignment vertical="top" wrapText="1"/>
    </xf>
    <xf numFmtId="0" fontId="2" fillId="0" borderId="3" xfId="0" applyNumberFormat="1" applyFont="1" applyFill="1" applyBorder="1" applyAlignment="1">
      <alignment vertical="top" wrapText="1"/>
    </xf>
    <xf numFmtId="0" fontId="2" fillId="0" borderId="2" xfId="0" applyNumberFormat="1" applyFont="1" applyFill="1" applyBorder="1" applyAlignment="1">
      <alignment vertical="top"/>
    </xf>
    <xf numFmtId="0" fontId="9" fillId="0" borderId="2" xfId="0" applyNumberFormat="1" applyFont="1" applyFill="1" applyBorder="1" applyAlignment="1">
      <alignment vertical="center"/>
    </xf>
    <xf numFmtId="0" fontId="9" fillId="0" borderId="1" xfId="0" applyNumberFormat="1" applyFont="1" applyFill="1" applyBorder="1" applyAlignment="1">
      <alignment vertical="top" wrapText="1"/>
    </xf>
    <xf numFmtId="0" fontId="2" fillId="0" borderId="11" xfId="0" applyNumberFormat="1" applyFont="1" applyFill="1" applyBorder="1" applyAlignment="1">
      <alignment horizontal="center" vertical="center"/>
    </xf>
    <xf numFmtId="0" fontId="2" fillId="0" borderId="13" xfId="0" applyNumberFormat="1" applyFont="1" applyFill="1" applyBorder="1" applyAlignment="1">
      <alignment horizontal="center" vertical="center"/>
    </xf>
    <xf numFmtId="0" fontId="9" fillId="0" borderId="1" xfId="0" applyNumberFormat="1" applyFont="1" applyFill="1" applyBorder="1" applyAlignment="1">
      <alignment vertical="center" wrapText="1"/>
    </xf>
    <xf numFmtId="0" fontId="2" fillId="0" borderId="1" xfId="0" applyNumberFormat="1" applyFont="1" applyFill="1" applyBorder="1" applyAlignment="1">
      <alignment horizontal="center" vertical="top" wrapText="1"/>
    </xf>
    <xf numFmtId="0" fontId="2" fillId="0" borderId="3" xfId="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top" wrapText="1"/>
    </xf>
    <xf numFmtId="3" fontId="2" fillId="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center" vertical="top" wrapText="1"/>
    </xf>
    <xf numFmtId="0" fontId="0" fillId="0" borderId="4" xfId="0" applyBorder="1" applyAlignment="1">
      <alignment vertical="center"/>
    </xf>
    <xf numFmtId="0" fontId="6" fillId="0" borderId="1" xfId="0" applyNumberFormat="1" applyFont="1" applyFill="1" applyBorder="1" applyAlignment="1">
      <alignment horizontal="center" vertical="top" wrapText="1"/>
    </xf>
    <xf numFmtId="0" fontId="5" fillId="0" borderId="1" xfId="0" applyNumberFormat="1" applyFont="1" applyFill="1" applyBorder="1" applyAlignment="1">
      <alignment horizontal="center" vertical="top" wrapText="1"/>
    </xf>
    <xf numFmtId="0" fontId="4" fillId="0" borderId="0" xfId="0" applyNumberFormat="1" applyFont="1" applyAlignment="1">
      <alignment horizontal="left" vertical="center" indent="3"/>
    </xf>
    <xf numFmtId="0" fontId="2" fillId="0" borderId="54" xfId="0" applyNumberFormat="1" applyFont="1" applyFill="1" applyBorder="1" applyAlignment="1">
      <alignment horizontal="center" vertical="center"/>
    </xf>
    <xf numFmtId="0" fontId="2" fillId="0" borderId="5" xfId="0" applyNumberFormat="1" applyFont="1" applyFill="1" applyBorder="1" applyAlignment="1">
      <alignment horizontal="right" vertical="center"/>
    </xf>
    <xf numFmtId="0" fontId="4" fillId="0" borderId="0" xfId="0" applyNumberFormat="1" applyFont="1" applyFill="1" applyAlignment="1">
      <alignment horizontal="left" vertical="center" indent="1"/>
    </xf>
    <xf numFmtId="0" fontId="4" fillId="0" borderId="0" xfId="0" applyNumberFormat="1" applyFont="1" applyFill="1" applyAlignment="1">
      <alignment vertical="center"/>
    </xf>
    <xf numFmtId="0" fontId="9" fillId="0" borderId="1" xfId="0" applyNumberFormat="1" applyFont="1" applyFill="1" applyBorder="1" applyAlignment="1">
      <alignment horizontal="right" vertical="center"/>
    </xf>
    <xf numFmtId="0" fontId="4" fillId="0" borderId="0" xfId="0" applyFont="1" applyFill="1" applyAlignment="1">
      <alignment vertical="center"/>
    </xf>
    <xf numFmtId="0" fontId="2" fillId="0" borderId="54" xfId="0" applyNumberFormat="1" applyFont="1" applyFill="1" applyBorder="1" applyAlignment="1">
      <alignment vertical="center"/>
    </xf>
    <xf numFmtId="0" fontId="0" fillId="0" borderId="4" xfId="0" applyFill="1" applyBorder="1" applyAlignment="1">
      <alignment vertical="center"/>
    </xf>
    <xf numFmtId="0" fontId="0" fillId="0" borderId="3" xfId="0" applyFill="1" applyBorder="1" applyAlignment="1">
      <alignment vertical="center"/>
    </xf>
    <xf numFmtId="0" fontId="15" fillId="0" borderId="4" xfId="0" applyFont="1" applyFill="1" applyBorder="1" applyAlignment="1">
      <alignment vertical="center"/>
    </xf>
    <xf numFmtId="0" fontId="15" fillId="0" borderId="3" xfId="0" applyFont="1" applyFill="1" applyBorder="1" applyAlignment="1">
      <alignment vertical="center"/>
    </xf>
    <xf numFmtId="0" fontId="0" fillId="0" borderId="6" xfId="0" applyFill="1" applyBorder="1" applyAlignment="1">
      <alignment vertical="center"/>
    </xf>
    <xf numFmtId="0" fontId="0" fillId="0" borderId="7" xfId="0" applyFill="1" applyBorder="1" applyAlignment="1">
      <alignment vertical="center"/>
    </xf>
    <xf numFmtId="0" fontId="0" fillId="0" borderId="8" xfId="0" applyFill="1" applyBorder="1" applyAlignment="1">
      <alignment vertical="center"/>
    </xf>
    <xf numFmtId="0" fontId="0" fillId="0" borderId="9" xfId="0" applyFill="1" applyBorder="1" applyAlignment="1">
      <alignment vertical="center"/>
    </xf>
    <xf numFmtId="0" fontId="0" fillId="0" borderId="10" xfId="0" applyFill="1" applyBorder="1" applyAlignment="1">
      <alignment vertical="center"/>
    </xf>
    <xf numFmtId="57" fontId="2" fillId="0" borderId="0" xfId="0" applyNumberFormat="1" applyFont="1" applyFill="1" applyAlignment="1">
      <alignment vertical="center" shrinkToFit="1"/>
    </xf>
    <xf numFmtId="0" fontId="4" fillId="0" borderId="0" xfId="0" applyNumberFormat="1" applyFont="1" applyFill="1" applyBorder="1" applyAlignment="1">
      <alignment horizontal="left" vertical="center" indent="3"/>
    </xf>
    <xf numFmtId="0" fontId="2" fillId="0" borderId="55" xfId="0" applyNumberFormat="1" applyFont="1" applyBorder="1" applyAlignment="1">
      <alignment vertical="center"/>
    </xf>
    <xf numFmtId="0" fontId="2" fillId="0" borderId="56" xfId="0" applyNumberFormat="1" applyFont="1" applyBorder="1" applyAlignment="1">
      <alignment vertical="center"/>
    </xf>
    <xf numFmtId="0" fontId="2" fillId="0" borderId="57" xfId="0" applyNumberFormat="1" applyFont="1" applyBorder="1" applyAlignment="1">
      <alignment vertical="center"/>
    </xf>
    <xf numFmtId="0" fontId="2" fillId="0" borderId="58" xfId="0" applyNumberFormat="1" applyFont="1" applyBorder="1" applyAlignment="1">
      <alignment vertical="center"/>
    </xf>
    <xf numFmtId="0" fontId="2" fillId="0" borderId="59" xfId="0" applyNumberFormat="1" applyFont="1" applyBorder="1" applyAlignment="1">
      <alignment vertical="center"/>
    </xf>
    <xf numFmtId="0" fontId="2" fillId="0" borderId="60" xfId="0" applyNumberFormat="1" applyFont="1" applyBorder="1" applyAlignment="1">
      <alignment vertical="center"/>
    </xf>
    <xf numFmtId="0" fontId="2" fillId="0" borderId="53" xfId="0" applyNumberFormat="1" applyFont="1" applyBorder="1" applyAlignment="1">
      <alignment vertical="center"/>
    </xf>
    <xf numFmtId="0" fontId="2" fillId="0" borderId="61" xfId="0" applyNumberFormat="1" applyFont="1" applyBorder="1" applyAlignment="1">
      <alignment vertical="center"/>
    </xf>
    <xf numFmtId="0" fontId="4" fillId="0" borderId="62" xfId="0" applyNumberFormat="1" applyFont="1" applyBorder="1" applyAlignment="1">
      <alignment horizontal="left" vertical="center" indent="1"/>
    </xf>
    <xf numFmtId="0" fontId="2" fillId="0" borderId="63" xfId="0" applyNumberFormat="1" applyFont="1" applyFill="1" applyBorder="1" applyAlignment="1">
      <alignment vertical="center"/>
    </xf>
    <xf numFmtId="0" fontId="2" fillId="0" borderId="63" xfId="0" applyNumberFormat="1" applyFont="1" applyBorder="1" applyAlignment="1">
      <alignment vertical="center"/>
    </xf>
    <xf numFmtId="0" fontId="2" fillId="0" borderId="64" xfId="0" applyNumberFormat="1" applyFont="1" applyBorder="1" applyAlignment="1">
      <alignment vertical="center"/>
    </xf>
    <xf numFmtId="0" fontId="4" fillId="0" borderId="65" xfId="0" applyNumberFormat="1" applyFont="1" applyFill="1" applyBorder="1" applyAlignment="1">
      <alignment horizontal="left" vertical="center" indent="1"/>
    </xf>
    <xf numFmtId="0" fontId="6" fillId="0" borderId="1" xfId="0" applyNumberFormat="1" applyFont="1" applyFill="1" applyBorder="1" applyAlignment="1">
      <alignment horizontal="center" vertical="center" wrapText="1"/>
    </xf>
    <xf numFmtId="0" fontId="4" fillId="0" borderId="0" xfId="0" applyFont="1" applyAlignment="1">
      <alignment horizontal="left" vertical="center" indent="3"/>
    </xf>
    <xf numFmtId="0" fontId="4" fillId="0" borderId="0" xfId="0" applyNumberFormat="1" applyFont="1" applyFill="1" applyBorder="1" applyAlignment="1">
      <alignment horizontal="left" vertical="center" indent="4"/>
    </xf>
    <xf numFmtId="0" fontId="2" fillId="0" borderId="0" xfId="0" applyNumberFormat="1" applyFont="1" applyAlignment="1">
      <alignment horizontal="left" vertical="center" indent="1"/>
    </xf>
    <xf numFmtId="0" fontId="2" fillId="0" borderId="0" xfId="0" applyFont="1" applyFill="1" applyAlignment="1">
      <alignment horizontal="left" vertical="center" indent="1"/>
    </xf>
    <xf numFmtId="0" fontId="2" fillId="0" borderId="0" xfId="0" applyNumberFormat="1" applyFont="1" applyFill="1" applyBorder="1" applyAlignment="1">
      <alignment horizontal="left" vertical="center" indent="1"/>
    </xf>
    <xf numFmtId="0" fontId="2" fillId="0" borderId="0" xfId="0" applyNumberFormat="1" applyFont="1" applyFill="1" applyAlignment="1">
      <alignment horizontal="left" vertical="center" indent="1"/>
    </xf>
    <xf numFmtId="0" fontId="2" fillId="0" borderId="0" xfId="0" applyFont="1" applyAlignment="1">
      <alignment horizontal="left" vertical="center" indent="1"/>
    </xf>
    <xf numFmtId="0" fontId="4" fillId="0" borderId="0" xfId="0" applyFont="1" applyFill="1" applyAlignment="1">
      <alignment horizontal="left" vertical="center" indent="1"/>
    </xf>
    <xf numFmtId="0" fontId="9" fillId="0" borderId="1" xfId="0" applyNumberFormat="1" applyFont="1" applyFill="1" applyBorder="1" applyAlignment="1">
      <alignment horizontal="center" vertical="center"/>
    </xf>
    <xf numFmtId="0" fontId="2" fillId="0" borderId="2" xfId="0" applyNumberFormat="1" applyFont="1" applyFill="1" applyBorder="1" applyAlignment="1">
      <alignment vertical="center" shrinkToFit="1"/>
    </xf>
    <xf numFmtId="0" fontId="2" fillId="0" borderId="1" xfId="0" applyFont="1" applyBorder="1" applyAlignment="1">
      <alignment vertical="center"/>
    </xf>
    <xf numFmtId="0" fontId="2" fillId="0" borderId="66" xfId="0" applyFont="1" applyBorder="1" applyAlignment="1">
      <alignment vertical="center"/>
    </xf>
    <xf numFmtId="177" fontId="2" fillId="0" borderId="0" xfId="0" applyNumberFormat="1" applyFont="1" applyFill="1" applyAlignment="1">
      <alignment vertical="center" shrinkToFit="1"/>
    </xf>
    <xf numFmtId="0" fontId="2" fillId="0" borderId="67" xfId="0" applyFont="1" applyBorder="1" applyAlignment="1">
      <alignment horizontal="center" vertical="center"/>
    </xf>
    <xf numFmtId="0" fontId="2" fillId="0" borderId="70" xfId="0" applyFont="1" applyBorder="1" applyAlignment="1">
      <alignment vertical="center"/>
    </xf>
    <xf numFmtId="3" fontId="2" fillId="0" borderId="1" xfId="0" applyNumberFormat="1" applyFont="1" applyBorder="1" applyAlignment="1">
      <alignment vertical="center" shrinkToFit="1"/>
    </xf>
    <xf numFmtId="0" fontId="5" fillId="0" borderId="67" xfId="0" applyFont="1" applyBorder="1" applyAlignment="1">
      <alignment horizontal="center" vertical="top" wrapText="1" shrinkToFit="1"/>
    </xf>
    <xf numFmtId="0" fontId="2" fillId="0" borderId="67" xfId="0" applyFont="1" applyBorder="1" applyAlignment="1">
      <alignment vertical="center"/>
    </xf>
    <xf numFmtId="0" fontId="2" fillId="3" borderId="1" xfId="0" applyNumberFormat="1" applyFont="1" applyFill="1" applyBorder="1" applyAlignment="1">
      <alignment vertical="center" wrapText="1"/>
    </xf>
    <xf numFmtId="0" fontId="2" fillId="0" borderId="71" xfId="0" applyFont="1" applyBorder="1" applyAlignment="1">
      <alignment vertical="center"/>
    </xf>
    <xf numFmtId="0" fontId="2" fillId="0" borderId="1" xfId="0" applyFont="1" applyBorder="1" applyAlignment="1">
      <alignment vertical="center" shrinkToFit="1"/>
    </xf>
    <xf numFmtId="0" fontId="2" fillId="0" borderId="76" xfId="0" applyFont="1" applyBorder="1" applyAlignment="1">
      <alignment vertical="center"/>
    </xf>
    <xf numFmtId="0" fontId="2" fillId="0" borderId="4" xfId="0" applyNumberFormat="1" applyFont="1" applyFill="1" applyBorder="1" applyAlignment="1">
      <alignment horizontal="center" vertical="center"/>
    </xf>
    <xf numFmtId="0" fontId="2" fillId="0" borderId="77" xfId="0" applyFont="1" applyBorder="1" applyAlignment="1">
      <alignment vertical="center"/>
    </xf>
    <xf numFmtId="176" fontId="2" fillId="0" borderId="75" xfId="0" applyNumberFormat="1" applyFont="1" applyFill="1" applyBorder="1" applyAlignment="1">
      <alignment horizontal="center" vertical="center" shrinkToFit="1"/>
    </xf>
    <xf numFmtId="0" fontId="2" fillId="0" borderId="72" xfId="0" applyNumberFormat="1" applyFont="1" applyFill="1" applyBorder="1" applyAlignment="1">
      <alignment horizontal="center" vertical="center" shrinkToFit="1"/>
    </xf>
    <xf numFmtId="0" fontId="2" fillId="0" borderId="66" xfId="0" applyFont="1" applyBorder="1" applyAlignment="1">
      <alignment vertical="center" shrinkToFit="1"/>
    </xf>
    <xf numFmtId="0" fontId="2" fillId="2" borderId="0" xfId="0" applyFont="1" applyFill="1" applyBorder="1" applyAlignment="1">
      <alignment vertical="center"/>
    </xf>
    <xf numFmtId="0" fontId="2" fillId="0" borderId="82" xfId="0" applyFont="1" applyBorder="1" applyAlignment="1">
      <alignment vertical="center"/>
    </xf>
    <xf numFmtId="0" fontId="2" fillId="2" borderId="9" xfId="0" applyFont="1" applyFill="1" applyBorder="1" applyAlignment="1">
      <alignment vertical="center"/>
    </xf>
    <xf numFmtId="0" fontId="5" fillId="2" borderId="1" xfId="0" applyNumberFormat="1" applyFont="1" applyFill="1" applyBorder="1" applyAlignment="1">
      <alignment horizontal="center" vertical="top" wrapText="1"/>
    </xf>
    <xf numFmtId="0" fontId="5" fillId="2" borderId="3" xfId="0" applyNumberFormat="1" applyFont="1" applyFill="1" applyBorder="1" applyAlignment="1">
      <alignment horizontal="center" vertical="top" wrapText="1"/>
    </xf>
    <xf numFmtId="0" fontId="6" fillId="2" borderId="1" xfId="0" applyNumberFormat="1" applyFont="1" applyFill="1" applyBorder="1" applyAlignment="1">
      <alignment horizontal="center" vertical="top" wrapText="1"/>
    </xf>
    <xf numFmtId="0" fontId="2" fillId="0" borderId="0" xfId="0" applyFont="1" applyAlignment="1">
      <alignment horizontal="center" vertical="top"/>
    </xf>
    <xf numFmtId="0" fontId="2" fillId="2" borderId="11" xfId="0" applyNumberFormat="1" applyFont="1" applyFill="1" applyBorder="1" applyAlignment="1">
      <alignment horizontal="center" vertical="top" wrapText="1"/>
    </xf>
    <xf numFmtId="0" fontId="2" fillId="0" borderId="85" xfId="0" applyNumberFormat="1" applyFont="1" applyFill="1" applyBorder="1" applyAlignment="1">
      <alignment horizontal="center" vertical="center" shrinkToFit="1"/>
    </xf>
    <xf numFmtId="0" fontId="2" fillId="0" borderId="84" xfId="0" applyNumberFormat="1" applyFont="1" applyFill="1" applyBorder="1" applyAlignment="1">
      <alignment horizontal="center" vertical="center"/>
    </xf>
    <xf numFmtId="176" fontId="2" fillId="0" borderId="84" xfId="0" applyNumberFormat="1" applyFont="1" applyFill="1" applyBorder="1" applyAlignment="1">
      <alignment horizontal="center" vertical="center" shrinkToFit="1"/>
    </xf>
    <xf numFmtId="0" fontId="2" fillId="0" borderId="78" xfId="0" applyNumberFormat="1" applyFont="1" applyFill="1" applyBorder="1" applyAlignment="1">
      <alignment horizontal="center" vertical="center" shrinkToFit="1"/>
    </xf>
    <xf numFmtId="0" fontId="5" fillId="0" borderId="1" xfId="0" applyNumberFormat="1" applyFont="1" applyFill="1" applyBorder="1" applyAlignment="1">
      <alignment vertical="top" wrapText="1"/>
    </xf>
    <xf numFmtId="0" fontId="2" fillId="2" borderId="7" xfId="0" applyNumberFormat="1" applyFont="1" applyFill="1" applyBorder="1" applyAlignment="1">
      <alignment horizontal="center" vertical="top" wrapText="1"/>
    </xf>
    <xf numFmtId="0" fontId="2" fillId="0" borderId="64" xfId="0" applyFont="1" applyBorder="1" applyAlignment="1">
      <alignment horizontal="center" vertical="center"/>
    </xf>
    <xf numFmtId="0" fontId="2" fillId="0" borderId="90" xfId="0" applyFont="1" applyBorder="1" applyAlignment="1">
      <alignment vertical="center"/>
    </xf>
    <xf numFmtId="0" fontId="2" fillId="2" borderId="91" xfId="0" applyNumberFormat="1" applyFont="1" applyFill="1" applyBorder="1" applyAlignment="1">
      <alignment horizontal="center" vertical="top" wrapText="1"/>
    </xf>
    <xf numFmtId="0" fontId="2" fillId="0" borderId="92" xfId="0" applyFont="1" applyBorder="1" applyAlignment="1">
      <alignment horizontal="center" vertical="center"/>
    </xf>
    <xf numFmtId="0" fontId="2" fillId="0" borderId="93" xfId="0" applyFont="1" applyBorder="1" applyAlignment="1">
      <alignment horizontal="center" vertical="center"/>
    </xf>
    <xf numFmtId="0" fontId="2" fillId="0" borderId="94" xfId="0" applyFont="1" applyBorder="1" applyAlignment="1">
      <alignment horizontal="center" vertical="center"/>
    </xf>
    <xf numFmtId="0" fontId="2" fillId="0" borderId="95" xfId="0" applyFont="1" applyBorder="1" applyAlignment="1">
      <alignment horizontal="center" vertical="center"/>
    </xf>
    <xf numFmtId="0" fontId="5" fillId="0" borderId="93" xfId="0" applyFont="1" applyBorder="1" applyAlignment="1">
      <alignment horizontal="center" vertical="top" wrapText="1" shrinkToFit="1"/>
    </xf>
    <xf numFmtId="0" fontId="2" fillId="0" borderId="77" xfId="0" applyNumberFormat="1" applyFont="1" applyFill="1" applyBorder="1" applyAlignment="1">
      <alignment horizontal="center" vertical="center" shrinkToFit="1"/>
    </xf>
    <xf numFmtId="0" fontId="2" fillId="0" borderId="66" xfId="0" applyNumberFormat="1" applyFont="1" applyFill="1" applyBorder="1" applyAlignment="1">
      <alignment vertical="top" shrinkToFit="1"/>
    </xf>
    <xf numFmtId="0" fontId="4" fillId="0" borderId="66" xfId="0" applyNumberFormat="1" applyFont="1" applyFill="1" applyBorder="1" applyAlignment="1">
      <alignment vertical="top" shrinkToFit="1"/>
    </xf>
    <xf numFmtId="0" fontId="2" fillId="0" borderId="77" xfId="0" applyNumberFormat="1" applyFont="1" applyFill="1" applyBorder="1" applyAlignment="1">
      <alignment vertical="top" shrinkToFit="1"/>
    </xf>
    <xf numFmtId="0" fontId="2" fillId="0" borderId="0" xfId="0" applyNumberFormat="1" applyFont="1" applyAlignment="1">
      <alignment vertical="center" shrinkToFit="1"/>
    </xf>
    <xf numFmtId="0" fontId="2" fillId="0" borderId="75" xfId="0" applyNumberFormat="1" applyFont="1" applyFill="1" applyBorder="1" applyAlignment="1">
      <alignment horizontal="center" vertical="center" shrinkToFit="1"/>
    </xf>
    <xf numFmtId="2" fontId="2" fillId="0" borderId="1" xfId="0" applyNumberFormat="1" applyFont="1" applyBorder="1" applyAlignment="1">
      <alignment vertical="center"/>
    </xf>
    <xf numFmtId="0" fontId="6" fillId="2" borderId="69" xfId="0" applyNumberFormat="1" applyFont="1" applyFill="1" applyBorder="1" applyAlignment="1">
      <alignment horizontal="center" vertical="top" wrapText="1"/>
    </xf>
    <xf numFmtId="0" fontId="6" fillId="2" borderId="4" xfId="0" applyNumberFormat="1" applyFont="1" applyFill="1" applyBorder="1" applyAlignment="1">
      <alignment horizontal="center" vertical="top" wrapText="1"/>
    </xf>
    <xf numFmtId="0" fontId="4" fillId="2" borderId="1" xfId="0" applyNumberFormat="1" applyFont="1" applyFill="1" applyBorder="1" applyAlignment="1">
      <alignment horizontal="center" vertical="top" wrapText="1"/>
    </xf>
    <xf numFmtId="0" fontId="2" fillId="0" borderId="89" xfId="0" applyNumberFormat="1" applyFont="1" applyFill="1" applyBorder="1" applyAlignment="1">
      <alignment horizontal="center" vertical="center" shrinkToFit="1"/>
    </xf>
    <xf numFmtId="0" fontId="2" fillId="0" borderId="74" xfId="0" applyNumberFormat="1" applyFont="1" applyFill="1" applyBorder="1" applyAlignment="1">
      <alignment horizontal="center" vertical="center" shrinkToFit="1"/>
    </xf>
    <xf numFmtId="0" fontId="2" fillId="0" borderId="66" xfId="0" applyNumberFormat="1" applyFont="1" applyFill="1" applyBorder="1" applyAlignment="1">
      <alignment horizontal="center" vertical="center" shrinkToFit="1"/>
    </xf>
    <xf numFmtId="0" fontId="4" fillId="2" borderId="75" xfId="0" applyNumberFormat="1" applyFont="1" applyFill="1" applyBorder="1" applyAlignment="1">
      <alignment horizontal="center" vertical="top" wrapText="1"/>
    </xf>
    <xf numFmtId="0" fontId="5" fillId="2" borderId="75" xfId="0" applyNumberFormat="1" applyFont="1" applyFill="1" applyBorder="1" applyAlignment="1">
      <alignment horizontal="center" vertical="top" wrapText="1"/>
    </xf>
    <xf numFmtId="0" fontId="20" fillId="2" borderId="0" xfId="0" applyFont="1" applyFill="1" applyAlignment="1">
      <alignment vertical="center"/>
    </xf>
    <xf numFmtId="0" fontId="21" fillId="2" borderId="0" xfId="0" applyFont="1" applyFill="1" applyAlignment="1">
      <alignment vertical="center"/>
    </xf>
    <xf numFmtId="57" fontId="2" fillId="0" borderId="0" xfId="0" applyNumberFormat="1" applyFont="1" applyAlignment="1">
      <alignment vertical="center" shrinkToFit="1"/>
    </xf>
    <xf numFmtId="0" fontId="2" fillId="0" borderId="1" xfId="0" applyFont="1" applyFill="1" applyBorder="1" applyAlignment="1">
      <alignment vertical="center" shrinkToFit="1"/>
    </xf>
    <xf numFmtId="0" fontId="5" fillId="0" borderId="1" xfId="0" applyFont="1" applyFill="1" applyBorder="1" applyAlignment="1">
      <alignment vertical="top" wrapText="1"/>
    </xf>
    <xf numFmtId="2" fontId="2" fillId="0" borderId="1" xfId="0" applyNumberFormat="1" applyFont="1" applyFill="1" applyBorder="1" applyAlignment="1">
      <alignment vertical="center" shrinkToFit="1"/>
    </xf>
    <xf numFmtId="2" fontId="2" fillId="0" borderId="3" xfId="0" applyNumberFormat="1" applyFont="1" applyFill="1" applyBorder="1" applyAlignment="1">
      <alignment vertical="center" shrinkToFit="1"/>
    </xf>
    <xf numFmtId="57" fontId="2" fillId="0" borderId="0" xfId="0" applyNumberFormat="1" applyFont="1" applyAlignment="1">
      <alignment vertical="center" shrinkToFit="1"/>
    </xf>
    <xf numFmtId="178" fontId="2" fillId="0" borderId="1" xfId="0" applyNumberFormat="1" applyFont="1" applyFill="1" applyBorder="1" applyAlignment="1">
      <alignment vertical="center" shrinkToFit="1"/>
    </xf>
    <xf numFmtId="0" fontId="2" fillId="0" borderId="2" xfId="0" applyNumberFormat="1" applyFont="1" applyFill="1" applyBorder="1" applyAlignment="1">
      <alignment horizontal="center" vertical="center" shrinkToFit="1"/>
    </xf>
    <xf numFmtId="57" fontId="2" fillId="0" borderId="0" xfId="0" applyNumberFormat="1" applyFont="1" applyAlignment="1">
      <alignment vertical="center"/>
    </xf>
    <xf numFmtId="57" fontId="2" fillId="0" borderId="0" xfId="0" applyNumberFormat="1" applyFont="1" applyFill="1" applyAlignment="1">
      <alignment vertical="center"/>
    </xf>
    <xf numFmtId="0" fontId="21" fillId="0" borderId="0" xfId="0" applyFont="1" applyFill="1" applyAlignment="1">
      <alignment vertical="center"/>
    </xf>
    <xf numFmtId="0" fontId="20" fillId="0" borderId="0" xfId="0" applyFont="1" applyFill="1" applyAlignment="1">
      <alignment vertical="center"/>
    </xf>
    <xf numFmtId="2" fontId="2" fillId="0" borderId="66" xfId="0" applyNumberFormat="1" applyFont="1" applyFill="1" applyBorder="1" applyAlignment="1">
      <alignment horizontal="center" vertical="center" shrinkToFit="1"/>
    </xf>
    <xf numFmtId="0" fontId="2" fillId="2" borderId="5" xfId="0" applyNumberFormat="1" applyFont="1" applyFill="1" applyBorder="1" applyAlignment="1">
      <alignment horizontal="center" vertical="top" wrapText="1"/>
    </xf>
    <xf numFmtId="0" fontId="2" fillId="0" borderId="62" xfId="0" applyFont="1" applyBorder="1" applyAlignment="1">
      <alignment horizontal="center" vertical="center"/>
    </xf>
    <xf numFmtId="0" fontId="2" fillId="0" borderId="109" xfId="0" applyFont="1" applyBorder="1" applyAlignment="1">
      <alignment horizontal="center" vertical="center"/>
    </xf>
    <xf numFmtId="0" fontId="2" fillId="2" borderId="110" xfId="0" applyNumberFormat="1" applyFont="1" applyFill="1" applyBorder="1" applyAlignment="1">
      <alignment horizontal="center" vertical="top" wrapText="1"/>
    </xf>
    <xf numFmtId="0" fontId="5" fillId="0" borderId="92" xfId="0" applyFont="1" applyBorder="1" applyAlignment="1">
      <alignment horizontal="center" vertical="top" wrapText="1" shrinkToFit="1"/>
    </xf>
    <xf numFmtId="0" fontId="5" fillId="0" borderId="94" xfId="0" applyFont="1" applyBorder="1" applyAlignment="1">
      <alignment horizontal="center" vertical="top" wrapText="1" shrinkToFit="1"/>
    </xf>
    <xf numFmtId="0" fontId="2" fillId="0" borderId="111" xfId="0" applyFont="1" applyBorder="1" applyAlignment="1">
      <alignment vertical="center"/>
    </xf>
    <xf numFmtId="0" fontId="2" fillId="0" borderId="75" xfId="0" applyNumberFormat="1" applyFont="1" applyFill="1" applyBorder="1" applyAlignment="1">
      <alignment horizontal="center" vertical="center"/>
    </xf>
    <xf numFmtId="0" fontId="2" fillId="0" borderId="66" xfId="0" applyFont="1" applyFill="1" applyBorder="1" applyAlignment="1">
      <alignment vertical="center"/>
    </xf>
    <xf numFmtId="0" fontId="2" fillId="0" borderId="66" xfId="0" applyFont="1" applyFill="1" applyBorder="1" applyAlignment="1">
      <alignment vertical="center" shrinkToFit="1"/>
    </xf>
    <xf numFmtId="0" fontId="2" fillId="2" borderId="1" xfId="0" applyFont="1" applyFill="1" applyBorder="1" applyAlignment="1">
      <alignment horizontal="center" vertical="center" textRotation="180"/>
    </xf>
    <xf numFmtId="0" fontId="2" fillId="2" borderId="1" xfId="0" applyNumberFormat="1" applyFont="1" applyFill="1" applyBorder="1" applyAlignment="1">
      <alignment vertical="center"/>
    </xf>
    <xf numFmtId="0" fontId="2" fillId="2" borderId="2" xfId="0" applyNumberFormat="1" applyFont="1" applyFill="1" applyBorder="1" applyAlignment="1">
      <alignment horizontal="center" vertical="top" wrapText="1"/>
    </xf>
    <xf numFmtId="0" fontId="4" fillId="2" borderId="2" xfId="0" applyNumberFormat="1" applyFont="1" applyFill="1" applyBorder="1" applyAlignment="1">
      <alignment horizontal="center" vertical="top" wrapText="1"/>
    </xf>
    <xf numFmtId="0" fontId="6" fillId="2" borderId="2" xfId="0" applyNumberFormat="1" applyFont="1" applyFill="1" applyBorder="1" applyAlignment="1">
      <alignment horizontal="center" vertical="top" wrapText="1"/>
    </xf>
    <xf numFmtId="0" fontId="2" fillId="2" borderId="75" xfId="0" applyNumberFormat="1" applyFont="1" applyFill="1" applyBorder="1" applyAlignment="1">
      <alignment horizontal="center" vertical="top" wrapText="1"/>
    </xf>
    <xf numFmtId="0" fontId="6" fillId="2" borderId="75" xfId="0" applyNumberFormat="1" applyFont="1" applyFill="1" applyBorder="1" applyAlignment="1">
      <alignment horizontal="center" vertical="top" wrapText="1"/>
    </xf>
    <xf numFmtId="0" fontId="0" fillId="0" borderId="75" xfId="0" applyFill="1" applyBorder="1" applyAlignment="1">
      <alignment horizontal="center" vertical="center"/>
    </xf>
    <xf numFmtId="0" fontId="2" fillId="0" borderId="79" xfId="0" applyFont="1" applyFill="1" applyBorder="1" applyAlignment="1">
      <alignment vertical="center" shrinkToFit="1"/>
    </xf>
    <xf numFmtId="0" fontId="2" fillId="0" borderId="68" xfId="0" applyFont="1" applyFill="1" applyBorder="1" applyAlignment="1">
      <alignment vertical="center" shrinkToFit="1"/>
    </xf>
    <xf numFmtId="0" fontId="2" fillId="0" borderId="77" xfId="0" applyFont="1" applyFill="1" applyBorder="1" applyAlignment="1">
      <alignment vertical="center" shrinkToFit="1"/>
    </xf>
    <xf numFmtId="0" fontId="2" fillId="0" borderId="68" xfId="0" applyFont="1" applyFill="1" applyBorder="1" applyAlignment="1">
      <alignment vertical="center"/>
    </xf>
    <xf numFmtId="0" fontId="2" fillId="0" borderId="73" xfId="0" applyFont="1" applyFill="1" applyBorder="1" applyAlignment="1">
      <alignment vertical="center"/>
    </xf>
    <xf numFmtId="0" fontId="2" fillId="0" borderId="83" xfId="0" applyFont="1" applyFill="1" applyBorder="1" applyAlignment="1">
      <alignment vertical="center"/>
    </xf>
    <xf numFmtId="0" fontId="2" fillId="0" borderId="3" xfId="0" applyNumberFormat="1" applyFont="1" applyFill="1" applyBorder="1" applyAlignment="1">
      <alignment horizontal="center" vertical="center" shrinkToFit="1"/>
    </xf>
    <xf numFmtId="0" fontId="2" fillId="0" borderId="79" xfId="0" applyFont="1" applyFill="1" applyBorder="1" applyAlignment="1">
      <alignment vertical="center"/>
    </xf>
    <xf numFmtId="0" fontId="2" fillId="0" borderId="68" xfId="0" applyNumberFormat="1" applyFont="1" applyFill="1" applyBorder="1" applyAlignment="1">
      <alignment vertical="center"/>
    </xf>
    <xf numFmtId="0" fontId="2" fillId="0" borderId="76" xfId="0" applyFont="1" applyFill="1" applyBorder="1" applyAlignment="1">
      <alignment vertical="center"/>
    </xf>
    <xf numFmtId="0" fontId="0" fillId="0" borderId="103" xfId="0" applyFill="1" applyBorder="1" applyAlignment="1">
      <alignment horizontal="center" vertical="center"/>
    </xf>
    <xf numFmtId="0" fontId="2" fillId="0" borderId="73" xfId="0" applyFont="1" applyFill="1" applyBorder="1" applyAlignment="1">
      <alignment vertical="center" shrinkToFit="1"/>
    </xf>
    <xf numFmtId="0" fontId="4" fillId="0" borderId="81" xfId="0" applyFont="1" applyFill="1" applyBorder="1" applyAlignment="1">
      <alignment horizontal="center" vertical="center"/>
    </xf>
    <xf numFmtId="180" fontId="2" fillId="0" borderId="72" xfId="0" applyNumberFormat="1" applyFont="1" applyFill="1" applyBorder="1" applyAlignment="1">
      <alignment vertical="center" shrinkToFit="1"/>
    </xf>
    <xf numFmtId="0" fontId="5" fillId="0" borderId="80" xfId="0" applyFont="1" applyFill="1" applyBorder="1" applyAlignment="1">
      <alignment vertical="top" wrapText="1"/>
    </xf>
    <xf numFmtId="0" fontId="0" fillId="0" borderId="81" xfId="0" applyFill="1" applyBorder="1" applyAlignment="1">
      <alignment horizontal="center" vertical="center" shrinkToFit="1"/>
    </xf>
    <xf numFmtId="0" fontId="2" fillId="0" borderId="76" xfId="0" applyFont="1" applyFill="1" applyBorder="1" applyAlignment="1">
      <alignment vertical="center" shrinkToFit="1"/>
    </xf>
    <xf numFmtId="0" fontId="2" fillId="0" borderId="86" xfId="0" applyFont="1" applyFill="1" applyBorder="1" applyAlignment="1">
      <alignment vertical="center"/>
    </xf>
    <xf numFmtId="2" fontId="2" fillId="0" borderId="72" xfId="0" applyNumberFormat="1" applyFont="1" applyFill="1" applyBorder="1" applyAlignment="1">
      <alignment vertical="center" shrinkToFit="1"/>
    </xf>
    <xf numFmtId="2" fontId="2" fillId="0" borderId="88" xfId="0" applyNumberFormat="1" applyFont="1" applyFill="1" applyBorder="1" applyAlignment="1">
      <alignment vertical="center" shrinkToFit="1"/>
    </xf>
    <xf numFmtId="0" fontId="2" fillId="0" borderId="87" xfId="0" applyFont="1" applyFill="1" applyBorder="1" applyAlignment="1">
      <alignment vertical="center"/>
    </xf>
    <xf numFmtId="0" fontId="2" fillId="0" borderId="77" xfId="0" applyNumberFormat="1" applyFont="1" applyFill="1" applyBorder="1" applyAlignment="1">
      <alignment vertical="center"/>
    </xf>
    <xf numFmtId="0" fontId="2" fillId="0" borderId="89" xfId="0" applyFont="1" applyFill="1" applyBorder="1" applyAlignment="1">
      <alignment vertical="center"/>
    </xf>
    <xf numFmtId="0" fontId="5" fillId="0" borderId="75" xfId="0" applyFont="1" applyFill="1" applyBorder="1" applyAlignment="1">
      <alignment vertical="top" wrapText="1"/>
    </xf>
    <xf numFmtId="178" fontId="2" fillId="0" borderId="66" xfId="0" applyNumberFormat="1" applyFont="1" applyFill="1" applyBorder="1" applyAlignment="1">
      <alignment vertical="center" shrinkToFit="1"/>
    </xf>
    <xf numFmtId="0" fontId="2" fillId="0" borderId="84" xfId="0" applyFont="1" applyFill="1" applyBorder="1" applyAlignment="1">
      <alignment vertical="center"/>
    </xf>
    <xf numFmtId="2" fontId="2" fillId="0" borderId="84" xfId="0" applyNumberFormat="1" applyFont="1" applyFill="1" applyBorder="1" applyAlignment="1">
      <alignment vertical="center" shrinkToFit="1"/>
    </xf>
    <xf numFmtId="0" fontId="2" fillId="0" borderId="77" xfId="0" applyFont="1" applyFill="1" applyBorder="1" applyAlignment="1">
      <alignment vertical="center"/>
    </xf>
    <xf numFmtId="2" fontId="2" fillId="0" borderId="87" xfId="0" applyNumberFormat="1" applyFont="1" applyFill="1" applyBorder="1" applyAlignment="1">
      <alignment vertical="center" shrinkToFit="1"/>
    </xf>
    <xf numFmtId="0" fontId="6" fillId="0" borderId="1" xfId="0" applyFont="1" applyFill="1" applyBorder="1" applyAlignment="1">
      <alignment vertical="top" textRotation="180" wrapText="1"/>
    </xf>
    <xf numFmtId="0" fontId="2" fillId="0" borderId="75" xfId="0" applyFont="1" applyFill="1" applyBorder="1" applyAlignment="1">
      <alignment vertical="center"/>
    </xf>
    <xf numFmtId="0" fontId="2" fillId="0" borderId="98" xfId="0" applyFont="1" applyFill="1" applyBorder="1" applyAlignment="1">
      <alignment vertical="center"/>
    </xf>
    <xf numFmtId="3" fontId="2" fillId="0" borderId="1" xfId="0" applyNumberFormat="1" applyFont="1" applyFill="1" applyBorder="1" applyAlignment="1">
      <alignment vertical="center" shrinkToFit="1"/>
    </xf>
    <xf numFmtId="0" fontId="2" fillId="0" borderId="75" xfId="0" applyFont="1" applyFill="1" applyBorder="1" applyAlignment="1">
      <alignment horizontal="center" vertical="center" shrinkToFit="1"/>
    </xf>
    <xf numFmtId="2" fontId="2" fillId="0" borderId="4" xfId="0" applyNumberFormat="1" applyFont="1" applyFill="1" applyBorder="1" applyAlignment="1">
      <alignment vertical="center" shrinkToFit="1"/>
    </xf>
    <xf numFmtId="0" fontId="2" fillId="0" borderId="107" xfId="0" applyFont="1" applyFill="1" applyBorder="1" applyAlignment="1">
      <alignment vertical="center"/>
    </xf>
    <xf numFmtId="0" fontId="4" fillId="0" borderId="75" xfId="0" applyFont="1" applyFill="1" applyBorder="1" applyAlignment="1">
      <alignment vertical="top" wrapText="1"/>
    </xf>
    <xf numFmtId="0" fontId="2" fillId="0" borderId="105" xfId="0" applyFont="1" applyFill="1" applyBorder="1" applyAlignment="1">
      <alignment vertical="center"/>
    </xf>
    <xf numFmtId="0" fontId="2" fillId="0" borderId="64" xfId="0" applyFont="1" applyFill="1" applyBorder="1" applyAlignment="1">
      <alignment vertical="center"/>
    </xf>
    <xf numFmtId="0" fontId="2" fillId="0" borderId="67" xfId="0" applyFont="1" applyFill="1" applyBorder="1" applyAlignment="1">
      <alignment vertical="center" shrinkToFit="1"/>
    </xf>
    <xf numFmtId="0" fontId="2" fillId="0" borderId="62" xfId="0" applyFont="1" applyFill="1" applyBorder="1" applyAlignment="1">
      <alignment vertical="center" shrinkToFit="1"/>
    </xf>
    <xf numFmtId="0" fontId="2" fillId="0" borderId="57" xfId="0" applyFont="1" applyFill="1" applyBorder="1" applyAlignment="1">
      <alignment vertical="center"/>
    </xf>
    <xf numFmtId="0" fontId="5" fillId="0" borderId="97" xfId="0" applyFont="1" applyFill="1" applyBorder="1" applyAlignment="1">
      <alignment vertical="top" wrapText="1" shrinkToFit="1"/>
    </xf>
    <xf numFmtId="0" fontId="2" fillId="0" borderId="97" xfId="0" applyFont="1" applyFill="1" applyBorder="1" applyAlignment="1">
      <alignment vertical="center" shrinkToFit="1"/>
    </xf>
    <xf numFmtId="0" fontId="2" fillId="0" borderId="96" xfId="0" applyFont="1" applyFill="1" applyBorder="1" applyAlignment="1">
      <alignment vertical="center" shrinkToFit="1"/>
    </xf>
    <xf numFmtId="0" fontId="2" fillId="0" borderId="55" xfId="0" applyFont="1" applyFill="1" applyBorder="1" applyAlignment="1">
      <alignment vertical="center" shrinkToFit="1"/>
    </xf>
    <xf numFmtId="0" fontId="0" fillId="0" borderId="102" xfId="0" applyFill="1" applyBorder="1" applyAlignment="1">
      <alignment horizontal="center" vertical="center" shrinkToFit="1"/>
    </xf>
    <xf numFmtId="2" fontId="2" fillId="0" borderId="76" xfId="0" applyNumberFormat="1" applyFont="1" applyFill="1" applyBorder="1" applyAlignment="1">
      <alignment vertical="center" shrinkToFit="1"/>
    </xf>
    <xf numFmtId="0" fontId="2" fillId="0" borderId="11" xfId="0" applyFont="1" applyFill="1" applyBorder="1" applyAlignment="1">
      <alignment vertical="center" shrinkToFit="1"/>
    </xf>
    <xf numFmtId="0" fontId="6" fillId="0" borderId="11" xfId="0" applyFont="1" applyFill="1" applyBorder="1" applyAlignment="1">
      <alignment vertical="top"/>
    </xf>
    <xf numFmtId="0" fontId="2" fillId="0" borderId="75" xfId="0" applyFont="1" applyFill="1" applyBorder="1" applyAlignment="1">
      <alignment vertical="top" wrapText="1"/>
    </xf>
    <xf numFmtId="0" fontId="15" fillId="0" borderId="13" xfId="0" applyFont="1" applyFill="1" applyBorder="1" applyAlignment="1">
      <alignment vertical="top"/>
    </xf>
    <xf numFmtId="2" fontId="2" fillId="0" borderId="66" xfId="0" applyNumberFormat="1" applyFont="1" applyFill="1" applyBorder="1" applyAlignment="1">
      <alignment vertical="center" shrinkToFit="1"/>
    </xf>
    <xf numFmtId="178" fontId="6" fillId="0" borderId="11" xfId="0" applyNumberFormat="1" applyFont="1" applyFill="1" applyBorder="1" applyAlignment="1">
      <alignment vertical="center"/>
    </xf>
    <xf numFmtId="0" fontId="15" fillId="0" borderId="12" xfId="0" applyFont="1" applyFill="1" applyBorder="1" applyAlignment="1">
      <alignment vertical="center"/>
    </xf>
    <xf numFmtId="0" fontId="15" fillId="0" borderId="13" xfId="0" applyFont="1" applyFill="1" applyBorder="1" applyAlignment="1">
      <alignment vertical="center"/>
    </xf>
    <xf numFmtId="0" fontId="2" fillId="0" borderId="75" xfId="0" applyFont="1" applyFill="1" applyBorder="1" applyAlignment="1">
      <alignment vertical="center" shrinkToFit="1"/>
    </xf>
    <xf numFmtId="0" fontId="2" fillId="0" borderId="4" xfId="0" applyFont="1" applyFill="1" applyBorder="1" applyAlignment="1">
      <alignment vertical="center" shrinkToFit="1"/>
    </xf>
    <xf numFmtId="0" fontId="2" fillId="0" borderId="99" xfId="0" applyFont="1" applyFill="1" applyBorder="1" applyAlignment="1">
      <alignment vertical="center"/>
    </xf>
    <xf numFmtId="0" fontId="2" fillId="0" borderId="3" xfId="0" applyFont="1" applyFill="1" applyBorder="1" applyAlignment="1">
      <alignment vertical="center" shrinkToFit="1"/>
    </xf>
    <xf numFmtId="0" fontId="2" fillId="0" borderId="1" xfId="0" applyFont="1" applyFill="1" applyBorder="1" applyAlignment="1">
      <alignment vertical="top" shrinkToFit="1"/>
    </xf>
    <xf numFmtId="0" fontId="6" fillId="0" borderId="97" xfId="0" applyFont="1" applyFill="1" applyBorder="1" applyAlignment="1">
      <alignment horizontal="center" vertical="center"/>
    </xf>
    <xf numFmtId="0" fontId="15" fillId="0" borderId="100" xfId="0" applyFont="1" applyFill="1" applyBorder="1" applyAlignment="1">
      <alignment horizontal="center" vertical="center"/>
    </xf>
    <xf numFmtId="2" fontId="2" fillId="0" borderId="0" xfId="0" applyNumberFormat="1" applyFont="1" applyFill="1" applyAlignment="1">
      <alignment vertical="center"/>
    </xf>
    <xf numFmtId="2" fontId="6" fillId="0" borderId="97" xfId="0" applyNumberFormat="1" applyFont="1" applyFill="1" applyBorder="1" applyAlignment="1">
      <alignment horizontal="center" vertical="center"/>
    </xf>
    <xf numFmtId="0" fontId="2" fillId="0" borderId="1" xfId="0" applyFont="1" applyFill="1" applyBorder="1" applyAlignment="1">
      <alignment vertical="top" wrapText="1"/>
    </xf>
    <xf numFmtId="0" fontId="15" fillId="0" borderId="101" xfId="0" applyFont="1" applyFill="1" applyBorder="1" applyAlignment="1">
      <alignment horizontal="center" vertical="center"/>
    </xf>
    <xf numFmtId="0" fontId="6" fillId="0" borderId="1" xfId="0" applyFont="1" applyFill="1" applyBorder="1" applyAlignment="1">
      <alignment vertical="center"/>
    </xf>
    <xf numFmtId="0" fontId="2" fillId="0" borderId="66" xfId="0" applyNumberFormat="1" applyFont="1" applyFill="1" applyBorder="1" applyAlignment="1">
      <alignment vertical="center" shrinkToFit="1"/>
    </xf>
    <xf numFmtId="0" fontId="5" fillId="0" borderId="77" xfId="0" applyFont="1" applyFill="1" applyBorder="1" applyAlignment="1">
      <alignment vertical="top" wrapText="1"/>
    </xf>
    <xf numFmtId="0" fontId="6" fillId="0" borderId="97" xfId="0" applyFont="1" applyFill="1" applyBorder="1" applyAlignment="1">
      <alignment horizontal="center" vertical="top"/>
    </xf>
    <xf numFmtId="0" fontId="15" fillId="0" borderId="101" xfId="0" applyFont="1" applyFill="1" applyBorder="1" applyAlignment="1">
      <alignment horizontal="center" vertical="top"/>
    </xf>
    <xf numFmtId="0" fontId="0" fillId="0" borderId="100" xfId="0" applyFill="1" applyBorder="1" applyAlignment="1">
      <alignment horizontal="center" vertical="top"/>
    </xf>
    <xf numFmtId="0" fontId="2" fillId="0" borderId="75" xfId="0" applyNumberFormat="1" applyFont="1" applyFill="1" applyBorder="1" applyAlignment="1">
      <alignment vertical="center" shrinkToFit="1"/>
    </xf>
    <xf numFmtId="178" fontId="2" fillId="0" borderId="75" xfId="0" applyNumberFormat="1" applyFont="1" applyFill="1" applyBorder="1" applyAlignment="1">
      <alignment vertical="center"/>
    </xf>
    <xf numFmtId="0" fontId="2" fillId="0" borderId="75" xfId="0" applyNumberFormat="1" applyFont="1" applyFill="1" applyBorder="1" applyAlignment="1">
      <alignment vertical="center"/>
    </xf>
    <xf numFmtId="0" fontId="4" fillId="0" borderId="11" xfId="0" applyNumberFormat="1" applyFont="1" applyFill="1" applyBorder="1" applyAlignment="1">
      <alignment horizontal="center" vertical="top"/>
    </xf>
    <xf numFmtId="0" fontId="8" fillId="0" borderId="13" xfId="0" applyFont="1" applyFill="1" applyBorder="1" applyAlignment="1">
      <alignment horizontal="center" vertical="top"/>
    </xf>
    <xf numFmtId="0" fontId="2" fillId="0" borderId="11" xfId="0" applyNumberFormat="1" applyFont="1" applyFill="1" applyBorder="1" applyAlignment="1">
      <alignment horizontal="center" vertical="top"/>
    </xf>
    <xf numFmtId="0" fontId="0" fillId="0" borderId="12" xfId="0" applyFill="1" applyBorder="1" applyAlignment="1">
      <alignment horizontal="center" vertical="top"/>
    </xf>
    <xf numFmtId="0" fontId="0" fillId="0" borderId="13" xfId="0" applyFill="1" applyBorder="1" applyAlignment="1">
      <alignment horizontal="center" vertical="top"/>
    </xf>
    <xf numFmtId="0" fontId="2" fillId="0" borderId="66" xfId="0" applyNumberFormat="1" applyFont="1" applyFill="1" applyBorder="1" applyAlignment="1">
      <alignment vertical="center"/>
    </xf>
    <xf numFmtId="0" fontId="2" fillId="0" borderId="0" xfId="0" applyNumberFormat="1" applyFont="1" applyFill="1" applyAlignment="1">
      <alignment vertical="center" shrinkToFit="1"/>
    </xf>
    <xf numFmtId="0" fontId="2" fillId="0" borderId="1" xfId="0" applyNumberFormat="1" applyFont="1" applyFill="1" applyBorder="1" applyAlignment="1">
      <alignment horizontal="center" vertical="center" textRotation="180" shrinkToFit="1"/>
    </xf>
    <xf numFmtId="0" fontId="2" fillId="0" borderId="1" xfId="0" applyFont="1" applyFill="1" applyBorder="1" applyAlignment="1">
      <alignment horizontal="center" vertical="center" textRotation="180" shrinkToFit="1"/>
    </xf>
    <xf numFmtId="0" fontId="2" fillId="0" borderId="66" xfId="0" applyFont="1" applyFill="1" applyBorder="1" applyAlignment="1">
      <alignment horizontal="center" vertical="center" textRotation="180" shrinkToFit="1"/>
    </xf>
    <xf numFmtId="0" fontId="2" fillId="0" borderId="77" xfId="0" applyFont="1" applyFill="1" applyBorder="1" applyAlignment="1">
      <alignment horizontal="center" vertical="center" textRotation="180" shrinkToFit="1"/>
    </xf>
    <xf numFmtId="2" fontId="2" fillId="0" borderId="1" xfId="0" applyNumberFormat="1" applyFont="1" applyFill="1" applyBorder="1" applyAlignment="1">
      <alignment horizontal="center" vertical="center" textRotation="180" shrinkToFit="1"/>
    </xf>
    <xf numFmtId="178" fontId="2" fillId="0" borderId="1" xfId="0" applyNumberFormat="1" applyFont="1" applyFill="1" applyBorder="1" applyAlignment="1">
      <alignment horizontal="center" vertical="center" textRotation="180" shrinkToFit="1"/>
    </xf>
    <xf numFmtId="0" fontId="2" fillId="0" borderId="75" xfId="0" applyNumberFormat="1" applyFont="1" applyFill="1" applyBorder="1" applyAlignment="1">
      <alignment horizontal="center" vertical="center" textRotation="180" shrinkToFit="1"/>
    </xf>
    <xf numFmtId="0" fontId="0" fillId="0" borderId="81" xfId="0" applyFill="1" applyBorder="1" applyAlignment="1">
      <alignment horizontal="center" vertical="center" textRotation="180" shrinkToFit="1"/>
    </xf>
    <xf numFmtId="0" fontId="2" fillId="0" borderId="76" xfId="0" applyFont="1" applyFill="1" applyBorder="1" applyAlignment="1">
      <alignment horizontal="center" vertical="center" textRotation="180" shrinkToFit="1"/>
    </xf>
    <xf numFmtId="0" fontId="2" fillId="0" borderId="66" xfId="0" applyNumberFormat="1" applyFont="1" applyFill="1" applyBorder="1" applyAlignment="1">
      <alignment horizontal="center" vertical="center" textRotation="180" shrinkToFit="1"/>
    </xf>
    <xf numFmtId="0" fontId="4" fillId="0" borderId="66" xfId="0" applyNumberFormat="1" applyFont="1" applyFill="1" applyBorder="1" applyAlignment="1">
      <alignment horizontal="center" vertical="center" textRotation="180" shrinkToFit="1"/>
    </xf>
    <xf numFmtId="0" fontId="2" fillId="0" borderId="77" xfId="0" applyNumberFormat="1" applyFont="1" applyFill="1" applyBorder="1" applyAlignment="1">
      <alignment horizontal="center" vertical="center" textRotation="180" shrinkToFit="1"/>
    </xf>
    <xf numFmtId="0" fontId="5" fillId="0" borderId="75" xfId="0" applyFont="1" applyFill="1" applyBorder="1" applyAlignment="1">
      <alignment horizontal="center" vertical="center" textRotation="180" wrapText="1"/>
    </xf>
    <xf numFmtId="178" fontId="2" fillId="0" borderId="3" xfId="0" applyNumberFormat="1" applyFont="1" applyFill="1" applyBorder="1" applyAlignment="1">
      <alignment horizontal="center" vertical="center" textRotation="180" shrinkToFit="1"/>
    </xf>
    <xf numFmtId="0" fontId="2" fillId="0" borderId="75" xfId="0" applyFont="1" applyFill="1" applyBorder="1" applyAlignment="1">
      <alignment horizontal="center" vertical="center" textRotation="180" shrinkToFit="1"/>
    </xf>
    <xf numFmtId="0" fontId="2" fillId="0" borderId="67" xfId="0" applyFont="1" applyFill="1" applyBorder="1" applyAlignment="1">
      <alignment horizontal="center" vertical="center" textRotation="180" shrinkToFit="1"/>
    </xf>
    <xf numFmtId="0" fontId="2" fillId="0" borderId="97" xfId="0" applyFont="1" applyFill="1" applyBorder="1" applyAlignment="1">
      <alignment horizontal="center" vertical="center" textRotation="180" shrinkToFit="1"/>
    </xf>
    <xf numFmtId="0" fontId="2" fillId="0" borderId="96" xfId="0" applyFont="1" applyFill="1" applyBorder="1" applyAlignment="1">
      <alignment horizontal="center" vertical="center" textRotation="180" shrinkToFit="1"/>
    </xf>
    <xf numFmtId="0" fontId="0" fillId="0" borderId="102" xfId="0" applyFill="1" applyBorder="1" applyAlignment="1">
      <alignment horizontal="center" vertical="center" textRotation="180" shrinkToFit="1"/>
    </xf>
    <xf numFmtId="0" fontId="0" fillId="0" borderId="75" xfId="0" applyFill="1" applyBorder="1" applyAlignment="1">
      <alignment horizontal="center" vertical="center" textRotation="180" shrinkToFit="1"/>
    </xf>
    <xf numFmtId="0" fontId="2" fillId="0" borderId="0" xfId="0" applyFont="1" applyFill="1" applyAlignment="1">
      <alignment horizontal="center" vertical="center" textRotation="180" shrinkToFit="1"/>
    </xf>
    <xf numFmtId="0" fontId="0" fillId="0" borderId="103" xfId="0" applyFill="1" applyBorder="1" applyAlignment="1">
      <alignment horizontal="center" vertical="center" textRotation="180" shrinkToFit="1"/>
    </xf>
    <xf numFmtId="0" fontId="4" fillId="0" borderId="81" xfId="0" applyFont="1" applyFill="1" applyBorder="1" applyAlignment="1">
      <alignment horizontal="center" vertical="center" textRotation="180" shrinkToFit="1"/>
    </xf>
    <xf numFmtId="0" fontId="5" fillId="0" borderId="75" xfId="0" applyFont="1" applyFill="1" applyBorder="1" applyAlignment="1">
      <alignment horizontal="center" vertical="center" textRotation="180" shrinkToFit="1"/>
    </xf>
    <xf numFmtId="0" fontId="4" fillId="0" borderId="75" xfId="0" applyFont="1" applyFill="1" applyBorder="1" applyAlignment="1">
      <alignment horizontal="center" vertical="center" textRotation="180" shrinkToFit="1"/>
    </xf>
    <xf numFmtId="0" fontId="5" fillId="0" borderId="77" xfId="0" applyFont="1" applyFill="1" applyBorder="1" applyAlignment="1">
      <alignment horizontal="center" vertical="center" textRotation="180" shrinkToFit="1"/>
    </xf>
    <xf numFmtId="0" fontId="4" fillId="0" borderId="11" xfId="0" applyNumberFormat="1" applyFont="1" applyFill="1" applyBorder="1" applyAlignment="1">
      <alignment horizontal="center" vertical="center" textRotation="180" shrinkToFit="1"/>
    </xf>
    <xf numFmtId="0" fontId="2" fillId="4" borderId="79" xfId="0" applyFont="1" applyFill="1" applyBorder="1" applyAlignment="1">
      <alignment horizontal="center" vertical="center" textRotation="180" shrinkToFit="1"/>
    </xf>
    <xf numFmtId="176" fontId="2" fillId="4" borderId="4" xfId="0" applyNumberFormat="1" applyFont="1" applyFill="1" applyBorder="1" applyAlignment="1">
      <alignment horizontal="center" vertical="center" textRotation="180" shrinkToFit="1"/>
    </xf>
    <xf numFmtId="0" fontId="2" fillId="4" borderId="4" xfId="0" applyFont="1" applyFill="1" applyBorder="1" applyAlignment="1">
      <alignment horizontal="center" vertical="center" textRotation="180" shrinkToFit="1"/>
    </xf>
    <xf numFmtId="0" fontId="0" fillId="4" borderId="9" xfId="0" applyFill="1" applyBorder="1" applyAlignment="1">
      <alignment horizontal="center" vertical="center" textRotation="180" shrinkToFit="1"/>
    </xf>
    <xf numFmtId="0" fontId="2" fillId="4" borderId="2" xfId="0" applyFont="1" applyFill="1" applyBorder="1" applyAlignment="1">
      <alignment horizontal="center" vertical="center" textRotation="180" shrinkToFit="1"/>
    </xf>
    <xf numFmtId="0" fontId="2" fillId="4" borderId="68" xfId="0" applyFont="1" applyFill="1" applyBorder="1" applyAlignment="1">
      <alignment horizontal="center" vertical="center" textRotation="180" shrinkToFit="1"/>
    </xf>
    <xf numFmtId="0" fontId="2" fillId="4" borderId="79" xfId="0" applyNumberFormat="1" applyFont="1" applyFill="1" applyBorder="1" applyAlignment="1">
      <alignment horizontal="center" vertical="center" textRotation="180" shrinkToFit="1"/>
    </xf>
    <xf numFmtId="0" fontId="2" fillId="4" borderId="2" xfId="0" applyNumberFormat="1" applyFont="1" applyFill="1" applyBorder="1" applyAlignment="1">
      <alignment horizontal="center" vertical="center" textRotation="180" shrinkToFit="1"/>
    </xf>
    <xf numFmtId="2" fontId="2" fillId="4" borderId="76" xfId="0" applyNumberFormat="1" applyFont="1" applyFill="1" applyBorder="1" applyAlignment="1">
      <alignment horizontal="center" vertical="center" textRotation="180" shrinkToFit="1"/>
    </xf>
    <xf numFmtId="0" fontId="2" fillId="2" borderId="2" xfId="0" applyNumberFormat="1" applyFont="1" applyFill="1" applyBorder="1" applyAlignment="1">
      <alignment horizontal="center" vertical="top" textRotation="180" wrapText="1"/>
    </xf>
    <xf numFmtId="0" fontId="4" fillId="2" borderId="2" xfId="0" applyNumberFormat="1" applyFont="1" applyFill="1" applyBorder="1" applyAlignment="1">
      <alignment horizontal="center" vertical="top" textRotation="180" wrapText="1"/>
    </xf>
    <xf numFmtId="0" fontId="2" fillId="2" borderId="75" xfId="0" applyNumberFormat="1" applyFont="1" applyFill="1" applyBorder="1" applyAlignment="1">
      <alignment horizontal="center" vertical="top" textRotation="180" wrapText="1"/>
    </xf>
    <xf numFmtId="0" fontId="2" fillId="2" borderId="99" xfId="0" applyNumberFormat="1" applyFont="1" applyFill="1" applyBorder="1" applyAlignment="1">
      <alignment horizontal="center" vertical="top" textRotation="180" wrapText="1"/>
    </xf>
    <xf numFmtId="0" fontId="6" fillId="2" borderId="3" xfId="0" applyNumberFormat="1" applyFont="1" applyFill="1" applyBorder="1" applyAlignment="1">
      <alignment horizontal="center" vertical="top" textRotation="180" wrapText="1"/>
    </xf>
    <xf numFmtId="0" fontId="4" fillId="2" borderId="1" xfId="0" applyNumberFormat="1" applyFont="1" applyFill="1" applyBorder="1" applyAlignment="1">
      <alignment horizontal="center" vertical="top" textRotation="180" wrapText="1"/>
    </xf>
    <xf numFmtId="0" fontId="6" fillId="4" borderId="75" xfId="0" applyNumberFormat="1" applyFont="1" applyFill="1" applyBorder="1" applyAlignment="1">
      <alignment horizontal="center" vertical="top" textRotation="180" wrapText="1"/>
    </xf>
    <xf numFmtId="0" fontId="22" fillId="2" borderId="2" xfId="0" applyNumberFormat="1" applyFont="1" applyFill="1" applyBorder="1" applyAlignment="1">
      <alignment horizontal="center" vertical="top" textRotation="180" wrapText="1"/>
    </xf>
    <xf numFmtId="0" fontId="22" fillId="4" borderId="4" xfId="0" applyNumberFormat="1" applyFont="1" applyFill="1" applyBorder="1" applyAlignment="1">
      <alignment horizontal="center" vertical="top" textRotation="180" wrapText="1"/>
    </xf>
    <xf numFmtId="0" fontId="2" fillId="4" borderId="76" xfId="0" applyNumberFormat="1" applyFont="1" applyFill="1" applyBorder="1" applyAlignment="1">
      <alignment horizontal="center" vertical="center" textRotation="180"/>
    </xf>
    <xf numFmtId="0" fontId="23" fillId="4" borderId="4" xfId="0" applyFont="1" applyFill="1" applyBorder="1" applyAlignment="1">
      <alignment horizontal="center" vertical="center" textRotation="180" wrapText="1" shrinkToFit="1"/>
    </xf>
    <xf numFmtId="0" fontId="22" fillId="0" borderId="75" xfId="0" applyFont="1" applyFill="1" applyBorder="1" applyAlignment="1">
      <alignment horizontal="center" vertical="center" textRotation="180" wrapText="1"/>
    </xf>
    <xf numFmtId="0" fontId="22" fillId="0" borderId="75" xfId="0" applyFont="1" applyFill="1" applyBorder="1" applyAlignment="1">
      <alignment horizontal="center" vertical="center" textRotation="180" shrinkToFit="1"/>
    </xf>
    <xf numFmtId="2" fontId="2" fillId="4" borderId="3" xfId="0" applyNumberFormat="1" applyFont="1" applyFill="1" applyBorder="1" applyAlignment="1">
      <alignment horizontal="center" vertical="center" textRotation="180" shrinkToFit="1"/>
    </xf>
    <xf numFmtId="2" fontId="2" fillId="4" borderId="96" xfId="0" applyNumberFormat="1" applyFont="1" applyFill="1" applyBorder="1" applyAlignment="1">
      <alignment horizontal="center" vertical="center" textRotation="180" shrinkToFit="1"/>
    </xf>
    <xf numFmtId="0" fontId="2" fillId="4" borderId="76" xfId="0" applyFont="1" applyFill="1" applyBorder="1" applyAlignment="1">
      <alignment horizontal="center" vertical="center" textRotation="180" shrinkToFit="1"/>
    </xf>
    <xf numFmtId="0" fontId="2" fillId="0" borderId="116" xfId="0" applyFont="1" applyFill="1" applyBorder="1" applyAlignment="1">
      <alignment vertical="center"/>
    </xf>
    <xf numFmtId="178" fontId="2" fillId="4" borderId="3" xfId="0" applyNumberFormat="1" applyFont="1" applyFill="1" applyBorder="1" applyAlignment="1">
      <alignment horizontal="center" vertical="center" textRotation="180" shrinkToFit="1"/>
    </xf>
    <xf numFmtId="1" fontId="2" fillId="4" borderId="3" xfId="0" applyNumberFormat="1" applyFont="1" applyFill="1" applyBorder="1" applyAlignment="1">
      <alignment horizontal="center" vertical="center" textRotation="180" shrinkToFit="1"/>
    </xf>
    <xf numFmtId="0" fontId="2" fillId="5" borderId="1" xfId="0" applyNumberFormat="1" applyFont="1" applyFill="1" applyBorder="1" applyAlignment="1">
      <alignment horizontal="center" vertical="center" textRotation="180" shrinkToFit="1"/>
    </xf>
    <xf numFmtId="0" fontId="2" fillId="5" borderId="66" xfId="0" applyFont="1" applyFill="1" applyBorder="1" applyAlignment="1">
      <alignment horizontal="center" vertical="center" textRotation="180" shrinkToFit="1"/>
    </xf>
    <xf numFmtId="0" fontId="2" fillId="5" borderId="1" xfId="0" applyFont="1" applyFill="1" applyBorder="1" applyAlignment="1">
      <alignment horizontal="center" vertical="center" textRotation="180" shrinkToFit="1"/>
    </xf>
    <xf numFmtId="0" fontId="2" fillId="4" borderId="4" xfId="0" applyNumberFormat="1" applyFont="1" applyFill="1" applyBorder="1" applyAlignment="1">
      <alignment horizontal="center" vertical="center" textRotation="180" shrinkToFit="1"/>
    </xf>
    <xf numFmtId="0" fontId="6" fillId="5" borderId="4" xfId="0" applyNumberFormat="1" applyFont="1" applyFill="1" applyBorder="1" applyAlignment="1">
      <alignment horizontal="center" vertical="top" textRotation="180" wrapText="1"/>
    </xf>
    <xf numFmtId="0" fontId="2" fillId="5" borderId="72" xfId="0" applyFont="1" applyFill="1" applyBorder="1" applyAlignment="1">
      <alignment horizontal="center" vertical="center" textRotation="180" shrinkToFit="1"/>
    </xf>
    <xf numFmtId="0" fontId="2" fillId="5" borderId="4" xfId="0" applyNumberFormat="1" applyFont="1" applyFill="1" applyBorder="1" applyAlignment="1">
      <alignment horizontal="center" vertical="center" textRotation="180" shrinkToFit="1"/>
    </xf>
    <xf numFmtId="0" fontId="2" fillId="5" borderId="79" xfId="0" applyFont="1" applyFill="1" applyBorder="1" applyAlignment="1">
      <alignment horizontal="center" vertical="center" textRotation="180" shrinkToFit="1"/>
    </xf>
    <xf numFmtId="0" fontId="2" fillId="5" borderId="3" xfId="0" applyFont="1" applyFill="1" applyBorder="1" applyAlignment="1">
      <alignment horizontal="center" vertical="center" textRotation="180" shrinkToFit="1"/>
    </xf>
    <xf numFmtId="0" fontId="2" fillId="5" borderId="76" xfId="0" applyFont="1" applyFill="1" applyBorder="1" applyAlignment="1">
      <alignment horizontal="center" vertical="center" textRotation="180" shrinkToFit="1"/>
    </xf>
    <xf numFmtId="0" fontId="2" fillId="5" borderId="74" xfId="0" applyNumberFormat="1" applyFont="1" applyFill="1" applyBorder="1" applyAlignment="1">
      <alignment horizontal="center" vertical="center" textRotation="180" shrinkToFit="1"/>
    </xf>
    <xf numFmtId="2" fontId="2" fillId="5" borderId="4" xfId="0" applyNumberFormat="1" applyFont="1" applyFill="1" applyBorder="1" applyAlignment="1">
      <alignment horizontal="center" vertical="center" textRotation="180" shrinkToFit="1"/>
    </xf>
    <xf numFmtId="0" fontId="2" fillId="5" borderId="4" xfId="0" applyFont="1" applyFill="1" applyBorder="1" applyAlignment="1">
      <alignment horizontal="center" vertical="center" textRotation="180" shrinkToFit="1"/>
    </xf>
    <xf numFmtId="0" fontId="5" fillId="5" borderId="1" xfId="0" applyNumberFormat="1" applyFont="1" applyFill="1" applyBorder="1" applyAlignment="1">
      <alignment horizontal="center" vertical="top" textRotation="180" wrapText="1"/>
    </xf>
    <xf numFmtId="0" fontId="2" fillId="5" borderId="3" xfId="0" applyNumberFormat="1" applyFont="1" applyFill="1" applyBorder="1" applyAlignment="1">
      <alignment horizontal="center" vertical="center" textRotation="180" shrinkToFit="1"/>
    </xf>
    <xf numFmtId="0" fontId="24" fillId="0" borderId="1" xfId="0" applyFont="1" applyFill="1" applyBorder="1" applyAlignment="1">
      <alignment vertical="top" wrapText="1"/>
    </xf>
    <xf numFmtId="0" fontId="6" fillId="0" borderId="1" xfId="0" applyFont="1" applyFill="1" applyBorder="1" applyAlignment="1">
      <alignment horizontal="center" vertical="center" textRotation="180" wrapText="1"/>
    </xf>
    <xf numFmtId="0" fontId="0" fillId="5" borderId="9" xfId="0" applyFill="1" applyBorder="1" applyAlignment="1">
      <alignment horizontal="center" vertical="center" textRotation="180"/>
    </xf>
    <xf numFmtId="0" fontId="2" fillId="2" borderId="0" xfId="0" applyFont="1" applyFill="1" applyAlignment="1">
      <alignment horizontal="center" vertical="center" textRotation="180"/>
    </xf>
    <xf numFmtId="0" fontId="2" fillId="2" borderId="115" xfId="0" applyFont="1" applyFill="1" applyBorder="1" applyAlignment="1">
      <alignment horizontal="center" vertical="center" textRotation="180"/>
    </xf>
    <xf numFmtId="0" fontId="2" fillId="4" borderId="0" xfId="0" applyFont="1" applyFill="1" applyAlignment="1">
      <alignment horizontal="center" vertical="center" textRotation="180"/>
    </xf>
    <xf numFmtId="0" fontId="5" fillId="0" borderId="75" xfId="0" applyFont="1" applyFill="1" applyBorder="1" applyAlignment="1">
      <alignment horizontal="center" vertical="center" textRotation="180" wrapText="1" shrinkToFit="1"/>
    </xf>
    <xf numFmtId="0" fontId="5" fillId="0" borderId="1" xfId="0" applyFont="1" applyFill="1" applyBorder="1" applyAlignment="1">
      <alignment horizontal="center" vertical="center" textRotation="180" wrapText="1"/>
    </xf>
    <xf numFmtId="0" fontId="5" fillId="0" borderId="1" xfId="0" applyNumberFormat="1" applyFont="1" applyFill="1" applyBorder="1" applyAlignment="1">
      <alignment horizontal="center" vertical="center" textRotation="180" wrapText="1"/>
    </xf>
    <xf numFmtId="1" fontId="2" fillId="0" borderId="1" xfId="0" applyNumberFormat="1" applyFont="1" applyFill="1" applyBorder="1" applyAlignment="1">
      <alignment horizontal="center" vertical="center" textRotation="180" shrinkToFit="1"/>
    </xf>
    <xf numFmtId="0" fontId="2" fillId="5" borderId="9" xfId="0" applyFont="1" applyFill="1" applyBorder="1" applyAlignment="1">
      <alignment horizontal="center" vertical="center"/>
    </xf>
    <xf numFmtId="0" fontId="6" fillId="5" borderId="2" xfId="0" applyNumberFormat="1" applyFont="1" applyFill="1" applyBorder="1" applyAlignment="1">
      <alignment horizontal="center" vertical="top" textRotation="180" wrapText="1"/>
    </xf>
    <xf numFmtId="0" fontId="6" fillId="5" borderId="75" xfId="0" applyNumberFormat="1" applyFont="1" applyFill="1" applyBorder="1" applyAlignment="1">
      <alignment horizontal="center" vertical="top" textRotation="180" wrapText="1"/>
    </xf>
    <xf numFmtId="176" fontId="2" fillId="5" borderId="1" xfId="0" applyNumberFormat="1" applyFont="1" applyFill="1" applyBorder="1" applyAlignment="1">
      <alignment horizontal="center" vertical="center" textRotation="180" shrinkToFit="1"/>
    </xf>
    <xf numFmtId="0" fontId="2" fillId="5" borderId="78" xfId="0" applyNumberFormat="1" applyFont="1" applyFill="1" applyBorder="1" applyAlignment="1">
      <alignment horizontal="center" vertical="center" textRotation="180" shrinkToFit="1"/>
    </xf>
    <xf numFmtId="0" fontId="2" fillId="5" borderId="2" xfId="0" applyNumberFormat="1" applyFont="1" applyFill="1" applyBorder="1" applyAlignment="1">
      <alignment horizontal="center" vertical="center" textRotation="180" shrinkToFit="1"/>
    </xf>
    <xf numFmtId="0" fontId="2" fillId="5" borderId="68" xfId="0" applyFont="1" applyFill="1" applyBorder="1" applyAlignment="1">
      <alignment horizontal="center" vertical="center" textRotation="180" shrinkToFit="1"/>
    </xf>
    <xf numFmtId="0" fontId="2" fillId="5" borderId="77" xfId="0" applyFont="1" applyFill="1" applyBorder="1" applyAlignment="1">
      <alignment horizontal="center" vertical="center" textRotation="180" shrinkToFit="1"/>
    </xf>
    <xf numFmtId="0" fontId="2" fillId="5" borderId="77" xfId="0" applyNumberFormat="1" applyFont="1" applyFill="1" applyBorder="1" applyAlignment="1">
      <alignment horizontal="center" vertical="center" textRotation="180" shrinkToFit="1"/>
    </xf>
    <xf numFmtId="178" fontId="2" fillId="5" borderId="66" xfId="0" applyNumberFormat="1" applyFont="1" applyFill="1" applyBorder="1" applyAlignment="1">
      <alignment horizontal="center" vertical="center" textRotation="180" shrinkToFit="1"/>
    </xf>
    <xf numFmtId="0" fontId="2" fillId="5" borderId="75" xfId="0" applyNumberFormat="1" applyFont="1" applyFill="1" applyBorder="1" applyAlignment="1">
      <alignment horizontal="center" vertical="center" textRotation="180" shrinkToFit="1"/>
    </xf>
    <xf numFmtId="0" fontId="2" fillId="5" borderId="75" xfId="0" applyFont="1" applyFill="1" applyBorder="1" applyAlignment="1">
      <alignment horizontal="center" vertical="center" textRotation="180" shrinkToFit="1"/>
    </xf>
    <xf numFmtId="178" fontId="2" fillId="5" borderId="75" xfId="0" applyNumberFormat="1" applyFont="1" applyFill="1" applyBorder="1" applyAlignment="1">
      <alignment horizontal="center" vertical="center" textRotation="180" shrinkToFit="1"/>
    </xf>
    <xf numFmtId="0" fontId="16" fillId="5" borderId="9" xfId="0" applyFont="1" applyFill="1" applyBorder="1" applyAlignment="1">
      <alignment horizontal="center" vertical="center" textRotation="180"/>
    </xf>
    <xf numFmtId="0" fontId="4" fillId="5" borderId="1" xfId="0" applyNumberFormat="1" applyFont="1" applyFill="1" applyBorder="1" applyAlignment="1">
      <alignment horizontal="center" vertical="top" textRotation="180" wrapText="1"/>
    </xf>
    <xf numFmtId="0" fontId="4" fillId="4" borderId="1" xfId="0" applyNumberFormat="1" applyFont="1" applyFill="1" applyBorder="1" applyAlignment="1">
      <alignment horizontal="center" vertical="top" textRotation="180" wrapText="1"/>
    </xf>
    <xf numFmtId="1" fontId="2" fillId="4" borderId="1" xfId="0" applyNumberFormat="1" applyFont="1" applyFill="1" applyBorder="1" applyAlignment="1">
      <alignment horizontal="center" vertical="center" textRotation="180" shrinkToFit="1"/>
    </xf>
    <xf numFmtId="0" fontId="0" fillId="5" borderId="0" xfId="0" applyFill="1" applyBorder="1" applyAlignment="1">
      <alignment horizontal="center" vertical="center" textRotation="180"/>
    </xf>
    <xf numFmtId="176" fontId="2" fillId="5" borderId="4" xfId="0" applyNumberFormat="1" applyFont="1" applyFill="1" applyBorder="1" applyAlignment="1">
      <alignment horizontal="center" vertical="center" textRotation="180" shrinkToFit="1"/>
    </xf>
    <xf numFmtId="0" fontId="2" fillId="5" borderId="2" xfId="0" applyFont="1" applyFill="1" applyBorder="1" applyAlignment="1">
      <alignment horizontal="center" vertical="center" textRotation="180" shrinkToFit="1"/>
    </xf>
    <xf numFmtId="0" fontId="4" fillId="5" borderId="3" xfId="0" applyNumberFormat="1" applyFont="1" applyFill="1" applyBorder="1" applyAlignment="1">
      <alignment horizontal="center" vertical="top" textRotation="180" wrapText="1"/>
    </xf>
    <xf numFmtId="1" fontId="2" fillId="5" borderId="3" xfId="0" applyNumberFormat="1" applyFont="1" applyFill="1" applyBorder="1" applyAlignment="1">
      <alignment horizontal="center" vertical="center" textRotation="180" shrinkToFit="1"/>
    </xf>
    <xf numFmtId="0" fontId="2" fillId="5" borderId="73" xfId="0" applyNumberFormat="1" applyFont="1" applyFill="1" applyBorder="1" applyAlignment="1">
      <alignment horizontal="center" vertical="center" textRotation="180" shrinkToFit="1"/>
    </xf>
    <xf numFmtId="176" fontId="2" fillId="5" borderId="3" xfId="0" applyNumberFormat="1" applyFont="1" applyFill="1" applyBorder="1" applyAlignment="1">
      <alignment horizontal="center" vertical="center" textRotation="180" shrinkToFit="1"/>
    </xf>
    <xf numFmtId="0" fontId="0" fillId="5" borderId="114" xfId="0" applyFill="1" applyBorder="1" applyAlignment="1">
      <alignment horizontal="center" vertical="center" textRotation="180"/>
    </xf>
    <xf numFmtId="0" fontId="5" fillId="0" borderId="97" xfId="0" applyFont="1" applyFill="1" applyBorder="1" applyAlignment="1">
      <alignment horizontal="center" vertical="center" textRotation="180" wrapText="1" shrinkToFit="1"/>
    </xf>
    <xf numFmtId="2" fontId="2" fillId="5" borderId="68" xfId="0" applyNumberFormat="1" applyFont="1" applyFill="1" applyBorder="1" applyAlignment="1">
      <alignment horizontal="center" vertical="center" textRotation="180" shrinkToFit="1"/>
    </xf>
    <xf numFmtId="2" fontId="2" fillId="5" borderId="76" xfId="0" applyNumberFormat="1" applyFont="1" applyFill="1" applyBorder="1" applyAlignment="1">
      <alignment horizontal="center" vertical="center" textRotation="180" shrinkToFit="1"/>
    </xf>
    <xf numFmtId="0" fontId="2" fillId="4" borderId="0" xfId="0" applyFont="1" applyFill="1" applyAlignment="1">
      <alignment vertical="center" textRotation="180"/>
    </xf>
    <xf numFmtId="0" fontId="6" fillId="4" borderId="2" xfId="0" applyNumberFormat="1" applyFont="1" applyFill="1" applyBorder="1" applyAlignment="1">
      <alignment horizontal="center" vertical="top" textRotation="180" wrapText="1"/>
    </xf>
    <xf numFmtId="0" fontId="2" fillId="4" borderId="68" xfId="0" applyNumberFormat="1" applyFont="1" applyFill="1" applyBorder="1" applyAlignment="1">
      <alignment horizontal="center" vertical="center" textRotation="180" shrinkToFit="1"/>
    </xf>
    <xf numFmtId="0" fontId="0" fillId="4" borderId="76" xfId="0" applyFill="1" applyBorder="1" applyAlignment="1">
      <alignment horizontal="center" vertical="center" textRotation="180"/>
    </xf>
    <xf numFmtId="0" fontId="0" fillId="4" borderId="112" xfId="0" applyFill="1" applyBorder="1" applyAlignment="1">
      <alignment horizontal="center" vertical="center" textRotation="180"/>
    </xf>
    <xf numFmtId="176" fontId="2" fillId="4" borderId="2" xfId="0" applyNumberFormat="1" applyFont="1" applyFill="1" applyBorder="1" applyAlignment="1">
      <alignment horizontal="center" vertical="center" textRotation="180" shrinkToFit="1"/>
    </xf>
    <xf numFmtId="0" fontId="2" fillId="4" borderId="114" xfId="0" applyFont="1" applyFill="1" applyBorder="1" applyAlignment="1">
      <alignment vertical="center"/>
    </xf>
    <xf numFmtId="0" fontId="2" fillId="4" borderId="78" xfId="0" applyFont="1" applyFill="1" applyBorder="1" applyAlignment="1">
      <alignment horizontal="center" vertical="center" textRotation="180" shrinkToFit="1"/>
    </xf>
    <xf numFmtId="0" fontId="2" fillId="4" borderId="98" xfId="0" applyFont="1" applyFill="1" applyBorder="1" applyAlignment="1">
      <alignment horizontal="center" vertical="center" textRotation="180" shrinkToFit="1"/>
    </xf>
    <xf numFmtId="0" fontId="2" fillId="4" borderId="89" xfId="0" applyFont="1" applyFill="1" applyBorder="1" applyAlignment="1">
      <alignment horizontal="center" vertical="center" textRotation="180" shrinkToFit="1"/>
    </xf>
    <xf numFmtId="0" fontId="2" fillId="4" borderId="78" xfId="0" applyNumberFormat="1" applyFont="1" applyFill="1" applyBorder="1" applyAlignment="1">
      <alignment horizontal="center" vertical="center" textRotation="180" shrinkToFit="1"/>
    </xf>
    <xf numFmtId="176" fontId="2" fillId="4" borderId="78" xfId="0" applyNumberFormat="1" applyFont="1" applyFill="1" applyBorder="1" applyAlignment="1">
      <alignment horizontal="center" vertical="center" textRotation="180" shrinkToFit="1"/>
    </xf>
    <xf numFmtId="0" fontId="2" fillId="4" borderId="89" xfId="0" applyNumberFormat="1" applyFont="1" applyFill="1" applyBorder="1" applyAlignment="1">
      <alignment horizontal="center" vertical="center" textRotation="180" shrinkToFit="1"/>
    </xf>
    <xf numFmtId="0" fontId="0" fillId="5" borderId="115" xfId="0" applyFill="1" applyBorder="1" applyAlignment="1">
      <alignment horizontal="center" vertical="center" textRotation="180"/>
    </xf>
    <xf numFmtId="0" fontId="4" fillId="4" borderId="4" xfId="0" applyFont="1" applyFill="1" applyBorder="1" applyAlignment="1">
      <alignment horizontal="center" vertical="center" textRotation="180" wrapText="1" shrinkToFit="1"/>
    </xf>
    <xf numFmtId="2" fontId="2" fillId="6" borderId="3" xfId="0" applyNumberFormat="1" applyFont="1" applyFill="1" applyBorder="1" applyAlignment="1">
      <alignment horizontal="center" vertical="center" textRotation="180" shrinkToFit="1"/>
    </xf>
    <xf numFmtId="0" fontId="2" fillId="6" borderId="75" xfId="0" applyFont="1" applyFill="1" applyBorder="1" applyAlignment="1">
      <alignment horizontal="center" vertical="center" textRotation="180" shrinkToFit="1"/>
    </xf>
    <xf numFmtId="0" fontId="2" fillId="6" borderId="1" xfId="0" applyFont="1" applyFill="1" applyBorder="1" applyAlignment="1">
      <alignment horizontal="center" vertical="center" textRotation="180" shrinkToFit="1"/>
    </xf>
    <xf numFmtId="0" fontId="2" fillId="6" borderId="62" xfId="0" applyFont="1" applyFill="1" applyBorder="1" applyAlignment="1">
      <alignment horizontal="center" vertical="center" textRotation="180" shrinkToFit="1"/>
    </xf>
    <xf numFmtId="0" fontId="6" fillId="0" borderId="75" xfId="0" applyFont="1" applyFill="1" applyBorder="1" applyAlignment="1">
      <alignment horizontal="center" vertical="center" textRotation="180" shrinkToFit="1"/>
    </xf>
    <xf numFmtId="2" fontId="3" fillId="6" borderId="3" xfId="0" applyNumberFormat="1" applyFont="1" applyFill="1" applyBorder="1" applyAlignment="1">
      <alignment horizontal="center" vertical="center" textRotation="180" shrinkToFit="1"/>
    </xf>
    <xf numFmtId="0" fontId="2" fillId="6" borderId="78" xfId="0" applyFont="1" applyFill="1" applyBorder="1" applyAlignment="1">
      <alignment horizontal="center" vertical="center" textRotation="180" shrinkToFit="1"/>
    </xf>
    <xf numFmtId="0" fontId="2" fillId="4" borderId="113" xfId="0" applyFont="1" applyFill="1" applyBorder="1" applyAlignment="1">
      <alignment horizontal="center" vertical="center" textRotation="180" shrinkToFit="1"/>
    </xf>
    <xf numFmtId="0" fontId="2" fillId="4" borderId="5" xfId="0" applyFont="1" applyFill="1" applyBorder="1" applyAlignment="1">
      <alignment horizontal="center" vertical="center" textRotation="180" shrinkToFit="1"/>
    </xf>
    <xf numFmtId="2" fontId="2" fillId="4" borderId="7" xfId="0" applyNumberFormat="1" applyFont="1" applyFill="1" applyBorder="1" applyAlignment="1">
      <alignment horizontal="center" vertical="center" textRotation="180" shrinkToFit="1"/>
    </xf>
    <xf numFmtId="0" fontId="2" fillId="4" borderId="7" xfId="0" applyNumberFormat="1" applyFont="1" applyFill="1" applyBorder="1" applyAlignment="1">
      <alignment horizontal="center" vertical="center" textRotation="180"/>
    </xf>
    <xf numFmtId="2" fontId="22" fillId="4" borderId="3" xfId="0" applyNumberFormat="1" applyFont="1" applyFill="1" applyBorder="1" applyAlignment="1">
      <alignment horizontal="center" vertical="center" textRotation="180" wrapText="1" shrinkToFit="1"/>
    </xf>
    <xf numFmtId="2" fontId="4" fillId="4" borderId="3" xfId="0" applyNumberFormat="1" applyFont="1" applyFill="1" applyBorder="1" applyAlignment="1">
      <alignment horizontal="center" vertical="center" textRotation="180" wrapText="1" shrinkToFit="1"/>
    </xf>
    <xf numFmtId="0" fontId="0" fillId="0" borderId="0" xfId="0" applyAlignment="1">
      <alignment vertical="center" shrinkToFit="1"/>
    </xf>
    <xf numFmtId="2" fontId="2" fillId="4" borderId="119" xfId="0" applyNumberFormat="1" applyFont="1" applyFill="1" applyBorder="1" applyAlignment="1">
      <alignment horizontal="center" vertical="center" textRotation="180" shrinkToFit="1"/>
    </xf>
    <xf numFmtId="2" fontId="2" fillId="4" borderId="79" xfId="0" applyNumberFormat="1" applyFont="1" applyFill="1" applyBorder="1" applyAlignment="1">
      <alignment horizontal="center" vertical="center" textRotation="180" shrinkToFit="1"/>
    </xf>
    <xf numFmtId="2" fontId="2" fillId="4" borderId="4" xfId="0" applyNumberFormat="1" applyFont="1" applyFill="1" applyBorder="1" applyAlignment="1">
      <alignment horizontal="center" vertical="center" textRotation="180" shrinkToFit="1"/>
    </xf>
    <xf numFmtId="2" fontId="2" fillId="4" borderId="6" xfId="0" applyNumberFormat="1" applyFont="1" applyFill="1" applyBorder="1" applyAlignment="1">
      <alignment horizontal="center" vertical="center" textRotation="180" shrinkToFit="1"/>
    </xf>
    <xf numFmtId="2" fontId="3" fillId="6" borderId="4" xfId="0" applyNumberFormat="1" applyFont="1" applyFill="1" applyBorder="1" applyAlignment="1">
      <alignment horizontal="center" vertical="center" textRotation="180" shrinkToFit="1"/>
    </xf>
    <xf numFmtId="2" fontId="2" fillId="6" borderId="4" xfId="0" applyNumberFormat="1" applyFont="1" applyFill="1" applyBorder="1" applyAlignment="1">
      <alignment horizontal="center" vertical="center" textRotation="180" shrinkToFit="1"/>
    </xf>
    <xf numFmtId="0" fontId="2" fillId="4" borderId="0" xfId="0" applyFont="1" applyFill="1" applyBorder="1" applyAlignment="1">
      <alignment vertical="center"/>
    </xf>
    <xf numFmtId="0" fontId="2" fillId="4" borderId="6" xfId="0" applyNumberFormat="1" applyFont="1" applyFill="1" applyBorder="1" applyAlignment="1">
      <alignment horizontal="center" vertical="center" textRotation="180" shrinkToFit="1"/>
    </xf>
    <xf numFmtId="0" fontId="4" fillId="4" borderId="4" xfId="0" applyFont="1" applyFill="1" applyBorder="1" applyAlignment="1">
      <alignment horizontal="center" vertical="center" textRotation="180" shrinkToFit="1"/>
    </xf>
    <xf numFmtId="0" fontId="23" fillId="4" borderId="4" xfId="0" applyFont="1" applyFill="1" applyBorder="1" applyAlignment="1">
      <alignment horizontal="center" vertical="center" textRotation="180" shrinkToFit="1"/>
    </xf>
    <xf numFmtId="0" fontId="0" fillId="4" borderId="79" xfId="0" applyFill="1" applyBorder="1" applyAlignment="1">
      <alignment horizontal="center" vertical="center" textRotation="180" shrinkToFit="1"/>
    </xf>
    <xf numFmtId="0" fontId="0" fillId="4" borderId="120" xfId="0" applyFill="1" applyBorder="1" applyAlignment="1">
      <alignment horizontal="center" vertical="center" textRotation="180" shrinkToFit="1"/>
    </xf>
    <xf numFmtId="2" fontId="4" fillId="4" borderId="4" xfId="0" applyNumberFormat="1" applyFont="1" applyFill="1" applyBorder="1" applyAlignment="1">
      <alignment horizontal="center" vertical="center" textRotation="180" shrinkToFit="1"/>
    </xf>
    <xf numFmtId="2" fontId="22" fillId="4" borderId="4" xfId="0" applyNumberFormat="1" applyFont="1" applyFill="1" applyBorder="1" applyAlignment="1">
      <alignment horizontal="center" vertical="center" textRotation="180" shrinkToFit="1"/>
    </xf>
    <xf numFmtId="0" fontId="4" fillId="4" borderId="0" xfId="0" applyFont="1" applyFill="1" applyBorder="1" applyAlignment="1">
      <alignment vertical="center" textRotation="180"/>
    </xf>
    <xf numFmtId="0" fontId="4" fillId="5" borderId="4" xfId="0" applyNumberFormat="1" applyFont="1" applyFill="1" applyBorder="1" applyAlignment="1">
      <alignment horizontal="center" vertical="top" textRotation="180" wrapText="1"/>
    </xf>
    <xf numFmtId="1" fontId="2" fillId="5" borderId="4" xfId="0" applyNumberFormat="1" applyFont="1" applyFill="1" applyBorder="1" applyAlignment="1">
      <alignment horizontal="center" vertical="center" textRotation="180" shrinkToFit="1"/>
    </xf>
    <xf numFmtId="2" fontId="2" fillId="5" borderId="9" xfId="0" applyNumberFormat="1" applyFont="1" applyFill="1" applyBorder="1" applyAlignment="1">
      <alignment horizontal="center" vertical="center" textRotation="180" shrinkToFit="1"/>
    </xf>
    <xf numFmtId="0" fontId="2" fillId="5" borderId="79" xfId="0" applyNumberFormat="1" applyFont="1" applyFill="1" applyBorder="1" applyAlignment="1">
      <alignment horizontal="center" vertical="center" textRotation="180" shrinkToFit="1"/>
    </xf>
    <xf numFmtId="0" fontId="6" fillId="5" borderId="72" xfId="0" applyNumberFormat="1" applyFont="1" applyFill="1" applyBorder="1" applyAlignment="1">
      <alignment horizontal="center" vertical="top" textRotation="180" wrapText="1"/>
    </xf>
    <xf numFmtId="2" fontId="2" fillId="5" borderId="72" xfId="0" applyNumberFormat="1" applyFont="1" applyFill="1" applyBorder="1" applyAlignment="1">
      <alignment horizontal="center" vertical="center" textRotation="180" shrinkToFit="1"/>
    </xf>
    <xf numFmtId="180" fontId="2" fillId="5" borderId="72" xfId="0" applyNumberFormat="1" applyFont="1" applyFill="1" applyBorder="1" applyAlignment="1">
      <alignment horizontal="center" vertical="center" textRotation="180" shrinkToFit="1"/>
    </xf>
    <xf numFmtId="2" fontId="2" fillId="5" borderId="73" xfId="0" applyNumberFormat="1" applyFont="1" applyFill="1" applyBorder="1" applyAlignment="1">
      <alignment horizontal="center" vertical="center" textRotation="180" shrinkToFit="1"/>
    </xf>
    <xf numFmtId="0" fontId="2" fillId="5" borderId="73" xfId="0" applyFont="1" applyFill="1" applyBorder="1" applyAlignment="1">
      <alignment horizontal="center" vertical="center" textRotation="180" shrinkToFit="1"/>
    </xf>
    <xf numFmtId="0" fontId="2" fillId="4" borderId="9" xfId="0" applyFont="1" applyFill="1" applyBorder="1" applyAlignment="1">
      <alignment vertical="center" textRotation="180"/>
    </xf>
    <xf numFmtId="0" fontId="2" fillId="5" borderId="120" xfId="0" applyFont="1" applyFill="1" applyBorder="1" applyAlignment="1">
      <alignment horizontal="center" vertical="center" textRotation="180" shrinkToFit="1"/>
    </xf>
    <xf numFmtId="0" fontId="0" fillId="0" borderId="0" xfId="0" applyAlignment="1">
      <alignment vertical="top" wrapText="1"/>
    </xf>
    <xf numFmtId="0" fontId="0" fillId="0" borderId="0" xfId="0" applyAlignment="1">
      <alignment horizontal="right" vertical="center"/>
    </xf>
    <xf numFmtId="0" fontId="13" fillId="0" borderId="0" xfId="0" applyFont="1" applyAlignment="1">
      <alignment horizontal="right" vertical="center"/>
    </xf>
    <xf numFmtId="0" fontId="0" fillId="0" borderId="21" xfId="0" applyBorder="1" applyAlignment="1">
      <alignment vertical="top" wrapText="1"/>
    </xf>
    <xf numFmtId="0" fontId="0" fillId="0" borderId="23" xfId="0" applyBorder="1" applyAlignment="1">
      <alignment vertical="top" wrapText="1"/>
    </xf>
    <xf numFmtId="0" fontId="0" fillId="0" borderId="18" xfId="0" applyBorder="1" applyAlignment="1">
      <alignment vertical="top" wrapText="1"/>
    </xf>
    <xf numFmtId="0" fontId="0" fillId="0" borderId="16" xfId="0" applyBorder="1" applyAlignment="1">
      <alignment horizontal="right" vertical="center"/>
    </xf>
    <xf numFmtId="0" fontId="0" fillId="0" borderId="121" xfId="0" applyBorder="1">
      <alignment vertical="center"/>
    </xf>
    <xf numFmtId="0" fontId="0" fillId="0" borderId="19" xfId="0" applyBorder="1" applyAlignment="1">
      <alignment horizontal="right" vertical="center"/>
    </xf>
    <xf numFmtId="0" fontId="0" fillId="0" borderId="31" xfId="0" applyBorder="1" applyAlignment="1">
      <alignment vertical="top" wrapText="1"/>
    </xf>
    <xf numFmtId="0" fontId="13" fillId="0" borderId="16" xfId="0" applyFont="1" applyBorder="1" applyAlignment="1">
      <alignment horizontal="right" vertical="center"/>
    </xf>
    <xf numFmtId="0" fontId="13" fillId="0" borderId="121" xfId="0" applyFont="1" applyBorder="1" applyAlignment="1">
      <alignment horizontal="right" vertical="center"/>
    </xf>
    <xf numFmtId="0" fontId="0" fillId="0" borderId="23" xfId="0" applyBorder="1">
      <alignment vertical="center"/>
    </xf>
    <xf numFmtId="0" fontId="0" fillId="0" borderId="122" xfId="0" applyBorder="1">
      <alignment vertical="center"/>
    </xf>
    <xf numFmtId="0" fontId="0" fillId="0" borderId="24" xfId="0" applyBorder="1">
      <alignment vertical="center"/>
    </xf>
    <xf numFmtId="0" fontId="8" fillId="0" borderId="29" xfId="0" applyFont="1" applyBorder="1">
      <alignment vertical="center"/>
    </xf>
    <xf numFmtId="0" fontId="8" fillId="0" borderId="0" xfId="0" applyFont="1" applyBorder="1">
      <alignment vertical="center"/>
    </xf>
    <xf numFmtId="0" fontId="8" fillId="0" borderId="0" xfId="0" applyFont="1" applyBorder="1" applyAlignment="1">
      <alignment horizontal="right" vertical="center"/>
    </xf>
    <xf numFmtId="0" fontId="8" fillId="0" borderId="30" xfId="0" applyFont="1" applyBorder="1">
      <alignment vertical="center"/>
    </xf>
    <xf numFmtId="0" fontId="8" fillId="0" borderId="23" xfId="0" applyFont="1" applyBorder="1">
      <alignment vertical="center"/>
    </xf>
    <xf numFmtId="0" fontId="8" fillId="0" borderId="122" xfId="0" applyFont="1" applyBorder="1">
      <alignment vertical="center"/>
    </xf>
    <xf numFmtId="0" fontId="8" fillId="0" borderId="122" xfId="0" applyFont="1" applyBorder="1" applyAlignment="1">
      <alignment horizontal="right" vertical="center"/>
    </xf>
    <xf numFmtId="0" fontId="8" fillId="0" borderId="24" xfId="0" applyFont="1" applyBorder="1">
      <alignment vertical="center"/>
    </xf>
    <xf numFmtId="0" fontId="13" fillId="0" borderId="31" xfId="0" applyFont="1" applyBorder="1">
      <alignment vertical="center"/>
    </xf>
    <xf numFmtId="0" fontId="8" fillId="0" borderId="121" xfId="0" applyFont="1" applyBorder="1">
      <alignment vertical="center"/>
    </xf>
    <xf numFmtId="0" fontId="8" fillId="0" borderId="121" xfId="0" applyFont="1" applyBorder="1" applyAlignment="1">
      <alignment horizontal="right" vertical="center"/>
    </xf>
    <xf numFmtId="0" fontId="8" fillId="0" borderId="28" xfId="0" applyFont="1" applyBorder="1">
      <alignment vertical="center"/>
    </xf>
    <xf numFmtId="2" fontId="2" fillId="5" borderId="118" xfId="0" applyNumberFormat="1" applyFont="1" applyFill="1" applyBorder="1" applyAlignment="1">
      <alignment horizontal="center" vertical="center" textRotation="180" shrinkToFit="1"/>
    </xf>
    <xf numFmtId="0" fontId="2" fillId="0" borderId="1" xfId="0" applyFont="1" applyFill="1" applyBorder="1" applyAlignment="1">
      <alignment vertical="center" wrapText="1"/>
    </xf>
    <xf numFmtId="0" fontId="2" fillId="4" borderId="0" xfId="0" applyFont="1" applyFill="1" applyAlignment="1">
      <alignment horizontal="center" vertical="center" textRotation="180" shrinkToFit="1"/>
    </xf>
    <xf numFmtId="0" fontId="4" fillId="6" borderId="1" xfId="0" applyFont="1" applyFill="1" applyBorder="1" applyAlignment="1">
      <alignment vertical="center" wrapText="1"/>
    </xf>
    <xf numFmtId="0" fontId="2" fillId="5" borderId="71" xfId="0" applyFont="1" applyFill="1" applyBorder="1" applyAlignment="1">
      <alignment horizontal="center" vertical="center" textRotation="180" shrinkToFit="1"/>
    </xf>
    <xf numFmtId="0" fontId="2" fillId="4" borderId="3" xfId="0" applyFont="1" applyFill="1" applyBorder="1" applyAlignment="1">
      <alignment horizontal="center" vertical="center" textRotation="180" shrinkToFit="1"/>
    </xf>
    <xf numFmtId="0" fontId="4" fillId="0" borderId="1" xfId="0" applyFont="1" applyFill="1" applyBorder="1" applyAlignment="1">
      <alignment vertical="top" wrapText="1"/>
    </xf>
    <xf numFmtId="0" fontId="28" fillId="0" borderId="0" xfId="1" applyFont="1">
      <alignment vertical="center"/>
    </xf>
    <xf numFmtId="0" fontId="7" fillId="0" borderId="0" xfId="0" applyFont="1">
      <alignment vertical="center"/>
    </xf>
    <xf numFmtId="0" fontId="14" fillId="0" borderId="0" xfId="0" applyFont="1">
      <alignment vertical="center"/>
    </xf>
    <xf numFmtId="0" fontId="10" fillId="0" borderId="0" xfId="0" applyFont="1">
      <alignment vertical="center"/>
    </xf>
    <xf numFmtId="0" fontId="9" fillId="0" borderId="75" xfId="0" applyFont="1" applyFill="1" applyBorder="1" applyAlignment="1">
      <alignment vertical="top" wrapText="1"/>
    </xf>
    <xf numFmtId="0" fontId="6" fillId="0" borderId="75" xfId="0" applyFont="1" applyFill="1" applyBorder="1" applyAlignment="1">
      <alignment vertical="top" wrapText="1"/>
    </xf>
    <xf numFmtId="0" fontId="10" fillId="0" borderId="16" xfId="0" applyFont="1" applyBorder="1" applyAlignment="1">
      <alignment vertical="top" wrapText="1"/>
    </xf>
    <xf numFmtId="0" fontId="7" fillId="0" borderId="16" xfId="0" applyFont="1" applyBorder="1" applyAlignment="1">
      <alignment vertical="top" wrapText="1"/>
    </xf>
    <xf numFmtId="0" fontId="0" fillId="0" borderId="16" xfId="0" applyNumberFormat="1" applyBorder="1" applyAlignment="1">
      <alignment vertical="center" shrinkToFit="1"/>
    </xf>
    <xf numFmtId="0" fontId="0" fillId="0" borderId="16" xfId="0" applyNumberFormat="1" applyBorder="1">
      <alignment vertical="center"/>
    </xf>
    <xf numFmtId="56" fontId="0" fillId="0" borderId="16" xfId="0" applyNumberFormat="1" applyBorder="1" applyAlignment="1">
      <alignment vertical="center" shrinkToFit="1"/>
    </xf>
    <xf numFmtId="0" fontId="16" fillId="0" borderId="0" xfId="0" applyFont="1">
      <alignment vertical="center"/>
    </xf>
    <xf numFmtId="0" fontId="15" fillId="0" borderId="0" xfId="0" applyFont="1">
      <alignment vertical="center"/>
    </xf>
    <xf numFmtId="0" fontId="12" fillId="0" borderId="16" xfId="0" applyFont="1" applyBorder="1">
      <alignment vertical="center"/>
    </xf>
    <xf numFmtId="0" fontId="14" fillId="0" borderId="16" xfId="0" applyFont="1" applyBorder="1">
      <alignment vertical="center"/>
    </xf>
    <xf numFmtId="0" fontId="10" fillId="0" borderId="16" xfId="0" applyFont="1" applyBorder="1">
      <alignment vertical="center"/>
    </xf>
    <xf numFmtId="0" fontId="13" fillId="0" borderId="16" xfId="0" applyFont="1" applyBorder="1">
      <alignment vertical="center"/>
    </xf>
    <xf numFmtId="0" fontId="8" fillId="0" borderId="16" xfId="0" applyFont="1" applyBorder="1">
      <alignment vertical="center"/>
    </xf>
    <xf numFmtId="0" fontId="7" fillId="0" borderId="16" xfId="0" applyFont="1" applyBorder="1">
      <alignment vertical="center"/>
    </xf>
    <xf numFmtId="0" fontId="16" fillId="0" borderId="16" xfId="0" applyFont="1" applyBorder="1">
      <alignment vertical="center"/>
    </xf>
    <xf numFmtId="0" fontId="14" fillId="0" borderId="0" xfId="0" applyFont="1" applyBorder="1">
      <alignment vertical="center"/>
    </xf>
    <xf numFmtId="0" fontId="2" fillId="0" borderId="123" xfId="0" applyFont="1" applyBorder="1" applyAlignment="1">
      <alignment vertical="center"/>
    </xf>
    <xf numFmtId="0" fontId="2" fillId="0" borderId="124" xfId="0" applyFont="1" applyBorder="1" applyAlignment="1">
      <alignment vertical="center"/>
    </xf>
    <xf numFmtId="0" fontId="2" fillId="0" borderId="125" xfId="0" applyFont="1" applyBorder="1" applyAlignment="1">
      <alignment vertical="center"/>
    </xf>
    <xf numFmtId="0" fontId="2" fillId="0" borderId="126" xfId="0" applyFont="1" applyBorder="1" applyAlignment="1">
      <alignment vertical="center"/>
    </xf>
    <xf numFmtId="0" fontId="2" fillId="0" borderId="127" xfId="0" applyFont="1" applyBorder="1" applyAlignment="1">
      <alignment vertical="center"/>
    </xf>
    <xf numFmtId="0" fontId="4" fillId="0" borderId="126" xfId="0" applyFont="1" applyBorder="1" applyAlignment="1">
      <alignment horizontal="left" vertical="center" indent="1"/>
    </xf>
    <xf numFmtId="0" fontId="2" fillId="0" borderId="128"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32" xfId="0" applyFont="1" applyBorder="1" applyAlignment="1">
      <alignment vertical="center"/>
    </xf>
    <xf numFmtId="0" fontId="2" fillId="0" borderId="129" xfId="0" applyFont="1" applyBorder="1" applyAlignment="1">
      <alignment vertical="center"/>
    </xf>
    <xf numFmtId="0" fontId="2" fillId="0" borderId="31" xfId="0" applyFont="1" applyBorder="1" applyAlignment="1">
      <alignment vertical="center"/>
    </xf>
    <xf numFmtId="0" fontId="2" fillId="0" borderId="28" xfId="0" applyFont="1" applyBorder="1" applyAlignment="1">
      <alignment vertical="center"/>
    </xf>
    <xf numFmtId="0" fontId="2" fillId="0" borderId="121" xfId="0" applyFont="1" applyBorder="1" applyAlignment="1">
      <alignment vertical="center"/>
    </xf>
    <xf numFmtId="0" fontId="2" fillId="0" borderId="130"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122" xfId="0" applyFont="1" applyBorder="1" applyAlignment="1">
      <alignment vertical="center"/>
    </xf>
    <xf numFmtId="0" fontId="2" fillId="0" borderId="131" xfId="0" applyFont="1" applyBorder="1" applyAlignment="1">
      <alignment vertical="center"/>
    </xf>
    <xf numFmtId="0" fontId="2" fillId="0" borderId="132" xfId="0" applyFont="1" applyBorder="1" applyAlignment="1">
      <alignment vertical="center"/>
    </xf>
    <xf numFmtId="0" fontId="2" fillId="0" borderId="133" xfId="0" applyFont="1" applyBorder="1" applyAlignment="1">
      <alignment vertical="center"/>
    </xf>
    <xf numFmtId="0" fontId="2" fillId="0" borderId="134" xfId="0" applyFont="1" applyBorder="1" applyAlignment="1">
      <alignment vertical="center"/>
    </xf>
    <xf numFmtId="58" fontId="2" fillId="0" borderId="0" xfId="0" applyNumberFormat="1" applyFont="1" applyAlignment="1">
      <alignment vertical="center"/>
    </xf>
    <xf numFmtId="0" fontId="2" fillId="0" borderId="0" xfId="0" applyFont="1" applyAlignment="1">
      <alignment horizontal="left" vertical="center" indent="2"/>
    </xf>
    <xf numFmtId="0" fontId="4" fillId="2" borderId="3" xfId="0" applyNumberFormat="1" applyFont="1" applyFill="1" applyBorder="1" applyAlignment="1">
      <alignment horizontal="center" vertical="top" textRotation="180" wrapText="1"/>
    </xf>
    <xf numFmtId="2" fontId="2" fillId="0" borderId="3" xfId="0" applyNumberFormat="1" applyFont="1" applyFill="1" applyBorder="1" applyAlignment="1">
      <alignment horizontal="center" vertical="center" textRotation="180" shrinkToFit="1"/>
    </xf>
    <xf numFmtId="2" fontId="2" fillId="0" borderId="1" xfId="0" applyNumberFormat="1" applyFont="1" applyFill="1" applyBorder="1" applyAlignment="1">
      <alignment vertical="center" textRotation="180" shrinkToFit="1"/>
    </xf>
    <xf numFmtId="0" fontId="22" fillId="4" borderId="3" xfId="0" applyNumberFormat="1" applyFont="1" applyFill="1" applyBorder="1" applyAlignment="1">
      <alignment horizontal="center" vertical="top" textRotation="180"/>
    </xf>
    <xf numFmtId="0" fontId="4" fillId="2" borderId="1" xfId="0" applyNumberFormat="1" applyFont="1" applyFill="1" applyBorder="1" applyAlignment="1">
      <alignment horizontal="center" vertical="top" textRotation="180" shrinkToFit="1"/>
    </xf>
    <xf numFmtId="0" fontId="5" fillId="0" borderId="81" xfId="0" applyFont="1" applyFill="1" applyBorder="1" applyAlignment="1">
      <alignment horizontal="center" vertical="center" textRotation="180" wrapText="1"/>
    </xf>
    <xf numFmtId="0" fontId="2" fillId="0" borderId="11" xfId="0" applyFont="1" applyFill="1" applyBorder="1" applyAlignment="1">
      <alignment horizontal="center" vertical="center" textRotation="180" shrinkToFit="1"/>
    </xf>
    <xf numFmtId="0" fontId="4" fillId="0" borderId="1" xfId="0" applyNumberFormat="1" applyFont="1" applyFill="1" applyBorder="1" applyAlignment="1">
      <alignment horizontal="center" vertical="center" textRotation="180" shrinkToFit="1"/>
    </xf>
    <xf numFmtId="0" fontId="2" fillId="0" borderId="2" xfId="0" applyNumberFormat="1" applyFont="1" applyFill="1" applyBorder="1" applyAlignment="1">
      <alignment vertical="center" wrapText="1"/>
    </xf>
    <xf numFmtId="0" fontId="5" fillId="0" borderId="81" xfId="0" applyFont="1" applyFill="1" applyBorder="1" applyAlignment="1">
      <alignment horizontal="center" vertical="center" textRotation="180" wrapText="1"/>
    </xf>
    <xf numFmtId="0" fontId="2" fillId="0" borderId="2" xfId="0" applyFont="1" applyFill="1" applyBorder="1" applyAlignment="1">
      <alignment horizontal="center" vertical="center" textRotation="180" shrinkToFit="1"/>
    </xf>
    <xf numFmtId="0" fontId="2" fillId="0" borderId="1" xfId="0" applyFont="1" applyFill="1" applyBorder="1" applyAlignment="1">
      <alignment horizontal="center" vertical="center" textRotation="180" wrapText="1" shrinkToFit="1"/>
    </xf>
    <xf numFmtId="0" fontId="2" fillId="0" borderId="2" xfId="0" applyNumberFormat="1" applyFont="1" applyFill="1" applyBorder="1" applyAlignment="1">
      <alignment horizontal="center" vertical="center" textRotation="180" shrinkToFit="1"/>
    </xf>
    <xf numFmtId="0" fontId="2" fillId="0" borderId="68" xfId="0" applyNumberFormat="1" applyFont="1" applyFill="1" applyBorder="1" applyAlignment="1">
      <alignment horizontal="center" vertical="center" textRotation="180" shrinkToFit="1"/>
    </xf>
    <xf numFmtId="178" fontId="2" fillId="0" borderId="5" xfId="0" applyNumberFormat="1" applyFont="1" applyFill="1" applyBorder="1" applyAlignment="1">
      <alignment horizontal="center" vertical="center" textRotation="180"/>
    </xf>
    <xf numFmtId="0" fontId="2" fillId="0" borderId="62" xfId="0" applyFont="1" applyFill="1" applyBorder="1" applyAlignment="1">
      <alignment horizontal="center" vertical="center" textRotation="180" shrinkToFit="1"/>
    </xf>
    <xf numFmtId="0" fontId="2" fillId="0" borderId="5" xfId="0" applyFont="1" applyFill="1" applyBorder="1" applyAlignment="1">
      <alignment horizontal="center" vertical="center" textRotation="180" shrinkToFit="1"/>
    </xf>
    <xf numFmtId="0" fontId="6" fillId="0" borderId="5" xfId="0" applyFont="1" applyFill="1" applyBorder="1" applyAlignment="1">
      <alignment horizontal="center" vertical="center" textRotation="180" shrinkToFit="1"/>
    </xf>
    <xf numFmtId="0" fontId="2" fillId="6" borderId="2" xfId="0" applyFont="1" applyFill="1" applyBorder="1" applyAlignment="1">
      <alignment horizontal="center" vertical="center" textRotation="180" shrinkToFit="1"/>
    </xf>
    <xf numFmtId="178" fontId="2" fillId="0" borderId="2" xfId="0" applyNumberFormat="1" applyFont="1" applyFill="1" applyBorder="1" applyAlignment="1">
      <alignment horizontal="center" vertical="center" textRotation="180" shrinkToFit="1"/>
    </xf>
    <xf numFmtId="178" fontId="6" fillId="0" borderId="5" xfId="0" applyNumberFormat="1" applyFont="1" applyFill="1" applyBorder="1" applyAlignment="1">
      <alignment horizontal="center" vertical="center" textRotation="180" shrinkToFit="1"/>
    </xf>
    <xf numFmtId="0" fontId="6" fillId="0" borderId="55" xfId="0" applyFont="1" applyFill="1" applyBorder="1" applyAlignment="1">
      <alignment horizontal="center" vertical="center" textRotation="180" shrinkToFit="1"/>
    </xf>
    <xf numFmtId="2" fontId="2" fillId="0" borderId="135" xfId="0" applyNumberFormat="1" applyFont="1" applyFill="1" applyBorder="1" applyAlignment="1">
      <alignment horizontal="center" vertical="center" textRotation="180" shrinkToFit="1"/>
    </xf>
    <xf numFmtId="2" fontId="6" fillId="0" borderId="55" xfId="0" applyNumberFormat="1" applyFont="1" applyFill="1" applyBorder="1" applyAlignment="1">
      <alignment horizontal="center" vertical="center" textRotation="180" shrinkToFit="1"/>
    </xf>
    <xf numFmtId="0" fontId="6" fillId="0" borderId="1" xfId="0" applyFont="1" applyFill="1" applyBorder="1" applyAlignment="1">
      <alignment horizontal="center" vertical="center" textRotation="180" shrinkToFit="1"/>
    </xf>
    <xf numFmtId="0" fontId="2" fillId="5" borderId="0" xfId="0" applyFont="1" applyFill="1" applyBorder="1" applyAlignment="1">
      <alignment vertical="center" textRotation="180"/>
    </xf>
    <xf numFmtId="0" fontId="2" fillId="5" borderId="9" xfId="0" applyFont="1" applyFill="1" applyBorder="1" applyAlignment="1">
      <alignment vertical="center" textRotation="180"/>
    </xf>
    <xf numFmtId="0" fontId="2" fillId="5" borderId="0" xfId="0" applyFont="1" applyFill="1" applyAlignment="1">
      <alignment vertical="center" textRotation="180"/>
    </xf>
    <xf numFmtId="0" fontId="2" fillId="0" borderId="1" xfId="0" applyFont="1" applyFill="1" applyBorder="1" applyAlignment="1">
      <alignment horizontal="center" vertical="top" wrapText="1"/>
    </xf>
    <xf numFmtId="0" fontId="27" fillId="0" borderId="1" xfId="1" applyNumberFormat="1" applyFill="1" applyBorder="1" applyAlignment="1">
      <alignment vertical="center" wrapText="1"/>
    </xf>
    <xf numFmtId="0" fontId="2" fillId="2" borderId="1" xfId="0" applyNumberFormat="1" applyFont="1" applyFill="1" applyBorder="1" applyAlignment="1">
      <alignment vertical="center" wrapText="1"/>
    </xf>
    <xf numFmtId="0" fontId="22" fillId="2" borderId="1" xfId="0" applyNumberFormat="1" applyFont="1" applyFill="1" applyBorder="1" applyAlignment="1">
      <alignment horizontal="center" vertical="top" textRotation="180" wrapText="1"/>
    </xf>
    <xf numFmtId="0" fontId="2" fillId="2" borderId="1" xfId="0" applyNumberFormat="1" applyFont="1" applyFill="1" applyBorder="1" applyAlignment="1">
      <alignment horizontal="center" vertical="top" textRotation="180" wrapText="1"/>
    </xf>
    <xf numFmtId="0" fontId="5" fillId="2" borderId="1" xfId="0" applyNumberFormat="1" applyFont="1" applyFill="1" applyBorder="1" applyAlignment="1">
      <alignment horizontal="center" vertical="top" textRotation="180" wrapText="1"/>
    </xf>
    <xf numFmtId="0" fontId="2" fillId="2" borderId="3" xfId="0" applyNumberFormat="1" applyFont="1" applyFill="1" applyBorder="1" applyAlignment="1">
      <alignment horizontal="center" vertical="top" textRotation="180" wrapText="1"/>
    </xf>
    <xf numFmtId="0" fontId="2" fillId="0" borderId="1"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 fillId="0" borderId="1" xfId="0" applyNumberFormat="1" applyFont="1" applyFill="1" applyBorder="1" applyAlignment="1">
      <alignment vertical="center" wrapText="1" shrinkToFit="1"/>
    </xf>
    <xf numFmtId="0" fontId="2" fillId="0" borderId="64" xfId="0" applyFont="1" applyFill="1" applyBorder="1" applyAlignment="1">
      <alignment vertical="center" wrapText="1"/>
    </xf>
    <xf numFmtId="0" fontId="6" fillId="0" borderId="1" xfId="0" applyFont="1" applyFill="1" applyBorder="1" applyAlignment="1">
      <alignment vertical="top" wrapText="1"/>
    </xf>
    <xf numFmtId="0" fontId="4" fillId="0" borderId="1" xfId="0" applyFont="1" applyFill="1" applyBorder="1" applyAlignment="1">
      <alignment vertical="center" wrapText="1"/>
    </xf>
    <xf numFmtId="0" fontId="6" fillId="0" borderId="136" xfId="0" applyFont="1" applyFill="1" applyBorder="1" applyAlignment="1">
      <alignment horizontal="center" vertical="center" textRotation="180" shrinkToFit="1"/>
    </xf>
    <xf numFmtId="0" fontId="2" fillId="5" borderId="68" xfId="0" applyFont="1" applyFill="1" applyBorder="1" applyAlignment="1">
      <alignment horizontal="left" vertical="top"/>
    </xf>
    <xf numFmtId="0" fontId="2" fillId="5" borderId="68" xfId="0" applyFont="1" applyFill="1" applyBorder="1" applyAlignment="1">
      <alignment horizontal="left" vertical="center"/>
    </xf>
    <xf numFmtId="0" fontId="18" fillId="0" borderId="0" xfId="0" applyFont="1" applyFill="1">
      <alignment vertical="center"/>
    </xf>
    <xf numFmtId="0" fontId="0" fillId="0" borderId="0" xfId="0" applyFill="1">
      <alignment vertical="center"/>
    </xf>
    <xf numFmtId="0" fontId="0" fillId="0" borderId="16" xfId="0" applyFill="1" applyBorder="1">
      <alignment vertical="center"/>
    </xf>
    <xf numFmtId="0" fontId="0" fillId="0" borderId="16" xfId="0" applyFill="1" applyBorder="1" applyAlignment="1">
      <alignment vertical="top" wrapText="1"/>
    </xf>
    <xf numFmtId="0" fontId="14" fillId="0" borderId="16" xfId="0" applyFont="1" applyFill="1" applyBorder="1" applyAlignment="1">
      <alignment vertical="top" wrapText="1"/>
    </xf>
    <xf numFmtId="0" fontId="0" fillId="0" borderId="16" xfId="0" applyFill="1" applyBorder="1" applyAlignment="1">
      <alignment horizontal="center" vertical="top" wrapText="1"/>
    </xf>
    <xf numFmtId="0" fontId="0" fillId="0" borderId="17" xfId="0" applyFill="1" applyBorder="1">
      <alignment vertical="center"/>
    </xf>
    <xf numFmtId="0" fontId="12" fillId="0" borderId="16"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0" fillId="0" borderId="20" xfId="0" applyFill="1" applyBorder="1">
      <alignment vertical="center"/>
    </xf>
    <xf numFmtId="0" fontId="0" fillId="0" borderId="20" xfId="0" applyFill="1" applyBorder="1" applyAlignment="1">
      <alignment vertical="top" wrapText="1"/>
    </xf>
    <xf numFmtId="0" fontId="14" fillId="0" borderId="20" xfId="0" applyFont="1" applyFill="1" applyBorder="1" applyAlignment="1">
      <alignment vertical="top" wrapText="1"/>
    </xf>
    <xf numFmtId="0" fontId="10" fillId="0" borderId="20" xfId="0" applyFont="1" applyFill="1" applyBorder="1" applyAlignment="1">
      <alignment vertical="top" wrapText="1"/>
    </xf>
    <xf numFmtId="0" fontId="0" fillId="0" borderId="26" xfId="0" applyFill="1" applyBorder="1">
      <alignment vertical="center"/>
    </xf>
    <xf numFmtId="0" fontId="0" fillId="0" borderId="31" xfId="0" applyFill="1" applyBorder="1">
      <alignment vertical="center"/>
    </xf>
    <xf numFmtId="0" fontId="0" fillId="0" borderId="28" xfId="0" applyFill="1" applyBorder="1">
      <alignment vertical="center"/>
    </xf>
    <xf numFmtId="0" fontId="14" fillId="0" borderId="20" xfId="0" applyFont="1" applyFill="1" applyBorder="1" applyAlignment="1">
      <alignment horizontal="center" vertical="center" wrapText="1"/>
    </xf>
    <xf numFmtId="0" fontId="0" fillId="0" borderId="0" xfId="0" applyFill="1" applyBorder="1">
      <alignment vertical="center"/>
    </xf>
    <xf numFmtId="0" fontId="0" fillId="0" borderId="22" xfId="0" applyFill="1" applyBorder="1" applyAlignment="1">
      <alignment vertical="center"/>
    </xf>
    <xf numFmtId="0" fontId="0" fillId="0" borderId="22" xfId="0" applyFill="1" applyBorder="1">
      <alignment vertical="center"/>
    </xf>
    <xf numFmtId="0" fontId="0" fillId="0" borderId="27" xfId="0" applyFill="1" applyBorder="1">
      <alignment vertical="center"/>
    </xf>
    <xf numFmtId="0" fontId="0" fillId="0" borderId="29" xfId="0" applyFill="1" applyBorder="1">
      <alignment vertical="center"/>
    </xf>
    <xf numFmtId="0" fontId="0" fillId="0" borderId="30" xfId="0" applyFill="1" applyBorder="1">
      <alignment vertical="center"/>
    </xf>
    <xf numFmtId="0" fontId="0" fillId="0" borderId="21" xfId="0" applyFill="1" applyBorder="1">
      <alignment vertical="center"/>
    </xf>
    <xf numFmtId="0" fontId="0" fillId="0" borderId="25" xfId="0" applyFill="1" applyBorder="1">
      <alignment vertical="center"/>
    </xf>
    <xf numFmtId="0" fontId="0" fillId="0" borderId="28" xfId="0" applyFill="1" applyBorder="1" applyAlignment="1">
      <alignment horizontal="center" vertical="center"/>
    </xf>
    <xf numFmtId="0" fontId="14" fillId="0" borderId="28"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7" fillId="0" borderId="28" xfId="0" applyFont="1" applyFill="1" applyBorder="1" applyAlignment="1">
      <alignment horizontal="center" vertical="top" wrapText="1"/>
    </xf>
    <xf numFmtId="0" fontId="15" fillId="0" borderId="28" xfId="0" applyFont="1" applyFill="1" applyBorder="1" applyAlignment="1">
      <alignment horizontal="center" vertical="top" wrapText="1"/>
    </xf>
    <xf numFmtId="0" fontId="0" fillId="0" borderId="16" xfId="0" applyFill="1" applyBorder="1" applyAlignment="1">
      <alignment vertical="center" shrinkToFit="1"/>
    </xf>
    <xf numFmtId="0" fontId="0" fillId="0" borderId="17" xfId="0" applyFill="1" applyBorder="1" applyAlignment="1">
      <alignment vertical="center" shrinkToFit="1"/>
    </xf>
    <xf numFmtId="0" fontId="16" fillId="0" borderId="19" xfId="0" applyFont="1" applyFill="1" applyBorder="1" applyAlignment="1">
      <alignment horizontal="center" vertical="top" wrapText="1"/>
    </xf>
    <xf numFmtId="0" fontId="0" fillId="0" borderId="25" xfId="0" applyFill="1" applyBorder="1" applyAlignment="1">
      <alignment vertical="center" shrinkToFit="1"/>
    </xf>
    <xf numFmtId="0" fontId="0" fillId="0" borderId="26" xfId="0" applyFill="1" applyBorder="1" applyAlignment="1">
      <alignment vertical="center" shrinkToFit="1"/>
    </xf>
    <xf numFmtId="0" fontId="0" fillId="0" borderId="20" xfId="0" applyFill="1" applyBorder="1" applyAlignment="1">
      <alignment vertical="center" shrinkToFit="1"/>
    </xf>
    <xf numFmtId="0" fontId="0" fillId="0" borderId="21" xfId="0" applyFill="1" applyBorder="1" applyAlignment="1">
      <alignment vertical="center" shrinkToFit="1"/>
    </xf>
    <xf numFmtId="0" fontId="0" fillId="0" borderId="16" xfId="0" applyFill="1" applyBorder="1" applyAlignment="1">
      <alignment vertical="center"/>
    </xf>
    <xf numFmtId="57" fontId="0" fillId="0" borderId="16" xfId="0" applyNumberFormat="1" applyFill="1" applyBorder="1" applyAlignment="1">
      <alignment vertical="center" shrinkToFit="1"/>
    </xf>
    <xf numFmtId="57" fontId="0" fillId="0" borderId="21" xfId="0" applyNumberFormat="1" applyFill="1" applyBorder="1" applyAlignment="1">
      <alignment vertical="center" shrinkToFit="1"/>
    </xf>
    <xf numFmtId="0" fontId="13" fillId="0" borderId="0" xfId="0" applyFont="1" applyFill="1">
      <alignment vertical="center"/>
    </xf>
    <xf numFmtId="57" fontId="0" fillId="0" borderId="0" xfId="0" applyNumberFormat="1" applyFill="1">
      <alignment vertical="center"/>
    </xf>
    <xf numFmtId="0" fontId="17" fillId="0" borderId="0" xfId="0" applyFont="1" applyFill="1">
      <alignment vertical="center"/>
    </xf>
    <xf numFmtId="0" fontId="0" fillId="0" borderId="0" xfId="0" applyFill="1" applyAlignment="1">
      <alignment vertical="center"/>
    </xf>
    <xf numFmtId="0" fontId="16" fillId="0" borderId="16" xfId="0" applyFont="1" applyFill="1" applyBorder="1" applyAlignment="1">
      <alignment vertical="center"/>
    </xf>
    <xf numFmtId="0" fontId="0" fillId="0" borderId="16" xfId="0" applyFill="1" applyBorder="1" applyAlignment="1">
      <alignment horizontal="center" vertical="center" shrinkToFit="1"/>
    </xf>
    <xf numFmtId="178" fontId="0" fillId="0" borderId="16" xfId="0" applyNumberFormat="1" applyFill="1" applyBorder="1" applyAlignment="1">
      <alignment horizontal="center" vertical="center" shrinkToFit="1"/>
    </xf>
    <xf numFmtId="57" fontId="0" fillId="0" borderId="16" xfId="0" applyNumberFormat="1" applyFill="1" applyBorder="1" applyAlignment="1">
      <alignment horizontal="center" vertical="center" shrinkToFit="1"/>
    </xf>
    <xf numFmtId="0" fontId="13" fillId="0" borderId="16" xfId="0" applyFont="1" applyFill="1" applyBorder="1" applyAlignment="1">
      <alignment horizontal="center" vertical="top" wrapText="1"/>
    </xf>
    <xf numFmtId="0" fontId="14" fillId="0" borderId="0" xfId="0" applyFont="1" applyFill="1">
      <alignment vertical="center"/>
    </xf>
    <xf numFmtId="0" fontId="0" fillId="0" borderId="18" xfId="0" applyFill="1" applyBorder="1" applyAlignment="1">
      <alignment horizontal="center" vertical="center" shrinkToFit="1"/>
    </xf>
    <xf numFmtId="0" fontId="0" fillId="0" borderId="19" xfId="0" applyFill="1" applyBorder="1" applyAlignment="1">
      <alignment horizontal="center" vertical="center" shrinkToFit="1"/>
    </xf>
    <xf numFmtId="0" fontId="0" fillId="0" borderId="33" xfId="0" applyFill="1" applyBorder="1" applyAlignment="1">
      <alignment horizontal="center" vertical="center" shrinkToFit="1"/>
    </xf>
    <xf numFmtId="0" fontId="0" fillId="0" borderId="35" xfId="0" applyFill="1" applyBorder="1" applyAlignment="1">
      <alignment horizontal="center" vertical="center" shrinkToFit="1"/>
    </xf>
    <xf numFmtId="57" fontId="0" fillId="0" borderId="18" xfId="0" applyNumberFormat="1" applyFill="1" applyBorder="1" applyAlignment="1">
      <alignment horizontal="center" vertical="center" shrinkToFit="1"/>
    </xf>
    <xf numFmtId="0" fontId="31" fillId="0" borderId="16" xfId="0" applyFont="1" applyFill="1" applyBorder="1">
      <alignment vertical="center"/>
    </xf>
    <xf numFmtId="0" fontId="25" fillId="0" borderId="16" xfId="0" applyFont="1" applyFill="1" applyBorder="1">
      <alignment vertical="center"/>
    </xf>
    <xf numFmtId="0" fontId="0" fillId="0" borderId="20" xfId="0" applyFill="1" applyBorder="1" applyAlignment="1">
      <alignment vertical="center" wrapText="1"/>
    </xf>
    <xf numFmtId="0" fontId="25" fillId="0" borderId="22" xfId="0" applyFont="1" applyFill="1" applyBorder="1">
      <alignment vertical="center"/>
    </xf>
    <xf numFmtId="0" fontId="25" fillId="0" borderId="21" xfId="0" applyFont="1" applyFill="1" applyBorder="1">
      <alignment vertical="center"/>
    </xf>
    <xf numFmtId="0" fontId="13" fillId="0" borderId="16" xfId="0" applyFont="1" applyFill="1" applyBorder="1" applyAlignment="1">
      <alignment vertical="top" wrapText="1"/>
    </xf>
    <xf numFmtId="0" fontId="2" fillId="2" borderId="1" xfId="0" applyNumberFormat="1" applyFont="1" applyFill="1" applyBorder="1" applyAlignment="1">
      <alignment horizontal="center" vertical="center"/>
    </xf>
    <xf numFmtId="0" fontId="2" fillId="0" borderId="12" xfId="0" applyFont="1" applyFill="1" applyBorder="1" applyAlignment="1">
      <alignment vertical="center" wrapText="1"/>
    </xf>
    <xf numFmtId="0" fontId="2" fillId="0" borderId="13" xfId="0" applyFont="1" applyFill="1" applyBorder="1" applyAlignment="1">
      <alignment vertical="center" wrapText="1"/>
    </xf>
    <xf numFmtId="0" fontId="2" fillId="0" borderId="12" xfId="0" applyFont="1" applyBorder="1" applyAlignment="1">
      <alignment vertical="center"/>
    </xf>
    <xf numFmtId="0" fontId="2" fillId="0" borderId="13" xfId="0" applyFont="1" applyBorder="1" applyAlignment="1">
      <alignment vertical="center"/>
    </xf>
    <xf numFmtId="0" fontId="2" fillId="0" borderId="12" xfId="0" applyNumberFormat="1" applyFont="1" applyBorder="1" applyAlignment="1">
      <alignment vertical="center"/>
    </xf>
    <xf numFmtId="0" fontId="2" fillId="0" borderId="13" xfId="0" applyNumberFormat="1" applyFont="1" applyBorder="1" applyAlignment="1">
      <alignment vertical="center"/>
    </xf>
    <xf numFmtId="0" fontId="2" fillId="0" borderId="1" xfId="0" applyFont="1" applyBorder="1" applyAlignment="1">
      <alignment horizontal="center" vertical="center"/>
    </xf>
    <xf numFmtId="0" fontId="2" fillId="0" borderId="11" xfId="0" applyFont="1" applyBorder="1" applyAlignment="1">
      <alignment horizontal="center" vertical="center"/>
    </xf>
    <xf numFmtId="0" fontId="2" fillId="0" borderId="11" xfId="0" applyFont="1" applyBorder="1" applyAlignment="1">
      <alignment horizontal="center" vertical="center" wrapText="1"/>
    </xf>
    <xf numFmtId="0" fontId="2" fillId="2" borderId="11" xfId="0" applyNumberFormat="1" applyFont="1" applyFill="1" applyBorder="1" applyAlignment="1">
      <alignment horizontal="center" vertical="center" wrapText="1"/>
    </xf>
    <xf numFmtId="0" fontId="2" fillId="0" borderId="11" xfId="0" applyFont="1" applyFill="1"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2" fillId="0" borderId="11" xfId="0" applyFont="1" applyBorder="1" applyAlignment="1">
      <alignment vertical="center" wrapText="1"/>
    </xf>
    <xf numFmtId="0" fontId="0" fillId="0" borderId="12" xfId="0" applyFill="1" applyBorder="1" applyAlignment="1">
      <alignment vertical="center" wrapText="1"/>
    </xf>
    <xf numFmtId="0" fontId="0" fillId="0" borderId="13" xfId="0" applyFill="1" applyBorder="1" applyAlignment="1">
      <alignment vertical="center" wrapText="1"/>
    </xf>
    <xf numFmtId="0" fontId="2" fillId="0" borderId="11" xfId="0" applyFont="1" applyFill="1" applyBorder="1" applyAlignment="1">
      <alignment horizontal="center" vertical="center" textRotation="180" wrapText="1"/>
    </xf>
    <xf numFmtId="0" fontId="0" fillId="0" borderId="12" xfId="0" applyFill="1" applyBorder="1" applyAlignment="1">
      <alignment horizontal="center" vertical="center" textRotation="180" wrapText="1"/>
    </xf>
    <xf numFmtId="0" fontId="0" fillId="0" borderId="13" xfId="0" applyFill="1" applyBorder="1" applyAlignment="1">
      <alignment horizontal="center" vertical="center" textRotation="180" wrapText="1"/>
    </xf>
    <xf numFmtId="0" fontId="2" fillId="0" borderId="12" xfId="0" applyFont="1" applyFill="1" applyBorder="1" applyAlignment="1">
      <alignment horizontal="center" vertical="center" textRotation="180" wrapText="1"/>
    </xf>
    <xf numFmtId="0" fontId="0" fillId="0" borderId="13" xfId="0" applyFill="1" applyBorder="1" applyAlignment="1">
      <alignment horizontal="center" vertical="center" wrapText="1"/>
    </xf>
    <xf numFmtId="0" fontId="2" fillId="0" borderId="11" xfId="0" applyFont="1" applyFill="1" applyBorder="1" applyAlignment="1">
      <alignment vertical="center"/>
    </xf>
    <xf numFmtId="0" fontId="0" fillId="0" borderId="104" xfId="0" applyFill="1" applyBorder="1" applyAlignment="1">
      <alignment vertical="center"/>
    </xf>
    <xf numFmtId="0" fontId="0" fillId="0" borderId="12" xfId="0" applyFill="1" applyBorder="1" applyAlignment="1">
      <alignment horizontal="center" vertical="center" textRotation="180" shrinkToFit="1"/>
    </xf>
    <xf numFmtId="0" fontId="0" fillId="0" borderId="12" xfId="0" applyFill="1" applyBorder="1" applyAlignment="1">
      <alignment horizontal="center" vertical="center" shrinkToFit="1"/>
    </xf>
    <xf numFmtId="0" fontId="0" fillId="0" borderId="13" xfId="0" applyFill="1" applyBorder="1" applyAlignment="1">
      <alignment horizontal="center" vertical="center" shrinkToFit="1"/>
    </xf>
    <xf numFmtId="0" fontId="4" fillId="0" borderId="11" xfId="0" applyFont="1" applyFill="1" applyBorder="1" applyAlignment="1">
      <alignment horizontal="center" vertical="center" textRotation="180" wrapText="1"/>
    </xf>
    <xf numFmtId="0" fontId="8" fillId="0" borderId="13" xfId="0" applyFont="1" applyFill="1" applyBorder="1" applyAlignment="1">
      <alignment horizontal="center" vertical="center" textRotation="180" wrapText="1"/>
    </xf>
    <xf numFmtId="0" fontId="0" fillId="0" borderId="13" xfId="0" applyFill="1" applyBorder="1" applyAlignment="1">
      <alignment horizontal="center" vertical="center" textRotation="180" shrinkToFit="1"/>
    </xf>
    <xf numFmtId="0" fontId="2" fillId="0" borderId="71" xfId="0" applyFont="1" applyFill="1" applyBorder="1" applyAlignment="1">
      <alignment horizontal="center" vertical="center" wrapText="1"/>
    </xf>
    <xf numFmtId="0" fontId="0" fillId="0" borderId="0" xfId="0" applyBorder="1" applyAlignment="1">
      <alignment horizontal="center" vertical="center" wrapText="1"/>
    </xf>
    <xf numFmtId="0" fontId="0" fillId="0" borderId="117" xfId="0" applyBorder="1" applyAlignment="1">
      <alignment horizontal="center" vertical="center" wrapText="1"/>
    </xf>
    <xf numFmtId="0" fontId="2" fillId="0" borderId="71"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82" xfId="0" applyBorder="1" applyAlignment="1">
      <alignment horizontal="center" vertical="center" shrinkToFit="1"/>
    </xf>
    <xf numFmtId="0" fontId="2" fillId="0" borderId="0" xfId="0" applyFont="1" applyFill="1" applyBorder="1" applyAlignment="1">
      <alignment horizontal="center" vertical="center" wrapText="1"/>
    </xf>
    <xf numFmtId="0" fontId="23" fillId="0" borderId="11" xfId="0" applyFont="1" applyFill="1" applyBorder="1" applyAlignment="1">
      <alignment horizontal="center" vertical="center" textRotation="180" wrapText="1"/>
    </xf>
    <xf numFmtId="0" fontId="25" fillId="0" borderId="13" xfId="0" applyFont="1" applyFill="1" applyBorder="1" applyAlignment="1">
      <alignment horizontal="center" vertical="center" textRotation="180" wrapText="1"/>
    </xf>
    <xf numFmtId="0" fontId="2" fillId="0" borderId="11"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2" fillId="0" borderId="11" xfId="0" applyNumberFormat="1" applyFont="1" applyFill="1" applyBorder="1" applyAlignment="1">
      <alignment horizontal="center" vertical="center" shrinkToFit="1"/>
    </xf>
    <xf numFmtId="0" fontId="0" fillId="0" borderId="13" xfId="0" applyBorder="1" applyAlignment="1">
      <alignment horizontal="center" vertical="center" shrinkToFit="1"/>
    </xf>
    <xf numFmtId="0" fontId="0" fillId="0" borderId="12" xfId="0" applyBorder="1" applyAlignment="1">
      <alignment horizontal="center" vertical="center" shrinkToFit="1"/>
    </xf>
    <xf numFmtId="0" fontId="2" fillId="0" borderId="11" xfId="0" applyNumberFormat="1" applyFont="1" applyFill="1" applyBorder="1" applyAlignment="1">
      <alignment vertical="center" wrapText="1"/>
    </xf>
    <xf numFmtId="0" fontId="0" fillId="0" borderId="12" xfId="0" applyBorder="1" applyAlignment="1">
      <alignment horizontal="center" vertical="center" wrapText="1"/>
    </xf>
    <xf numFmtId="0" fontId="0" fillId="0" borderId="12" xfId="0" applyFill="1" applyBorder="1" applyAlignment="1">
      <alignment horizontal="center" vertical="center" wrapText="1"/>
    </xf>
    <xf numFmtId="57" fontId="2" fillId="0" borderId="0" xfId="0" applyNumberFormat="1" applyFont="1" applyAlignment="1">
      <alignment vertical="center" shrinkToFit="1"/>
    </xf>
    <xf numFmtId="0" fontId="0" fillId="0" borderId="0" xfId="0" applyAlignment="1">
      <alignment vertical="center" shrinkToFit="1"/>
    </xf>
    <xf numFmtId="0" fontId="9" fillId="0" borderId="2" xfId="0" applyNumberFormat="1" applyFont="1" applyFill="1" applyBorder="1" applyAlignment="1">
      <alignment vertical="center" wrapText="1"/>
    </xf>
    <xf numFmtId="0" fontId="0" fillId="0" borderId="3" xfId="0" applyFill="1" applyBorder="1" applyAlignment="1">
      <alignment vertical="center" wrapText="1"/>
    </xf>
    <xf numFmtId="0" fontId="2" fillId="0" borderId="5" xfId="0" applyNumberFormat="1" applyFont="1" applyFill="1" applyBorder="1" applyAlignment="1">
      <alignment vertical="center" shrinkToFit="1"/>
    </xf>
    <xf numFmtId="0" fontId="0" fillId="0" borderId="7" xfId="0" applyBorder="1" applyAlignment="1">
      <alignment vertical="center" shrinkToFit="1"/>
    </xf>
    <xf numFmtId="0" fontId="0" fillId="0" borderId="8" xfId="0" applyBorder="1" applyAlignment="1">
      <alignment vertical="center" shrinkToFit="1"/>
    </xf>
    <xf numFmtId="0" fontId="0" fillId="0" borderId="10" xfId="0" applyBorder="1" applyAlignment="1">
      <alignment vertical="center" shrinkToFit="1"/>
    </xf>
    <xf numFmtId="0" fontId="2" fillId="0" borderId="5" xfId="0" applyNumberFormat="1" applyFont="1" applyFill="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4" fillId="0" borderId="5" xfId="0" applyNumberFormat="1" applyFont="1" applyFill="1" applyBorder="1" applyAlignment="1">
      <alignment vertical="center" wrapText="1"/>
    </xf>
    <xf numFmtId="0" fontId="0" fillId="0" borderId="6" xfId="0" applyBorder="1" applyAlignment="1">
      <alignment vertical="center" shrinkToFit="1"/>
    </xf>
    <xf numFmtId="0" fontId="0" fillId="0" borderId="9" xfId="0" applyBorder="1" applyAlignment="1">
      <alignment vertical="center" shrinkToFit="1"/>
    </xf>
    <xf numFmtId="0" fontId="2" fillId="0" borderId="5" xfId="0" applyNumberFormat="1" applyFont="1" applyFill="1"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10" xfId="0" applyBorder="1" applyAlignment="1">
      <alignment horizontal="center" vertical="center" shrinkToFit="1"/>
    </xf>
    <xf numFmtId="0" fontId="2" fillId="0" borderId="2" xfId="0" applyNumberFormat="1" applyFont="1" applyFill="1" applyBorder="1" applyAlignment="1">
      <alignment vertical="center" wrapText="1"/>
    </xf>
    <xf numFmtId="0" fontId="0" fillId="0" borderId="3" xfId="0" applyBorder="1" applyAlignment="1">
      <alignment vertical="center" wrapText="1"/>
    </xf>
    <xf numFmtId="0" fontId="2" fillId="0" borderId="2" xfId="0" applyNumberFormat="1" applyFont="1" applyFill="1" applyBorder="1" applyAlignment="1">
      <alignment vertical="center" shrinkToFit="1"/>
    </xf>
    <xf numFmtId="0" fontId="0" fillId="0" borderId="3" xfId="0" applyBorder="1" applyAlignment="1">
      <alignment vertical="center" shrinkToFit="1"/>
    </xf>
    <xf numFmtId="0" fontId="5" fillId="0" borderId="11" xfId="0" applyNumberFormat="1" applyFont="1" applyFill="1" applyBorder="1" applyAlignment="1">
      <alignment horizontal="center" vertical="center" wrapText="1"/>
    </xf>
    <xf numFmtId="0" fontId="7" fillId="0" borderId="13" xfId="0" applyFont="1" applyFill="1" applyBorder="1" applyAlignment="1">
      <alignment horizontal="center" vertical="center" wrapText="1"/>
    </xf>
    <xf numFmtId="9" fontId="2" fillId="0" borderId="11" xfId="0" applyNumberFormat="1" applyFont="1" applyFill="1" applyBorder="1" applyAlignment="1">
      <alignment horizontal="center" vertical="center" wrapText="1"/>
    </xf>
    <xf numFmtId="9" fontId="0" fillId="0" borderId="13" xfId="0" applyNumberFormat="1" applyFill="1" applyBorder="1" applyAlignment="1">
      <alignment horizontal="center" vertical="center" wrapText="1"/>
    </xf>
    <xf numFmtId="9" fontId="0" fillId="0" borderId="12" xfId="0" applyNumberForma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0" fillId="0" borderId="3" xfId="0" applyFill="1" applyBorder="1" applyAlignment="1">
      <alignment horizontal="center" vertical="center" wrapText="1"/>
    </xf>
    <xf numFmtId="0" fontId="2" fillId="0" borderId="11" xfId="0" applyNumberFormat="1" applyFont="1" applyFill="1" applyBorder="1" applyAlignment="1">
      <alignment horizontal="center" vertical="center" wrapText="1" shrinkToFit="1"/>
    </xf>
    <xf numFmtId="176" fontId="2" fillId="0" borderId="11" xfId="0" applyNumberFormat="1" applyFont="1" applyFill="1" applyBorder="1" applyAlignment="1">
      <alignment horizontal="center" vertical="center" shrinkToFit="1"/>
    </xf>
    <xf numFmtId="176" fontId="2" fillId="0" borderId="11" xfId="0" applyNumberFormat="1" applyFont="1" applyFill="1" applyBorder="1" applyAlignment="1">
      <alignment horizontal="center" vertical="center" wrapText="1" shrinkToFit="1"/>
    </xf>
    <xf numFmtId="0" fontId="0" fillId="0" borderId="13" xfId="0" applyBorder="1" applyAlignment="1">
      <alignment horizontal="center" vertical="center" wrapText="1" shrinkToFit="1"/>
    </xf>
    <xf numFmtId="3" fontId="2" fillId="0" borderId="11" xfId="0" applyNumberFormat="1" applyFont="1" applyFill="1" applyBorder="1" applyAlignment="1">
      <alignment horizontal="center" vertical="center" shrinkToFit="1"/>
    </xf>
    <xf numFmtId="178" fontId="2" fillId="0" borderId="11" xfId="0" applyNumberFormat="1" applyFont="1" applyFill="1" applyBorder="1" applyAlignment="1">
      <alignment horizontal="center" vertical="center" shrinkToFit="1"/>
    </xf>
    <xf numFmtId="178" fontId="0" fillId="0" borderId="13" xfId="0" applyNumberFormat="1" applyBorder="1" applyAlignment="1">
      <alignment horizontal="center" vertical="center" shrinkToFit="1"/>
    </xf>
    <xf numFmtId="3" fontId="2" fillId="0" borderId="5" xfId="0" applyNumberFormat="1" applyFont="1" applyFill="1" applyBorder="1" applyAlignment="1">
      <alignment horizontal="center" vertical="center" shrinkToFit="1"/>
    </xf>
    <xf numFmtId="9" fontId="2" fillId="0" borderId="11" xfId="0" applyNumberFormat="1" applyFont="1" applyFill="1" applyBorder="1" applyAlignment="1">
      <alignment horizontal="center" vertical="center" shrinkToFit="1"/>
    </xf>
    <xf numFmtId="3" fontId="2" fillId="0" borderId="2" xfId="0" applyNumberFormat="1" applyFont="1" applyFill="1" applyBorder="1" applyAlignment="1">
      <alignment horizontal="center" vertical="center" shrinkToFit="1"/>
    </xf>
    <xf numFmtId="0" fontId="0" fillId="0" borderId="4" xfId="0" applyBorder="1" applyAlignment="1">
      <alignment horizontal="center" vertical="center" shrinkToFit="1"/>
    </xf>
    <xf numFmtId="0" fontId="0" fillId="0" borderId="3" xfId="0" applyBorder="1" applyAlignment="1">
      <alignment horizontal="center" vertical="center" shrinkToFit="1"/>
    </xf>
    <xf numFmtId="176" fontId="2" fillId="0" borderId="2" xfId="0" applyNumberFormat="1" applyFont="1" applyFill="1" applyBorder="1" applyAlignment="1">
      <alignment horizontal="center" vertical="center" shrinkToFit="1"/>
    </xf>
    <xf numFmtId="0" fontId="0" fillId="0" borderId="14" xfId="0" applyBorder="1" applyAlignment="1">
      <alignment horizontal="center" vertical="center" shrinkToFit="1"/>
    </xf>
    <xf numFmtId="0" fontId="0" fillId="0" borderId="15" xfId="0" applyBorder="1" applyAlignment="1">
      <alignment horizontal="center" vertical="center" shrinkToFit="1"/>
    </xf>
    <xf numFmtId="0" fontId="2" fillId="0" borderId="11" xfId="0" applyNumberFormat="1" applyFont="1" applyFill="1" applyBorder="1" applyAlignment="1">
      <alignment vertical="center" shrinkToFit="1"/>
    </xf>
    <xf numFmtId="0" fontId="0" fillId="0" borderId="13" xfId="0" applyBorder="1" applyAlignment="1">
      <alignment vertical="center" shrinkToFit="1"/>
    </xf>
    <xf numFmtId="0" fontId="2" fillId="0" borderId="5" xfId="0" applyNumberFormat="1" applyFont="1" applyFill="1" applyBorder="1" applyAlignment="1">
      <alignment horizontal="center" vertical="center" wrapText="1" shrinkToFit="1"/>
    </xf>
    <xf numFmtId="0" fontId="0" fillId="0" borderId="8" xfId="0" applyBorder="1" applyAlignment="1">
      <alignment horizontal="center" vertical="center" wrapText="1" shrinkToFit="1"/>
    </xf>
    <xf numFmtId="178" fontId="0" fillId="0" borderId="12" xfId="0" applyNumberFormat="1" applyBorder="1" applyAlignment="1">
      <alignment horizontal="center" vertical="center" shrinkToFit="1"/>
    </xf>
    <xf numFmtId="1" fontId="2" fillId="0" borderId="11" xfId="0" applyNumberFormat="1" applyFont="1" applyFill="1" applyBorder="1" applyAlignment="1">
      <alignment horizontal="center" vertical="center" shrinkToFit="1"/>
    </xf>
    <xf numFmtId="1" fontId="0" fillId="0" borderId="12" xfId="0" applyNumberFormat="1" applyBorder="1" applyAlignment="1">
      <alignment horizontal="center" vertical="center" shrinkToFit="1"/>
    </xf>
    <xf numFmtId="1" fontId="0" fillId="0" borderId="13" xfId="0" applyNumberFormat="1" applyBorder="1" applyAlignment="1">
      <alignment horizontal="center" vertical="center" shrinkToFit="1"/>
    </xf>
    <xf numFmtId="0" fontId="2" fillId="0" borderId="2" xfId="0" applyNumberFormat="1" applyFont="1" applyFill="1" applyBorder="1" applyAlignment="1">
      <alignment horizontal="center" vertical="center" shrinkToFit="1"/>
    </xf>
    <xf numFmtId="0" fontId="9" fillId="0" borderId="11" xfId="0" applyNumberFormat="1" applyFont="1" applyFill="1" applyBorder="1" applyAlignment="1">
      <alignment vertical="center" wrapText="1"/>
    </xf>
    <xf numFmtId="0" fontId="10" fillId="0" borderId="13" xfId="0" applyFont="1" applyBorder="1" applyAlignment="1">
      <alignment vertical="center" wrapText="1"/>
    </xf>
    <xf numFmtId="0" fontId="5" fillId="0" borderId="11" xfId="0" applyNumberFormat="1" applyFont="1" applyFill="1" applyBorder="1" applyAlignment="1">
      <alignment vertical="center" wrapText="1"/>
    </xf>
    <xf numFmtId="0" fontId="7" fillId="0" borderId="13" xfId="0" applyFont="1" applyBorder="1" applyAlignment="1">
      <alignment vertical="center" wrapText="1"/>
    </xf>
    <xf numFmtId="0" fontId="11" fillId="0" borderId="13" xfId="0" applyFont="1" applyBorder="1" applyAlignment="1">
      <alignment horizontal="center" vertical="center" wrapText="1"/>
    </xf>
    <xf numFmtId="2" fontId="2" fillId="0" borderId="11" xfId="0" applyNumberFormat="1" applyFont="1" applyFill="1" applyBorder="1" applyAlignment="1">
      <alignment horizontal="center" vertical="center" shrinkToFit="1"/>
    </xf>
    <xf numFmtId="2" fontId="0" fillId="0" borderId="12" xfId="0" applyNumberFormat="1" applyBorder="1" applyAlignment="1">
      <alignment horizontal="center" vertical="center" shrinkToFit="1"/>
    </xf>
    <xf numFmtId="2" fontId="0" fillId="0" borderId="13" xfId="0" applyNumberFormat="1" applyBorder="1" applyAlignment="1">
      <alignment horizontal="center" vertical="center" shrinkToFit="1"/>
    </xf>
    <xf numFmtId="0" fontId="4" fillId="0" borderId="1" xfId="0" applyNumberFormat="1" applyFont="1" applyFill="1" applyBorder="1" applyAlignment="1">
      <alignment horizontal="center" vertical="top" wrapText="1" shrinkToFit="1"/>
    </xf>
    <xf numFmtId="0" fontId="8" fillId="0" borderId="1" xfId="0" applyFont="1" applyFill="1" applyBorder="1" applyAlignment="1">
      <alignment horizontal="center" vertical="top" wrapText="1" shrinkToFit="1"/>
    </xf>
    <xf numFmtId="0" fontId="6" fillId="0" borderId="11" xfId="0" applyFont="1" applyFill="1" applyBorder="1" applyAlignment="1">
      <alignment horizontal="right" vertical="center" textRotation="180" wrapText="1"/>
    </xf>
    <xf numFmtId="0" fontId="15" fillId="0" borderId="13" xfId="0" applyFont="1" applyFill="1" applyBorder="1" applyAlignment="1">
      <alignment horizontal="right" vertical="center" textRotation="180" wrapText="1"/>
    </xf>
    <xf numFmtId="0" fontId="2" fillId="0" borderId="11" xfId="0" applyFont="1" applyFill="1" applyBorder="1" applyAlignment="1">
      <alignment vertical="center" shrinkToFit="1"/>
    </xf>
    <xf numFmtId="0" fontId="0" fillId="0" borderId="12" xfId="0" applyFill="1" applyBorder="1" applyAlignment="1">
      <alignment vertical="center" shrinkToFit="1"/>
    </xf>
    <xf numFmtId="0" fontId="0" fillId="0" borderId="13" xfId="0" applyFill="1" applyBorder="1" applyAlignment="1">
      <alignment vertical="center" shrinkToFit="1"/>
    </xf>
    <xf numFmtId="178" fontId="2" fillId="0" borderId="11" xfId="0" applyNumberFormat="1" applyFont="1" applyFill="1" applyBorder="1" applyAlignment="1">
      <alignment vertical="center"/>
    </xf>
    <xf numFmtId="178" fontId="0" fillId="0" borderId="104" xfId="0" applyNumberFormat="1" applyFill="1" applyBorder="1" applyAlignment="1">
      <alignment vertical="center"/>
    </xf>
    <xf numFmtId="0" fontId="5" fillId="0" borderId="81" xfId="0" applyFont="1" applyFill="1" applyBorder="1" applyAlignment="1">
      <alignment horizontal="center" vertical="center" textRotation="180" wrapText="1"/>
    </xf>
    <xf numFmtId="0" fontId="7" fillId="0" borderId="102" xfId="0" applyFont="1" applyFill="1" applyBorder="1" applyAlignment="1">
      <alignment horizontal="center" vertical="center" textRotation="180" wrapText="1"/>
    </xf>
    <xf numFmtId="0" fontId="2" fillId="0" borderId="106" xfId="0" applyFont="1" applyFill="1" applyBorder="1" applyAlignment="1">
      <alignment vertical="center" shrinkToFit="1"/>
    </xf>
    <xf numFmtId="0" fontId="0" fillId="0" borderId="108" xfId="0" applyFill="1" applyBorder="1" applyAlignment="1">
      <alignment vertical="center" shrinkToFit="1"/>
    </xf>
    <xf numFmtId="0" fontId="2" fillId="0" borderId="81" xfId="0" applyFont="1" applyFill="1" applyBorder="1" applyAlignment="1">
      <alignment vertical="center" shrinkToFit="1"/>
    </xf>
    <xf numFmtId="0" fontId="0" fillId="0" borderId="102" xfId="0" applyFill="1" applyBorder="1" applyAlignment="1">
      <alignment vertical="center" shrinkToFit="1"/>
    </xf>
    <xf numFmtId="2" fontId="2" fillId="0" borderId="106" xfId="0" applyNumberFormat="1" applyFont="1" applyFill="1" applyBorder="1" applyAlignment="1">
      <alignment vertical="center" shrinkToFit="1"/>
    </xf>
    <xf numFmtId="0" fontId="0" fillId="0" borderId="20" xfId="0" applyBorder="1" applyAlignment="1">
      <alignment vertical="top" wrapText="1"/>
    </xf>
    <xf numFmtId="0" fontId="0" fillId="0" borderId="21" xfId="0" applyBorder="1" applyAlignment="1">
      <alignment vertical="top" wrapText="1"/>
    </xf>
    <xf numFmtId="0" fontId="0" fillId="0" borderId="22" xfId="0" applyBorder="1" applyAlignment="1">
      <alignment vertical="top" wrapText="1"/>
    </xf>
    <xf numFmtId="0" fontId="13" fillId="0" borderId="0" xfId="0" applyFont="1" applyAlignment="1">
      <alignment vertical="top" wrapText="1"/>
    </xf>
    <xf numFmtId="0" fontId="8" fillId="0" borderId="0" xfId="0" applyFont="1" applyAlignment="1">
      <alignment vertical="top" wrapText="1"/>
    </xf>
    <xf numFmtId="0" fontId="13" fillId="0" borderId="29" xfId="0" applyFont="1" applyBorder="1" applyAlignment="1">
      <alignment vertical="top" wrapText="1"/>
    </xf>
    <xf numFmtId="0" fontId="8" fillId="0" borderId="0" xfId="0" applyFont="1" applyBorder="1" applyAlignment="1">
      <alignment vertical="top" wrapText="1"/>
    </xf>
    <xf numFmtId="0" fontId="8" fillId="0" borderId="30" xfId="0" applyFont="1" applyBorder="1" applyAlignment="1">
      <alignment vertical="top" wrapText="1"/>
    </xf>
    <xf numFmtId="0" fontId="8" fillId="0" borderId="20" xfId="0" applyFont="1" applyBorder="1" applyAlignment="1">
      <alignment vertical="top" wrapText="1"/>
    </xf>
    <xf numFmtId="0" fontId="8" fillId="0" borderId="22" xfId="0" applyFont="1" applyBorder="1" applyAlignment="1">
      <alignment vertical="top" wrapText="1"/>
    </xf>
    <xf numFmtId="0" fontId="8" fillId="0" borderId="21" xfId="0" applyFont="1" applyBorder="1" applyAlignment="1">
      <alignment vertical="top" wrapText="1"/>
    </xf>
    <xf numFmtId="0" fontId="13" fillId="0" borderId="20" xfId="0" applyFont="1" applyBorder="1" applyAlignment="1">
      <alignment vertical="top" wrapText="1"/>
    </xf>
    <xf numFmtId="0" fontId="8" fillId="0" borderId="23" xfId="0" applyFont="1" applyBorder="1" applyAlignment="1">
      <alignment vertical="top" wrapText="1"/>
    </xf>
    <xf numFmtId="0" fontId="8" fillId="0" borderId="122" xfId="0" applyFont="1" applyBorder="1" applyAlignment="1">
      <alignment vertical="top" wrapText="1"/>
    </xf>
    <xf numFmtId="0" fontId="8" fillId="0" borderId="24" xfId="0" applyFont="1" applyBorder="1" applyAlignment="1">
      <alignment vertical="top" wrapText="1"/>
    </xf>
    <xf numFmtId="0" fontId="0" fillId="0" borderId="31" xfId="0" applyBorder="1" applyAlignment="1">
      <alignment vertical="top" wrapText="1"/>
    </xf>
    <xf numFmtId="0" fontId="0" fillId="0" borderId="29" xfId="0" applyBorder="1" applyAlignment="1">
      <alignment vertical="top" wrapText="1"/>
    </xf>
    <xf numFmtId="0" fontId="0" fillId="0" borderId="23" xfId="0" applyBorder="1" applyAlignment="1">
      <alignment vertical="top" wrapText="1"/>
    </xf>
    <xf numFmtId="0" fontId="8" fillId="0" borderId="29" xfId="0" applyFont="1" applyBorder="1" applyAlignment="1">
      <alignment vertical="top" wrapText="1"/>
    </xf>
    <xf numFmtId="0" fontId="15" fillId="0" borderId="16" xfId="0" applyFont="1" applyBorder="1" applyAlignment="1">
      <alignment vertical="top" wrapText="1"/>
    </xf>
    <xf numFmtId="0" fontId="16" fillId="0" borderId="0" xfId="0" applyFont="1" applyAlignment="1">
      <alignment vertical="center" wrapText="1"/>
    </xf>
    <xf numFmtId="0" fontId="15" fillId="0" borderId="0" xfId="0" applyFont="1" applyAlignment="1">
      <alignment vertical="center" wrapText="1"/>
    </xf>
    <xf numFmtId="0" fontId="14" fillId="0" borderId="0" xfId="0" applyFont="1" applyAlignment="1">
      <alignment vertical="center" wrapText="1"/>
    </xf>
    <xf numFmtId="0" fontId="8" fillId="0" borderId="16" xfId="0" applyFont="1" applyBorder="1" applyAlignment="1">
      <alignment horizontal="center" vertical="center" wrapText="1"/>
    </xf>
    <xf numFmtId="0" fontId="10" fillId="0" borderId="0" xfId="0" applyFont="1" applyAlignment="1">
      <alignment vertical="center" wrapText="1"/>
    </xf>
    <xf numFmtId="0" fontId="13" fillId="0" borderId="16" xfId="0" applyFont="1" applyBorder="1" applyAlignment="1">
      <alignment horizontal="center" vertical="center" wrapText="1"/>
    </xf>
    <xf numFmtId="0" fontId="0" fillId="0" borderId="16" xfId="0" applyBorder="1" applyAlignment="1">
      <alignment vertical="center" wrapText="1"/>
    </xf>
    <xf numFmtId="0" fontId="16" fillId="0" borderId="16" xfId="0" applyFont="1" applyBorder="1" applyAlignment="1">
      <alignment vertical="top" wrapText="1"/>
    </xf>
    <xf numFmtId="0" fontId="2" fillId="0" borderId="0" xfId="0" applyFont="1" applyFill="1" applyAlignment="1">
      <alignment horizontal="left" vertical="top" wrapText="1" indent="2"/>
    </xf>
    <xf numFmtId="0" fontId="0" fillId="0" borderId="0" xfId="0" applyAlignment="1">
      <alignment horizontal="left" vertical="top" wrapText="1" indent="2"/>
    </xf>
    <xf numFmtId="0" fontId="2" fillId="0" borderId="0" xfId="0" applyFont="1" applyFill="1" applyAlignment="1">
      <alignment vertical="top" wrapText="1"/>
    </xf>
    <xf numFmtId="0" fontId="0" fillId="0" borderId="0" xfId="0" applyAlignment="1">
      <alignment vertical="top" wrapText="1"/>
    </xf>
    <xf numFmtId="0" fontId="4" fillId="0" borderId="126" xfId="0" applyFont="1" applyBorder="1" applyAlignment="1">
      <alignment horizontal="left" vertical="top" wrapText="1" indent="1"/>
    </xf>
    <xf numFmtId="0" fontId="4" fillId="0" borderId="0" xfId="0" applyFont="1" applyBorder="1" applyAlignment="1">
      <alignment horizontal="left" vertical="top" wrapText="1" indent="1"/>
    </xf>
    <xf numFmtId="0" fontId="2" fillId="0" borderId="126" xfId="0" applyFont="1" applyBorder="1" applyAlignment="1">
      <alignment vertical="top" wrapText="1"/>
    </xf>
    <xf numFmtId="0" fontId="2" fillId="0" borderId="0" xfId="0" applyFont="1" applyBorder="1" applyAlignment="1">
      <alignment vertical="top" wrapText="1"/>
    </xf>
    <xf numFmtId="0" fontId="2" fillId="0" borderId="31"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31" xfId="0" applyFont="1" applyBorder="1" applyAlignment="1">
      <alignment vertical="center" wrapText="1"/>
    </xf>
    <xf numFmtId="0" fontId="2" fillId="0" borderId="28" xfId="0" applyFont="1" applyBorder="1" applyAlignment="1">
      <alignment vertical="center" wrapText="1"/>
    </xf>
    <xf numFmtId="0" fontId="2" fillId="0" borderId="29" xfId="0" applyFont="1" applyBorder="1" applyAlignment="1">
      <alignment vertical="center" wrapText="1"/>
    </xf>
    <xf numFmtId="0" fontId="2" fillId="0" borderId="30"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31" xfId="0" applyFont="1" applyBorder="1" applyAlignment="1">
      <alignment vertical="top" wrapText="1"/>
    </xf>
    <xf numFmtId="0" fontId="2" fillId="0" borderId="121" xfId="0" applyFont="1" applyBorder="1" applyAlignment="1">
      <alignment vertical="top" wrapText="1"/>
    </xf>
    <xf numFmtId="0" fontId="2" fillId="0" borderId="28" xfId="0" applyFont="1" applyBorder="1" applyAlignment="1">
      <alignment vertical="top" wrapText="1"/>
    </xf>
    <xf numFmtId="0" fontId="2" fillId="0" borderId="29" xfId="0" applyFont="1" applyBorder="1" applyAlignment="1">
      <alignment vertical="top" wrapText="1"/>
    </xf>
    <xf numFmtId="0" fontId="2" fillId="0" borderId="30" xfId="0" applyFont="1" applyBorder="1" applyAlignment="1">
      <alignment vertical="top" wrapText="1"/>
    </xf>
    <xf numFmtId="0" fontId="2" fillId="0" borderId="23" xfId="0" applyFont="1" applyBorder="1" applyAlignment="1">
      <alignment vertical="top" wrapText="1"/>
    </xf>
    <xf numFmtId="0" fontId="2" fillId="0" borderId="122" xfId="0" applyFont="1" applyBorder="1" applyAlignment="1">
      <alignment vertical="top" wrapText="1"/>
    </xf>
    <xf numFmtId="0" fontId="2" fillId="0" borderId="24" xfId="0" applyFont="1" applyBorder="1" applyAlignment="1">
      <alignment vertical="top" wrapText="1"/>
    </xf>
    <xf numFmtId="0" fontId="0" fillId="0" borderId="23" xfId="0" applyFill="1" applyBorder="1" applyAlignment="1">
      <alignment horizontal="center" vertical="center" shrinkToFit="1"/>
    </xf>
    <xf numFmtId="0" fontId="0" fillId="0" borderId="24" xfId="0" applyFill="1" applyBorder="1" applyAlignment="1">
      <alignment horizontal="center" vertical="center" shrinkToFit="1"/>
    </xf>
    <xf numFmtId="0" fontId="0" fillId="0" borderId="20" xfId="0" applyFill="1" applyBorder="1" applyAlignment="1">
      <alignment horizontal="center" vertical="center" textRotation="180" shrinkToFit="1"/>
    </xf>
    <xf numFmtId="0" fontId="0" fillId="0" borderId="22" xfId="0" applyFill="1" applyBorder="1" applyAlignment="1">
      <alignment horizontal="center" vertical="center" textRotation="180" shrinkToFit="1"/>
    </xf>
    <xf numFmtId="0" fontId="0" fillId="0" borderId="21" xfId="0" applyFill="1" applyBorder="1" applyAlignment="1">
      <alignment horizontal="center" vertical="center" textRotation="180" shrinkToFit="1"/>
    </xf>
    <xf numFmtId="0" fontId="0" fillId="0" borderId="18" xfId="0" applyFill="1" applyBorder="1" applyAlignment="1">
      <alignment horizontal="center" vertical="center" wrapText="1"/>
    </xf>
    <xf numFmtId="0" fontId="0" fillId="0" borderId="19" xfId="0" applyFill="1" applyBorder="1" applyAlignment="1">
      <alignment horizontal="center" vertical="center" wrapText="1"/>
    </xf>
    <xf numFmtId="0" fontId="0" fillId="0" borderId="18" xfId="0" applyFill="1" applyBorder="1" applyAlignment="1">
      <alignment horizontal="center" vertical="center" shrinkToFit="1"/>
    </xf>
    <xf numFmtId="0" fontId="0" fillId="0" borderId="19" xfId="0" applyFill="1" applyBorder="1" applyAlignment="1">
      <alignment horizontal="center" vertical="center" shrinkToFit="1"/>
    </xf>
    <xf numFmtId="0" fontId="0" fillId="0" borderId="29" xfId="0" applyFill="1" applyBorder="1" applyAlignment="1">
      <alignment horizontal="center" vertical="center" shrinkToFit="1"/>
    </xf>
    <xf numFmtId="0" fontId="0" fillId="0" borderId="30" xfId="0" applyFill="1" applyBorder="1" applyAlignment="1">
      <alignment horizontal="center" vertical="center" shrinkToFit="1"/>
    </xf>
    <xf numFmtId="0" fontId="0" fillId="0" borderId="20" xfId="0" applyFill="1" applyBorder="1" applyAlignment="1">
      <alignment horizontal="center" vertical="center" wrapText="1"/>
    </xf>
    <xf numFmtId="0" fontId="0" fillId="0" borderId="21" xfId="0" applyFill="1" applyBorder="1" applyAlignment="1">
      <alignment horizontal="center" vertical="center" wrapText="1"/>
    </xf>
    <xf numFmtId="0" fontId="0" fillId="0" borderId="31" xfId="0" applyFill="1" applyBorder="1" applyAlignment="1">
      <alignment horizontal="center" vertical="center" textRotation="180" wrapText="1"/>
    </xf>
    <xf numFmtId="0" fontId="0" fillId="0" borderId="28" xfId="0" applyFill="1" applyBorder="1" applyAlignment="1">
      <alignment horizontal="center" vertical="center" textRotation="180" wrapText="1"/>
    </xf>
    <xf numFmtId="0" fontId="0" fillId="0" borderId="29" xfId="0" applyFill="1" applyBorder="1" applyAlignment="1">
      <alignment horizontal="center" vertical="center" textRotation="180" wrapText="1"/>
    </xf>
    <xf numFmtId="0" fontId="0" fillId="0" borderId="30" xfId="0" applyFill="1" applyBorder="1" applyAlignment="1">
      <alignment horizontal="center" vertical="center" textRotation="180" wrapText="1"/>
    </xf>
    <xf numFmtId="0" fontId="0" fillId="0" borderId="23" xfId="0" applyFill="1" applyBorder="1" applyAlignment="1">
      <alignment horizontal="center" vertical="center" textRotation="180" wrapText="1"/>
    </xf>
    <xf numFmtId="0" fontId="0" fillId="0" borderId="24" xfId="0" applyFill="1" applyBorder="1" applyAlignment="1">
      <alignment horizontal="center" vertical="center" textRotation="180" wrapText="1"/>
    </xf>
    <xf numFmtId="0" fontId="13" fillId="0" borderId="31"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0" fillId="0" borderId="32" xfId="0" applyFill="1" applyBorder="1" applyAlignment="1">
      <alignment horizontal="center" vertical="center" wrapText="1"/>
    </xf>
    <xf numFmtId="0" fontId="0" fillId="0" borderId="32" xfId="0" applyFill="1" applyBorder="1" applyAlignment="1">
      <alignment horizontal="center" vertical="center" shrinkToFit="1"/>
    </xf>
    <xf numFmtId="0" fontId="0" fillId="0" borderId="17" xfId="0" applyFill="1" applyBorder="1" applyAlignment="1">
      <alignment vertical="center"/>
    </xf>
    <xf numFmtId="0" fontId="0" fillId="0" borderId="31" xfId="0" applyFill="1" applyBorder="1" applyAlignment="1">
      <alignment horizontal="center" vertical="center" shrinkToFit="1"/>
    </xf>
    <xf numFmtId="0" fontId="0" fillId="0" borderId="28" xfId="0" applyFill="1" applyBorder="1" applyAlignment="1">
      <alignment horizontal="center" vertical="center" shrinkToFit="1"/>
    </xf>
    <xf numFmtId="0" fontId="0" fillId="0" borderId="33" xfId="0" applyFill="1" applyBorder="1" applyAlignment="1">
      <alignment horizontal="center" vertical="center" shrinkToFit="1"/>
    </xf>
    <xf numFmtId="0" fontId="0" fillId="0" borderId="34" xfId="0" applyFill="1" applyBorder="1" applyAlignment="1">
      <alignment horizontal="center" vertical="center" shrinkToFit="1"/>
    </xf>
    <xf numFmtId="0" fontId="0" fillId="0" borderId="35" xfId="0" applyFill="1" applyBorder="1" applyAlignment="1">
      <alignment horizontal="center" vertical="center" shrinkToFit="1"/>
    </xf>
    <xf numFmtId="0" fontId="0" fillId="0" borderId="26" xfId="0" applyFill="1" applyBorder="1" applyAlignment="1">
      <alignment vertical="center"/>
    </xf>
    <xf numFmtId="0" fontId="0" fillId="0" borderId="27" xfId="0" applyFill="1" applyBorder="1" applyAlignment="1">
      <alignment vertical="center"/>
    </xf>
    <xf numFmtId="0" fontId="0" fillId="0" borderId="25" xfId="0" applyFill="1" applyBorder="1" applyAlignment="1">
      <alignment vertical="center"/>
    </xf>
    <xf numFmtId="0" fontId="13" fillId="0" borderId="18"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0" fillId="0" borderId="19" xfId="0" applyFill="1" applyBorder="1" applyAlignment="1">
      <alignment vertical="center" shrinkToFit="1"/>
    </xf>
    <xf numFmtId="0" fontId="0" fillId="0" borderId="31" xfId="0" applyFill="1" applyBorder="1" applyAlignment="1">
      <alignment horizontal="center" vertical="center" wrapText="1"/>
    </xf>
    <xf numFmtId="0" fontId="0" fillId="0" borderId="28"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36" xfId="0" applyFill="1" applyBorder="1" applyAlignment="1">
      <alignment horizontal="center" vertical="center" shrinkToFit="1"/>
    </xf>
    <xf numFmtId="0" fontId="0" fillId="0" borderId="37" xfId="0" applyFill="1" applyBorder="1" applyAlignment="1">
      <alignment horizontal="center" vertical="center" shrinkToFit="1"/>
    </xf>
    <xf numFmtId="57" fontId="0" fillId="0" borderId="18" xfId="0" applyNumberFormat="1" applyFill="1" applyBorder="1" applyAlignment="1">
      <alignment horizontal="center" vertical="center" shrinkToFit="1"/>
    </xf>
    <xf numFmtId="14" fontId="0" fillId="0" borderId="18" xfId="0" applyNumberFormat="1" applyFill="1" applyBorder="1" applyAlignment="1">
      <alignment horizontal="center" vertical="center" shrinkToFit="1"/>
    </xf>
    <xf numFmtId="0" fontId="12" fillId="0" borderId="18" xfId="0" applyFont="1" applyFill="1" applyBorder="1" applyAlignment="1">
      <alignment horizontal="center" vertical="top" wrapText="1"/>
    </xf>
    <xf numFmtId="0" fontId="7" fillId="0" borderId="19" xfId="0" applyFont="1" applyFill="1" applyBorder="1" applyAlignment="1">
      <alignment horizontal="center" vertical="top" wrapText="1"/>
    </xf>
    <xf numFmtId="0" fontId="0" fillId="0" borderId="38" xfId="0" applyFill="1" applyBorder="1" applyAlignment="1">
      <alignment horizontal="center" vertical="center" shrinkToFit="1"/>
    </xf>
    <xf numFmtId="0" fontId="0" fillId="0" borderId="39" xfId="0" applyFill="1" applyBorder="1" applyAlignment="1">
      <alignment horizontal="center" vertical="center" shrinkToFit="1"/>
    </xf>
    <xf numFmtId="0" fontId="0" fillId="0" borderId="40" xfId="0" applyFill="1" applyBorder="1" applyAlignment="1">
      <alignment horizontal="center" vertical="center" shrinkToFit="1"/>
    </xf>
    <xf numFmtId="0" fontId="0" fillId="0" borderId="41" xfId="0" applyFill="1" applyBorder="1" applyAlignment="1">
      <alignment horizontal="center"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FFFF99"/>
      <color rgb="FFFFFFCC"/>
      <color rgb="FFFFCCCC"/>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485775</xdr:colOff>
      <xdr:row>117</xdr:row>
      <xdr:rowOff>1104900</xdr:rowOff>
    </xdr:from>
    <xdr:to>
      <xdr:col>9</xdr:col>
      <xdr:colOff>266700</xdr:colOff>
      <xdr:row>117</xdr:row>
      <xdr:rowOff>1533525</xdr:rowOff>
    </xdr:to>
    <xdr:sp macro="" textlink="">
      <xdr:nvSpPr>
        <xdr:cNvPr id="29" name="Text Box 5"/>
        <xdr:cNvSpPr txBox="1">
          <a:spLocks noChangeArrowheads="1"/>
        </xdr:cNvSpPr>
      </xdr:nvSpPr>
      <xdr:spPr bwMode="auto">
        <a:xfrm>
          <a:off x="2314575" y="31146750"/>
          <a:ext cx="2828925"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　　　　　　　　　　　　　　２１　－ Ｏｎ</a:t>
          </a:r>
        </a:p>
        <a:p>
          <a:pPr algn="l" rtl="0">
            <a:lnSpc>
              <a:spcPts val="1100"/>
            </a:lnSpc>
            <a:defRPr sz="1000"/>
          </a:pPr>
          <a:r>
            <a:rPr lang="ja-JP" altLang="en-US" sz="900" b="0" i="0" u="none" strike="noStrike" baseline="0">
              <a:solidFill>
                <a:srgbClr val="000000"/>
              </a:solidFill>
              <a:latin typeface="ＭＳ ゴシック"/>
              <a:ea typeface="ＭＳ ゴシック"/>
            </a:rPr>
            <a:t>換算窒素酸化物濃度＝Ｃｓ　ｘ</a:t>
          </a:r>
        </a:p>
        <a:p>
          <a:pPr algn="l" rtl="0">
            <a:lnSpc>
              <a:spcPts val="1000"/>
            </a:lnSpc>
            <a:defRPr sz="1000"/>
          </a:pPr>
          <a:r>
            <a:rPr lang="ja-JP" altLang="en-US" sz="900" b="0" i="0" u="none" strike="noStrike" baseline="0">
              <a:solidFill>
                <a:srgbClr val="000000"/>
              </a:solidFill>
              <a:latin typeface="ＭＳ ゴシック"/>
              <a:ea typeface="ＭＳ ゴシック"/>
            </a:rPr>
            <a:t>　　　　　　　　　　　　　　２１ － Ｏｓ</a:t>
          </a:r>
        </a:p>
      </xdr:txBody>
    </xdr:sp>
    <xdr:clientData/>
  </xdr:twoCellAnchor>
  <xdr:twoCellAnchor>
    <xdr:from>
      <xdr:col>5</xdr:col>
      <xdr:colOff>600075</xdr:colOff>
      <xdr:row>150</xdr:row>
      <xdr:rowOff>390525</xdr:rowOff>
    </xdr:from>
    <xdr:to>
      <xdr:col>5</xdr:col>
      <xdr:colOff>600075</xdr:colOff>
      <xdr:row>150</xdr:row>
      <xdr:rowOff>628650</xdr:rowOff>
    </xdr:to>
    <xdr:sp macro="" textlink="">
      <xdr:nvSpPr>
        <xdr:cNvPr id="34" name="Line 1"/>
        <xdr:cNvSpPr>
          <a:spLocks noChangeShapeType="1"/>
        </xdr:cNvSpPr>
      </xdr:nvSpPr>
      <xdr:spPr bwMode="auto">
        <a:xfrm>
          <a:off x="3648075" y="41052750"/>
          <a:ext cx="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299</xdr:row>
      <xdr:rowOff>1524000</xdr:rowOff>
    </xdr:from>
    <xdr:to>
      <xdr:col>5</xdr:col>
      <xdr:colOff>628650</xdr:colOff>
      <xdr:row>299</xdr:row>
      <xdr:rowOff>1524000</xdr:rowOff>
    </xdr:to>
    <xdr:sp macro="" textlink="">
      <xdr:nvSpPr>
        <xdr:cNvPr id="62" name="Line 1"/>
        <xdr:cNvSpPr>
          <a:spLocks noChangeShapeType="1"/>
        </xdr:cNvSpPr>
      </xdr:nvSpPr>
      <xdr:spPr bwMode="auto">
        <a:xfrm>
          <a:off x="3181350" y="82143600"/>
          <a:ext cx="476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123825</xdr:colOff>
      <xdr:row>352</xdr:row>
      <xdr:rowOff>1419225</xdr:rowOff>
    </xdr:from>
    <xdr:to>
      <xdr:col>4</xdr:col>
      <xdr:colOff>752475</xdr:colOff>
      <xdr:row>352</xdr:row>
      <xdr:rowOff>1419225</xdr:rowOff>
    </xdr:to>
    <xdr:sp macro="" textlink="">
      <xdr:nvSpPr>
        <xdr:cNvPr id="71" name="Line 1"/>
        <xdr:cNvSpPr>
          <a:spLocks noChangeShapeType="1"/>
        </xdr:cNvSpPr>
      </xdr:nvSpPr>
      <xdr:spPr bwMode="auto">
        <a:xfrm>
          <a:off x="1952625" y="104022525"/>
          <a:ext cx="485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228600</xdr:colOff>
      <xdr:row>508</xdr:row>
      <xdr:rowOff>314325</xdr:rowOff>
    </xdr:from>
    <xdr:to>
      <xdr:col>4</xdr:col>
      <xdr:colOff>476250</xdr:colOff>
      <xdr:row>508</xdr:row>
      <xdr:rowOff>314325</xdr:rowOff>
    </xdr:to>
    <xdr:sp macro="" textlink="">
      <xdr:nvSpPr>
        <xdr:cNvPr id="92" name="Line 1"/>
        <xdr:cNvSpPr>
          <a:spLocks noChangeShapeType="1"/>
        </xdr:cNvSpPr>
      </xdr:nvSpPr>
      <xdr:spPr bwMode="auto">
        <a:xfrm>
          <a:off x="2057400" y="155943300"/>
          <a:ext cx="247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600075</xdr:colOff>
      <xdr:row>281</xdr:row>
      <xdr:rowOff>390525</xdr:rowOff>
    </xdr:from>
    <xdr:to>
      <xdr:col>5</xdr:col>
      <xdr:colOff>600075</xdr:colOff>
      <xdr:row>281</xdr:row>
      <xdr:rowOff>628650</xdr:rowOff>
    </xdr:to>
    <xdr:sp macro="" textlink="">
      <xdr:nvSpPr>
        <xdr:cNvPr id="14" name="Line 1"/>
        <xdr:cNvSpPr>
          <a:spLocks noChangeShapeType="1"/>
        </xdr:cNvSpPr>
      </xdr:nvSpPr>
      <xdr:spPr bwMode="auto">
        <a:xfrm>
          <a:off x="3181350" y="524637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419100</xdr:colOff>
      <xdr:row>1017</xdr:row>
      <xdr:rowOff>419100</xdr:rowOff>
    </xdr:from>
    <xdr:to>
      <xdr:col>5</xdr:col>
      <xdr:colOff>419100</xdr:colOff>
      <xdr:row>1017</xdr:row>
      <xdr:rowOff>685800</xdr:rowOff>
    </xdr:to>
    <xdr:sp macro="" textlink="">
      <xdr:nvSpPr>
        <xdr:cNvPr id="8" name="Line 1"/>
        <xdr:cNvSpPr>
          <a:spLocks noChangeShapeType="1"/>
        </xdr:cNvSpPr>
      </xdr:nvSpPr>
      <xdr:spPr bwMode="auto">
        <a:xfrm>
          <a:off x="2724150" y="66903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628650</xdr:colOff>
      <xdr:row>1082</xdr:row>
      <xdr:rowOff>1438275</xdr:rowOff>
    </xdr:from>
    <xdr:to>
      <xdr:col>5</xdr:col>
      <xdr:colOff>1447800</xdr:colOff>
      <xdr:row>1082</xdr:row>
      <xdr:rowOff>1438275</xdr:rowOff>
    </xdr:to>
    <xdr:sp macro="" textlink="">
      <xdr:nvSpPr>
        <xdr:cNvPr id="9" name="Line 1"/>
        <xdr:cNvSpPr>
          <a:spLocks noChangeShapeType="1"/>
        </xdr:cNvSpPr>
      </xdr:nvSpPr>
      <xdr:spPr bwMode="auto">
        <a:xfrm>
          <a:off x="2876550" y="76809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447675</xdr:colOff>
      <xdr:row>1098</xdr:row>
      <xdr:rowOff>1114425</xdr:rowOff>
    </xdr:from>
    <xdr:to>
      <xdr:col>5</xdr:col>
      <xdr:colOff>1085850</xdr:colOff>
      <xdr:row>1098</xdr:row>
      <xdr:rowOff>1114425</xdr:rowOff>
    </xdr:to>
    <xdr:sp macro="" textlink="">
      <xdr:nvSpPr>
        <xdr:cNvPr id="10" name="Line 1"/>
        <xdr:cNvSpPr>
          <a:spLocks noChangeShapeType="1"/>
        </xdr:cNvSpPr>
      </xdr:nvSpPr>
      <xdr:spPr bwMode="auto">
        <a:xfrm>
          <a:off x="2752725" y="79248000"/>
          <a:ext cx="123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676275</xdr:colOff>
      <xdr:row>1193</xdr:row>
      <xdr:rowOff>1466850</xdr:rowOff>
    </xdr:from>
    <xdr:to>
      <xdr:col>5</xdr:col>
      <xdr:colOff>1438275</xdr:colOff>
      <xdr:row>1193</xdr:row>
      <xdr:rowOff>1466850</xdr:rowOff>
    </xdr:to>
    <xdr:sp macro="" textlink="">
      <xdr:nvSpPr>
        <xdr:cNvPr id="11" name="Line 1"/>
        <xdr:cNvSpPr>
          <a:spLocks noChangeShapeType="1"/>
        </xdr:cNvSpPr>
      </xdr:nvSpPr>
      <xdr:spPr bwMode="auto">
        <a:xfrm>
          <a:off x="2876550" y="937260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628650</xdr:colOff>
      <xdr:row>1193</xdr:row>
      <xdr:rowOff>1438275</xdr:rowOff>
    </xdr:from>
    <xdr:to>
      <xdr:col>5</xdr:col>
      <xdr:colOff>1447800</xdr:colOff>
      <xdr:row>1193</xdr:row>
      <xdr:rowOff>1438275</xdr:rowOff>
    </xdr:to>
    <xdr:sp macro="" textlink="">
      <xdr:nvSpPr>
        <xdr:cNvPr id="12" name="Line 1"/>
        <xdr:cNvSpPr>
          <a:spLocks noChangeShapeType="1"/>
        </xdr:cNvSpPr>
      </xdr:nvSpPr>
      <xdr:spPr bwMode="auto">
        <a:xfrm>
          <a:off x="2876550" y="937260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447675</xdr:colOff>
      <xdr:row>1217</xdr:row>
      <xdr:rowOff>1114425</xdr:rowOff>
    </xdr:from>
    <xdr:to>
      <xdr:col>5</xdr:col>
      <xdr:colOff>1085850</xdr:colOff>
      <xdr:row>1217</xdr:row>
      <xdr:rowOff>1114425</xdr:rowOff>
    </xdr:to>
    <xdr:sp macro="" textlink="">
      <xdr:nvSpPr>
        <xdr:cNvPr id="13" name="Line 1"/>
        <xdr:cNvSpPr>
          <a:spLocks noChangeShapeType="1"/>
        </xdr:cNvSpPr>
      </xdr:nvSpPr>
      <xdr:spPr bwMode="auto">
        <a:xfrm>
          <a:off x="2752725" y="97383600"/>
          <a:ext cx="123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447675</xdr:colOff>
      <xdr:row>1250</xdr:row>
      <xdr:rowOff>1114425</xdr:rowOff>
    </xdr:from>
    <xdr:to>
      <xdr:col>5</xdr:col>
      <xdr:colOff>1085850</xdr:colOff>
      <xdr:row>1250</xdr:row>
      <xdr:rowOff>1114425</xdr:rowOff>
    </xdr:to>
    <xdr:sp macro="" textlink="">
      <xdr:nvSpPr>
        <xdr:cNvPr id="15" name="Line 1"/>
        <xdr:cNvSpPr>
          <a:spLocks noChangeShapeType="1"/>
        </xdr:cNvSpPr>
      </xdr:nvSpPr>
      <xdr:spPr bwMode="auto">
        <a:xfrm>
          <a:off x="2752725" y="102412800"/>
          <a:ext cx="123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pref.oita.jp/uploaded/life/249952_260737_misc.pdf" TargetMode="External"/></Relationships>
</file>

<file path=xl/worksheets/_rels/sheet10.xml.rels><?xml version="1.0" encoding="UTF-8" standalone="yes"?>
<Relationships xmlns="http://schemas.openxmlformats.org/package/2006/relationships"><Relationship Id="rId3" Type="http://schemas.openxmlformats.org/officeDocument/2006/relationships/hyperlink" Target="http://wakayanagi-hp.jp/index.cfm/10,23056,52,384,html" TargetMode="External"/><Relationship Id="rId2" Type="http://schemas.openxmlformats.org/officeDocument/2006/relationships/hyperlink" Target="https://www.kuriharacity.jp/index.cfm/10,1327,52,157,html" TargetMode="External"/><Relationship Id="rId1" Type="http://schemas.openxmlformats.org/officeDocument/2006/relationships/hyperlink" Target="https://www.kuriharacity.jp/index.cfm/10,1330,52,157,html" TargetMode="External"/><Relationship Id="rId4"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Z249"/>
  <sheetViews>
    <sheetView tabSelected="1" topLeftCell="A22" zoomScaleNormal="100" workbookViewId="0">
      <pane xSplit="3" ySplit="2" topLeftCell="D24" activePane="bottomRight" state="frozen"/>
      <selection activeCell="A22" sqref="A22"/>
      <selection pane="topRight" activeCell="D22" sqref="D22"/>
      <selection pane="bottomLeft" activeCell="A24" sqref="A24"/>
      <selection pane="bottomRight" activeCell="BB24" sqref="BB24"/>
    </sheetView>
  </sheetViews>
  <sheetFormatPr defaultRowHeight="12"/>
  <cols>
    <col min="1" max="1" width="1.42578125" customWidth="1"/>
    <col min="2" max="2" width="5.85546875" customWidth="1"/>
    <col min="3" max="3" width="14.140625" customWidth="1"/>
    <col min="4" max="4" width="3.7109375" customWidth="1"/>
    <col min="5" max="7" width="2.7109375" customWidth="1"/>
    <col min="8" max="8" width="3.85546875" customWidth="1"/>
    <col min="9" max="9" width="3.7109375" customWidth="1"/>
    <col min="10" max="35" width="2.5703125" customWidth="1"/>
    <col min="36" max="36" width="2.5703125" style="93" customWidth="1"/>
    <col min="37" max="39" width="2.5703125" customWidth="1"/>
    <col min="40" max="40" width="2.5703125" style="93" customWidth="1"/>
    <col min="41" max="50" width="2.5703125" customWidth="1"/>
    <col min="51" max="51" width="20.7109375" customWidth="1"/>
    <col min="52" max="52" width="6.7109375" customWidth="1"/>
  </cols>
  <sheetData>
    <row r="1" spans="2:52" ht="9" customHeight="1"/>
    <row r="2" spans="2:52">
      <c r="AT2" t="s">
        <v>1310</v>
      </c>
      <c r="AU2" t="s">
        <v>1312</v>
      </c>
      <c r="AV2" t="s">
        <v>1312</v>
      </c>
      <c r="AW2" t="s">
        <v>1312</v>
      </c>
      <c r="AX2" t="s">
        <v>1311</v>
      </c>
    </row>
    <row r="3" spans="2:52" s="14" customFormat="1" ht="11.1" customHeight="1">
      <c r="D3"/>
      <c r="Y3" s="258" t="s">
        <v>489</v>
      </c>
      <c r="Z3" s="258"/>
      <c r="AA3" s="258"/>
      <c r="AB3" s="258"/>
      <c r="AC3" s="258"/>
      <c r="AD3" s="269" t="s">
        <v>1267</v>
      </c>
      <c r="AJ3" s="46"/>
      <c r="AK3" s="14" t="s">
        <v>1280</v>
      </c>
      <c r="AN3" s="46"/>
      <c r="AT3" s="264">
        <v>30466</v>
      </c>
      <c r="AU3" s="267"/>
      <c r="AV3" s="267"/>
      <c r="AX3" s="264">
        <v>41354</v>
      </c>
      <c r="AY3" s="267"/>
      <c r="AZ3" s="267"/>
    </row>
    <row r="4" spans="2:52" s="14" customFormat="1" ht="11.1" customHeight="1">
      <c r="Y4" s="258" t="s">
        <v>512</v>
      </c>
      <c r="Z4" s="258"/>
      <c r="AA4" s="258"/>
      <c r="AB4" s="258"/>
      <c r="AC4" s="258"/>
      <c r="AD4" s="269" t="s">
        <v>1269</v>
      </c>
      <c r="AJ4" s="46"/>
      <c r="AK4" s="14" t="s">
        <v>1279</v>
      </c>
      <c r="AN4" s="46"/>
      <c r="AT4" s="264">
        <v>25801</v>
      </c>
      <c r="AU4" s="267"/>
      <c r="AV4" s="264"/>
      <c r="AX4" s="264">
        <v>42177</v>
      </c>
      <c r="AY4" s="267"/>
      <c r="AZ4" s="267"/>
    </row>
    <row r="5" spans="2:52" s="14" customFormat="1" ht="11.1" customHeight="1">
      <c r="Y5" s="257" t="s">
        <v>1263</v>
      </c>
      <c r="Z5" s="258"/>
      <c r="AA5" s="258"/>
      <c r="AB5" s="258"/>
      <c r="AC5" s="258"/>
      <c r="AD5" s="269" t="s">
        <v>1262</v>
      </c>
      <c r="AJ5" s="46"/>
      <c r="AK5" s="14" t="s">
        <v>1285</v>
      </c>
      <c r="AN5" s="46"/>
      <c r="AT5" s="267"/>
      <c r="AU5" s="267"/>
      <c r="AV5" s="267"/>
      <c r="AX5" s="267"/>
      <c r="AY5" s="267"/>
    </row>
    <row r="6" spans="2:52" s="103" customFormat="1" ht="11.1" customHeight="1">
      <c r="D6" s="14"/>
      <c r="E6" s="14"/>
      <c r="F6" s="14"/>
      <c r="G6" s="14"/>
      <c r="Y6" s="257" t="s">
        <v>734</v>
      </c>
      <c r="Z6" s="258"/>
      <c r="AA6" s="258"/>
      <c r="AB6" s="258"/>
      <c r="AC6" s="258"/>
      <c r="AD6" s="269" t="s">
        <v>1260</v>
      </c>
      <c r="AJ6" s="123"/>
      <c r="AK6" s="103" t="s">
        <v>1286</v>
      </c>
      <c r="AN6" s="123"/>
      <c r="AT6" s="264">
        <v>26505</v>
      </c>
      <c r="AU6" s="264">
        <v>33351</v>
      </c>
      <c r="AV6" s="264">
        <v>36373</v>
      </c>
      <c r="AW6" s="264">
        <v>38062</v>
      </c>
      <c r="AX6" s="264">
        <v>41352</v>
      </c>
      <c r="AY6" s="267"/>
    </row>
    <row r="7" spans="2:52" s="14" customFormat="1" ht="11.1" customHeight="1">
      <c r="B7" s="14" t="s">
        <v>1369</v>
      </c>
      <c r="D7" s="103"/>
      <c r="E7" s="103"/>
      <c r="F7" s="103"/>
      <c r="Y7" s="258" t="s">
        <v>315</v>
      </c>
      <c r="Z7" s="258"/>
      <c r="AA7" s="258"/>
      <c r="AB7" s="258"/>
      <c r="AC7" s="258"/>
      <c r="AD7" s="269" t="s">
        <v>1261</v>
      </c>
      <c r="AJ7" s="46"/>
      <c r="AK7" s="14" t="s">
        <v>1277</v>
      </c>
      <c r="AN7" s="46"/>
      <c r="AT7" s="264">
        <v>28941</v>
      </c>
      <c r="AU7" s="264"/>
      <c r="AV7" s="264"/>
      <c r="AX7" s="264">
        <v>37400</v>
      </c>
      <c r="AY7" s="267"/>
    </row>
    <row r="8" spans="2:52" s="32" customFormat="1" ht="11.1" customHeight="1">
      <c r="B8" s="32" t="s">
        <v>2058</v>
      </c>
      <c r="Y8" s="258" t="s">
        <v>331</v>
      </c>
      <c r="Z8" s="258"/>
      <c r="AA8" s="258"/>
      <c r="AB8" s="258"/>
      <c r="AC8" s="258"/>
      <c r="AD8" s="269" t="s">
        <v>1265</v>
      </c>
      <c r="AJ8" s="22"/>
      <c r="AK8" s="32" t="s">
        <v>1282</v>
      </c>
      <c r="AN8" s="22"/>
      <c r="AT8" s="264">
        <v>32959</v>
      </c>
      <c r="AV8" s="267"/>
      <c r="AW8" s="177"/>
      <c r="AX8" s="264">
        <v>41331</v>
      </c>
      <c r="AY8" s="268"/>
    </row>
    <row r="9" spans="2:52" s="32" customFormat="1" ht="11.1" customHeight="1">
      <c r="B9" s="32" t="s">
        <v>2061</v>
      </c>
      <c r="C9" s="14"/>
      <c r="Y9" s="258" t="s">
        <v>1160</v>
      </c>
      <c r="Z9" s="258"/>
      <c r="AA9" s="258"/>
      <c r="AB9" s="258"/>
      <c r="AC9" s="258"/>
      <c r="AD9" s="269" t="s">
        <v>1294</v>
      </c>
      <c r="AJ9" s="22"/>
      <c r="AK9" s="32" t="s">
        <v>1275</v>
      </c>
      <c r="AN9" s="22"/>
      <c r="AT9" s="264">
        <v>37027</v>
      </c>
      <c r="AV9" s="177"/>
      <c r="AW9" s="177"/>
      <c r="AX9" s="264">
        <v>41361</v>
      </c>
      <c r="AY9" s="268"/>
    </row>
    <row r="10" spans="2:52" s="14" customFormat="1" ht="11.1" customHeight="1">
      <c r="B10" s="14" t="s">
        <v>1368</v>
      </c>
      <c r="C10" s="32"/>
      <c r="Y10" s="258" t="s">
        <v>414</v>
      </c>
      <c r="Z10" s="258"/>
      <c r="AA10" s="258"/>
      <c r="AB10" s="258"/>
      <c r="AC10" s="258"/>
      <c r="AD10" s="269" t="s">
        <v>1266</v>
      </c>
      <c r="AJ10" s="46"/>
      <c r="AK10" s="14" t="s">
        <v>1278</v>
      </c>
      <c r="AN10" s="46"/>
      <c r="AT10" s="264">
        <v>26098</v>
      </c>
      <c r="AU10" s="264"/>
      <c r="AV10" s="264"/>
      <c r="AW10" s="264"/>
      <c r="AX10" s="264">
        <v>41362</v>
      </c>
      <c r="AZ10" s="32"/>
    </row>
    <row r="11" spans="2:52" s="14" customFormat="1" ht="11.1" customHeight="1">
      <c r="B11" s="14" t="s">
        <v>2062</v>
      </c>
      <c r="C11" s="103"/>
      <c r="G11" s="32"/>
      <c r="H11" s="32"/>
      <c r="J11" s="32"/>
      <c r="Y11" s="258" t="s">
        <v>94</v>
      </c>
      <c r="Z11" s="258"/>
      <c r="AA11" s="258"/>
      <c r="AB11" s="258"/>
      <c r="AC11" s="258"/>
      <c r="AD11" s="269" t="s">
        <v>1268</v>
      </c>
      <c r="AJ11" s="46"/>
      <c r="AK11" s="14" t="s">
        <v>1281</v>
      </c>
      <c r="AN11" s="46"/>
      <c r="AT11" s="264">
        <v>42431</v>
      </c>
      <c r="AU11" s="264"/>
      <c r="AV11" s="267"/>
      <c r="AW11" s="267"/>
      <c r="AX11" s="267"/>
      <c r="AZ11" s="32"/>
    </row>
    <row r="12" spans="2:52" s="14" customFormat="1" ht="11.1" customHeight="1">
      <c r="B12" s="14" t="s">
        <v>1367</v>
      </c>
      <c r="G12" s="32"/>
      <c r="H12" s="32"/>
      <c r="I12" s="32"/>
      <c r="J12" s="32"/>
      <c r="Y12" s="258" t="s">
        <v>516</v>
      </c>
      <c r="Z12" s="258"/>
      <c r="AA12" s="258"/>
      <c r="AB12" s="258"/>
      <c r="AC12" s="258"/>
      <c r="AD12" s="269" t="s">
        <v>1272</v>
      </c>
      <c r="AJ12" s="46"/>
      <c r="AK12" s="14" t="s">
        <v>1276</v>
      </c>
      <c r="AN12" s="46"/>
      <c r="AT12" s="264">
        <v>28507</v>
      </c>
      <c r="AU12" s="264"/>
      <c r="AV12" s="264"/>
      <c r="AW12" s="264"/>
      <c r="AX12" s="264">
        <v>41361</v>
      </c>
      <c r="AZ12" s="32"/>
    </row>
    <row r="13" spans="2:52" s="14" customFormat="1" ht="11.1" customHeight="1">
      <c r="B13" s="32" t="s">
        <v>2052</v>
      </c>
      <c r="C13" s="32"/>
      <c r="D13" s="32"/>
      <c r="E13" s="32"/>
      <c r="F13" s="32"/>
      <c r="I13" s="32"/>
      <c r="Y13" s="258" t="s">
        <v>1155</v>
      </c>
      <c r="Z13" s="258"/>
      <c r="AA13" s="258"/>
      <c r="AB13" s="258"/>
      <c r="AC13" s="258"/>
      <c r="AD13" s="269" t="s">
        <v>1273</v>
      </c>
      <c r="AJ13" s="46"/>
      <c r="AK13" s="14" t="s">
        <v>1274</v>
      </c>
      <c r="AN13" s="46"/>
      <c r="AT13" s="264">
        <v>26647</v>
      </c>
      <c r="AU13" s="264">
        <v>37571</v>
      </c>
      <c r="AV13" s="264">
        <v>40172</v>
      </c>
      <c r="AW13" s="264"/>
      <c r="AX13" s="264">
        <v>41361</v>
      </c>
      <c r="AZ13" s="32"/>
    </row>
    <row r="14" spans="2:52" s="103" customFormat="1" ht="11.1" customHeight="1">
      <c r="D14" s="32"/>
      <c r="E14" s="32"/>
      <c r="F14" s="32"/>
      <c r="H14" s="14"/>
      <c r="I14" s="14"/>
      <c r="J14" s="14"/>
      <c r="Y14" s="257" t="s">
        <v>1177</v>
      </c>
      <c r="Z14" s="258"/>
      <c r="AA14" s="258"/>
      <c r="AB14" s="258"/>
      <c r="AC14" s="258"/>
      <c r="AD14" s="269" t="s">
        <v>1264</v>
      </c>
      <c r="AJ14" s="123"/>
      <c r="AK14" s="103" t="s">
        <v>1284</v>
      </c>
      <c r="AN14" s="123"/>
      <c r="AT14" s="264">
        <v>27909</v>
      </c>
      <c r="AU14" s="264"/>
      <c r="AV14" s="264"/>
      <c r="AW14" s="264"/>
      <c r="AX14" s="264">
        <v>41362</v>
      </c>
      <c r="AZ14" s="32"/>
    </row>
    <row r="15" spans="2:52" s="103" customFormat="1" ht="11.1" customHeight="1">
      <c r="B15" s="14" t="s">
        <v>2053</v>
      </c>
      <c r="C15" s="32"/>
      <c r="D15" s="14"/>
      <c r="E15" s="14"/>
      <c r="F15" s="14"/>
      <c r="H15" s="14"/>
      <c r="I15" s="14"/>
      <c r="J15" s="14"/>
      <c r="Y15" s="257" t="s">
        <v>933</v>
      </c>
      <c r="Z15" s="258"/>
      <c r="AA15" s="258"/>
      <c r="AB15" s="258"/>
      <c r="AC15" s="258"/>
      <c r="AD15" s="269" t="s">
        <v>1270</v>
      </c>
      <c r="AJ15" s="123"/>
      <c r="AK15" s="103" t="s">
        <v>1283</v>
      </c>
      <c r="AN15" s="123"/>
      <c r="AT15" s="264">
        <v>27241</v>
      </c>
      <c r="AU15" s="264"/>
      <c r="AV15" s="264"/>
      <c r="AW15" s="264"/>
      <c r="AX15" s="264">
        <v>41362</v>
      </c>
      <c r="AZ15" s="32"/>
    </row>
    <row r="16" spans="2:52" s="103" customFormat="1" ht="11.1" customHeight="1">
      <c r="B16" s="32" t="s">
        <v>2063</v>
      </c>
      <c r="C16" s="14"/>
      <c r="D16" s="14"/>
      <c r="E16" s="14"/>
      <c r="F16" s="14"/>
      <c r="I16" s="14"/>
      <c r="J16" s="14"/>
      <c r="Y16" s="257" t="s">
        <v>866</v>
      </c>
      <c r="Z16" s="258"/>
      <c r="AA16" s="258"/>
      <c r="AB16" s="258"/>
      <c r="AC16" s="258"/>
      <c r="AD16" s="269" t="s">
        <v>1292</v>
      </c>
      <c r="AJ16" s="123"/>
      <c r="AK16" s="103" t="s">
        <v>1289</v>
      </c>
      <c r="AN16" s="123"/>
      <c r="AT16" s="264">
        <v>26833</v>
      </c>
      <c r="AU16" s="264"/>
      <c r="AV16" s="264"/>
      <c r="AW16" s="264"/>
      <c r="AX16" s="264">
        <v>41416</v>
      </c>
      <c r="AZ16" s="32"/>
    </row>
    <row r="17" spans="1:52" s="103" customFormat="1" ht="11.1" customHeight="1">
      <c r="C17" s="32"/>
      <c r="D17" s="32"/>
      <c r="E17" s="32"/>
      <c r="F17" s="32"/>
      <c r="Y17" s="257" t="s">
        <v>868</v>
      </c>
      <c r="Z17" s="257"/>
      <c r="AA17" s="257"/>
      <c r="AB17" s="257"/>
      <c r="AC17" s="257"/>
      <c r="AD17" s="270" t="s">
        <v>1271</v>
      </c>
      <c r="AJ17" s="123"/>
      <c r="AK17" s="103" t="s">
        <v>1288</v>
      </c>
      <c r="AN17" s="123"/>
      <c r="AT17" s="177">
        <v>32482</v>
      </c>
      <c r="AU17" s="177"/>
      <c r="AV17" s="177"/>
      <c r="AX17" s="177">
        <v>41346</v>
      </c>
      <c r="AZ17" s="32"/>
    </row>
    <row r="18" spans="1:52" s="103" customFormat="1" ht="11.1" customHeight="1">
      <c r="B18" s="14" t="s">
        <v>2075</v>
      </c>
      <c r="D18" s="32"/>
      <c r="E18" s="32"/>
      <c r="F18" s="32"/>
      <c r="G18" s="14"/>
      <c r="H18" s="14"/>
      <c r="Y18" s="257" t="s">
        <v>867</v>
      </c>
      <c r="Z18" s="258"/>
      <c r="AA18" s="258"/>
      <c r="AB18" s="258"/>
      <c r="AC18" s="258"/>
      <c r="AD18" s="269" t="s">
        <v>1295</v>
      </c>
      <c r="AJ18" s="123"/>
      <c r="AK18" s="103" t="s">
        <v>1287</v>
      </c>
      <c r="AN18" s="123"/>
      <c r="AT18" s="264">
        <v>34863</v>
      </c>
      <c r="AU18" s="264"/>
      <c r="AV18" s="264"/>
      <c r="AX18" s="264">
        <v>41354</v>
      </c>
      <c r="AY18" s="32"/>
      <c r="AZ18" s="32"/>
    </row>
    <row r="19" spans="1:52" s="103" customFormat="1" ht="11.1" customHeight="1">
      <c r="B19" s="14" t="s">
        <v>1366</v>
      </c>
      <c r="C19" s="14"/>
      <c r="D19" s="14"/>
      <c r="E19" s="14"/>
      <c r="F19" s="14"/>
      <c r="Y19" s="257" t="s">
        <v>1235</v>
      </c>
      <c r="Z19" s="258"/>
      <c r="AA19" s="258"/>
      <c r="AB19" s="258"/>
      <c r="AC19" s="258"/>
      <c r="AD19" s="269" t="s">
        <v>1293</v>
      </c>
      <c r="AJ19" s="123"/>
      <c r="AK19" s="103" t="s">
        <v>1290</v>
      </c>
      <c r="AN19" s="123"/>
      <c r="AT19" s="264">
        <v>37504</v>
      </c>
      <c r="AU19" s="264"/>
      <c r="AV19" s="264"/>
      <c r="AW19" s="264"/>
      <c r="AX19" s="264">
        <v>40417</v>
      </c>
      <c r="AY19" s="32"/>
      <c r="AZ19" s="32"/>
    </row>
    <row r="20" spans="1:52" s="103" customFormat="1" ht="11.1" customHeight="1">
      <c r="C20" s="14"/>
      <c r="D20" s="14"/>
      <c r="E20" s="14"/>
      <c r="F20" s="14"/>
      <c r="AJ20" s="123"/>
      <c r="AN20" s="123"/>
      <c r="AY20" s="32"/>
      <c r="AZ20" s="32"/>
    </row>
    <row r="21" spans="1:52" s="32" customFormat="1" ht="12.75" customHeight="1">
      <c r="A21" s="31"/>
      <c r="E21" s="205"/>
      <c r="F21" s="205"/>
      <c r="G21" s="205"/>
      <c r="H21" s="205"/>
      <c r="J21" s="755" t="s">
        <v>1364</v>
      </c>
      <c r="K21" s="756"/>
      <c r="L21" s="756"/>
      <c r="M21" s="756"/>
      <c r="N21" s="756"/>
      <c r="O21" s="756"/>
      <c r="P21" s="756"/>
      <c r="Q21" s="756"/>
      <c r="R21" s="756"/>
      <c r="S21" s="756"/>
      <c r="T21" s="756"/>
      <c r="U21" s="756"/>
      <c r="V21" s="756"/>
      <c r="W21" s="756"/>
      <c r="X21" s="756"/>
      <c r="Y21" s="756"/>
      <c r="Z21" s="756"/>
      <c r="AA21" s="756"/>
      <c r="AB21" s="756"/>
      <c r="AC21" s="756"/>
      <c r="AD21" s="756"/>
      <c r="AE21" s="757"/>
      <c r="AF21" s="752" t="s">
        <v>1108</v>
      </c>
      <c r="AG21" s="758"/>
      <c r="AH21" s="758"/>
      <c r="AI21" s="753"/>
      <c r="AJ21" s="753"/>
      <c r="AK21" s="753"/>
      <c r="AL21" s="752" t="s">
        <v>1080</v>
      </c>
      <c r="AM21" s="753"/>
      <c r="AN21" s="753"/>
      <c r="AO21" s="754"/>
      <c r="AP21" s="425"/>
      <c r="AQ21" s="32" t="s">
        <v>2118</v>
      </c>
    </row>
    <row r="22" spans="1:52" s="14" customFormat="1" ht="48" customHeight="1">
      <c r="A22" s="15"/>
      <c r="B22" s="12" t="s">
        <v>1173</v>
      </c>
      <c r="C22" s="12"/>
      <c r="D22" s="446" t="s">
        <v>1299</v>
      </c>
      <c r="E22" s="446" t="s">
        <v>1298</v>
      </c>
      <c r="F22" s="446" t="s">
        <v>2059</v>
      </c>
      <c r="G22" s="446" t="s">
        <v>1297</v>
      </c>
      <c r="H22" s="446"/>
      <c r="I22" s="446"/>
      <c r="J22" s="447" t="s">
        <v>1370</v>
      </c>
      <c r="K22" s="446" t="s">
        <v>1300</v>
      </c>
      <c r="L22" s="446" t="s">
        <v>1306</v>
      </c>
      <c r="M22" s="446" t="s">
        <v>1302</v>
      </c>
      <c r="N22" s="446" t="s">
        <v>1304</v>
      </c>
      <c r="O22" s="446" t="s">
        <v>1305</v>
      </c>
      <c r="P22" s="446" t="s">
        <v>2069</v>
      </c>
      <c r="Q22" s="446" t="s">
        <v>2070</v>
      </c>
      <c r="R22" s="446" t="s">
        <v>2071</v>
      </c>
      <c r="S22" s="446" t="s">
        <v>2077</v>
      </c>
      <c r="T22" s="565" t="s">
        <v>1751</v>
      </c>
      <c r="U22" s="565" t="s">
        <v>2072</v>
      </c>
      <c r="V22" s="565" t="s">
        <v>2073</v>
      </c>
      <c r="W22" s="565" t="s">
        <v>2074</v>
      </c>
      <c r="X22" s="565" t="s">
        <v>2080</v>
      </c>
      <c r="Y22" s="448"/>
      <c r="Z22" s="445" t="s">
        <v>1365</v>
      </c>
      <c r="AA22" s="466"/>
      <c r="AB22" s="445" t="s">
        <v>1365</v>
      </c>
      <c r="AC22" s="453"/>
      <c r="AD22" s="445" t="s">
        <v>1365</v>
      </c>
      <c r="AE22" s="477" t="s">
        <v>1365</v>
      </c>
      <c r="AF22" s="445" t="s">
        <v>1365</v>
      </c>
      <c r="AG22" s="470"/>
      <c r="AH22" s="445" t="s">
        <v>1365</v>
      </c>
      <c r="AI22" s="534"/>
      <c r="AJ22" s="524" t="s">
        <v>1382</v>
      </c>
      <c r="AK22" s="481"/>
      <c r="AL22" s="494" t="s">
        <v>1365</v>
      </c>
      <c r="AM22" s="516"/>
      <c r="AN22" s="524" t="s">
        <v>1382</v>
      </c>
      <c r="AO22" s="487"/>
      <c r="AP22" s="640" t="s">
        <v>1365</v>
      </c>
      <c r="AQ22" s="641" t="s">
        <v>1365</v>
      </c>
      <c r="AR22" s="640" t="s">
        <v>1365</v>
      </c>
      <c r="AS22" s="640" t="s">
        <v>1365</v>
      </c>
      <c r="AT22" s="640" t="s">
        <v>1365</v>
      </c>
      <c r="AU22" s="642" t="s">
        <v>1365</v>
      </c>
      <c r="AV22" s="642" t="s">
        <v>1365</v>
      </c>
      <c r="AW22" s="642" t="s">
        <v>1365</v>
      </c>
      <c r="AX22" s="642" t="s">
        <v>1365</v>
      </c>
      <c r="AY22" s="12"/>
      <c r="AZ22" s="12"/>
    </row>
    <row r="23" spans="1:52" s="14" customFormat="1" ht="81.75" customHeight="1">
      <c r="A23" s="15"/>
      <c r="B23" s="282"/>
      <c r="C23" s="722" t="s">
        <v>319</v>
      </c>
      <c r="D23" s="409" t="s">
        <v>1085</v>
      </c>
      <c r="E23" s="416" t="s">
        <v>2057</v>
      </c>
      <c r="F23" s="409" t="s">
        <v>2060</v>
      </c>
      <c r="G23" s="410" t="s">
        <v>1084</v>
      </c>
      <c r="H23" s="416" t="s">
        <v>1140</v>
      </c>
      <c r="I23" s="411" t="s">
        <v>447</v>
      </c>
      <c r="J23" s="412" t="s">
        <v>1296</v>
      </c>
      <c r="K23" s="413" t="s">
        <v>2064</v>
      </c>
      <c r="L23" s="414" t="s">
        <v>1301</v>
      </c>
      <c r="M23" s="414" t="s">
        <v>2079</v>
      </c>
      <c r="N23" s="414" t="s">
        <v>1303</v>
      </c>
      <c r="O23" s="619" t="s">
        <v>2076</v>
      </c>
      <c r="P23" s="615" t="s">
        <v>2054</v>
      </c>
      <c r="Q23" s="615" t="s">
        <v>2055</v>
      </c>
      <c r="R23" s="615" t="s">
        <v>2056</v>
      </c>
      <c r="S23" s="619" t="s">
        <v>2078</v>
      </c>
      <c r="T23" s="618" t="s">
        <v>2068</v>
      </c>
      <c r="U23" s="618" t="s">
        <v>2068</v>
      </c>
      <c r="V23" s="618" t="s">
        <v>2068</v>
      </c>
      <c r="W23" s="618" t="s">
        <v>2068</v>
      </c>
      <c r="X23" s="618" t="s">
        <v>2068</v>
      </c>
      <c r="Y23" s="468" t="s">
        <v>1371</v>
      </c>
      <c r="Z23" s="454" t="s">
        <v>2067</v>
      </c>
      <c r="AA23" s="473" t="s">
        <v>1371</v>
      </c>
      <c r="AB23" s="454" t="s">
        <v>1318</v>
      </c>
      <c r="AC23" s="473" t="s">
        <v>1371</v>
      </c>
      <c r="AD23" s="454" t="s">
        <v>2066</v>
      </c>
      <c r="AE23" s="455" t="s">
        <v>1098</v>
      </c>
      <c r="AF23" s="432" t="s">
        <v>1373</v>
      </c>
      <c r="AG23" s="525" t="s">
        <v>1372</v>
      </c>
      <c r="AH23" s="432" t="s">
        <v>1189</v>
      </c>
      <c r="AI23" s="417" t="s">
        <v>1380</v>
      </c>
      <c r="AJ23" s="417" t="s">
        <v>1379</v>
      </c>
      <c r="AK23" s="482" t="s">
        <v>1176</v>
      </c>
      <c r="AL23" s="529" t="s">
        <v>1190</v>
      </c>
      <c r="AM23" s="417" t="s">
        <v>1740</v>
      </c>
      <c r="AN23" s="417" t="s">
        <v>1374</v>
      </c>
      <c r="AO23" s="415" t="s">
        <v>1175</v>
      </c>
      <c r="AP23" s="473" t="s">
        <v>1110</v>
      </c>
      <c r="AQ23" s="467" t="s">
        <v>1111</v>
      </c>
      <c r="AR23" s="467" t="s">
        <v>1112</v>
      </c>
      <c r="AS23" s="467" t="s">
        <v>721</v>
      </c>
      <c r="AT23" s="467" t="s">
        <v>722</v>
      </c>
      <c r="AU23" s="441" t="s">
        <v>1191</v>
      </c>
      <c r="AV23" s="441" t="s">
        <v>1192</v>
      </c>
      <c r="AW23" s="441" t="s">
        <v>1193</v>
      </c>
      <c r="AX23" s="441" t="s">
        <v>1194</v>
      </c>
      <c r="AY23" s="722" t="s">
        <v>1119</v>
      </c>
      <c r="AZ23" s="732" t="s">
        <v>2293</v>
      </c>
    </row>
    <row r="24" spans="1:52" s="14" customFormat="1" ht="32.25" customHeight="1">
      <c r="A24" s="15"/>
      <c r="B24" s="444" t="s">
        <v>1122</v>
      </c>
      <c r="C24" s="40" t="s">
        <v>95</v>
      </c>
      <c r="D24" s="625">
        <v>80</v>
      </c>
      <c r="E24" s="373">
        <v>450000</v>
      </c>
      <c r="F24" s="374">
        <v>52</v>
      </c>
      <c r="G24" s="374">
        <v>21.1</v>
      </c>
      <c r="H24" s="373">
        <v>41700</v>
      </c>
      <c r="I24" s="385" t="s">
        <v>1123</v>
      </c>
      <c r="J24" s="386">
        <v>7</v>
      </c>
      <c r="K24" s="378">
        <f>E24*(273+15)/273*1/3600</f>
        <v>131.86813186813185</v>
      </c>
      <c r="L24" s="378">
        <f>0.795*(K24*G24)^0.5/(1+2.58/G24)</f>
        <v>37.366209155590319</v>
      </c>
      <c r="M24" s="617">
        <f>1/(K24*G24)^0.5*(1460-296*G24/(F24-15))+1</f>
        <v>25.478362550941913</v>
      </c>
      <c r="N24" s="378">
        <f>2.01*10^(-3)*K24*(F24-15)*(2.3*LOG(M24)+1/M24-1)</f>
        <v>22.29573506425697</v>
      </c>
      <c r="O24" s="378">
        <f>D24+0.65*(L24+N24)</f>
        <v>118.78026374290073</v>
      </c>
      <c r="P24" s="386">
        <f>D24</f>
        <v>80</v>
      </c>
      <c r="Q24" s="386">
        <f>D24+0.65*L24</f>
        <v>104.28803595113371</v>
      </c>
      <c r="R24" s="386">
        <f>D24+0.65*N24</f>
        <v>94.492227791767036</v>
      </c>
      <c r="S24" s="386">
        <f>D24+L24+N24</f>
        <v>139.6619442198473</v>
      </c>
      <c r="T24" s="422">
        <f>J24*10^(-3)*O24^2</f>
        <v>98.761257383831406</v>
      </c>
      <c r="U24" s="426">
        <f>J24*10^(-3)*P24^2</f>
        <v>44.800000000000004</v>
      </c>
      <c r="V24" s="426">
        <f>J24*10^(-3)*Q24^2</f>
        <v>76.13196109781471</v>
      </c>
      <c r="W24" s="426">
        <f>J24*10^(-3)*R24^2</f>
        <v>62.501467791358337</v>
      </c>
      <c r="X24" s="426"/>
      <c r="Y24" s="469">
        <f>T24*24*365*1000/22.4*64.07/1000/1000</f>
        <v>2474.5567742276339</v>
      </c>
      <c r="Z24" s="458">
        <v>38.799999999999997</v>
      </c>
      <c r="AA24" s="474">
        <f>Z24*24*365*1000/22.4*64.07/1000/1000</f>
        <v>972.17072142857137</v>
      </c>
      <c r="AB24" s="459"/>
      <c r="AC24" s="437"/>
      <c r="AD24" s="456">
        <v>937</v>
      </c>
      <c r="AE24" s="457">
        <v>0.4</v>
      </c>
      <c r="AF24" s="433">
        <v>100</v>
      </c>
      <c r="AG24" s="526">
        <f>AF24*E24/1000000</f>
        <v>45</v>
      </c>
      <c r="AH24" s="435"/>
      <c r="AI24" s="518" t="s">
        <v>1742</v>
      </c>
      <c r="AJ24" s="495">
        <v>250</v>
      </c>
      <c r="AK24" s="404">
        <v>6</v>
      </c>
      <c r="AL24" s="530">
        <v>0.05</v>
      </c>
      <c r="AM24" s="522" t="s">
        <v>1741</v>
      </c>
      <c r="AN24" s="508">
        <v>0.1</v>
      </c>
      <c r="AO24" s="488">
        <v>6</v>
      </c>
      <c r="AP24" s="437"/>
      <c r="AQ24" s="437"/>
      <c r="AR24" s="437"/>
      <c r="AS24" s="437"/>
      <c r="AT24" s="437"/>
      <c r="AU24" s="437"/>
      <c r="AV24" s="437"/>
      <c r="AW24" s="437"/>
      <c r="AX24" s="437"/>
      <c r="AY24" s="261" t="s">
        <v>1334</v>
      </c>
      <c r="AZ24" s="564" t="s">
        <v>2292</v>
      </c>
    </row>
    <row r="25" spans="1:52" s="14" customFormat="1" ht="36.75" customHeight="1">
      <c r="A25" s="15"/>
      <c r="B25" s="749" t="s">
        <v>25</v>
      </c>
      <c r="C25" s="19" t="s">
        <v>26</v>
      </c>
      <c r="D25" s="627">
        <v>200</v>
      </c>
      <c r="E25" s="373">
        <v>3570000</v>
      </c>
      <c r="F25" s="373">
        <v>90</v>
      </c>
      <c r="G25" s="373">
        <v>31.5</v>
      </c>
      <c r="H25" s="498"/>
      <c r="I25" s="395" t="s">
        <v>499</v>
      </c>
      <c r="J25" s="386">
        <v>17.5</v>
      </c>
      <c r="K25" s="452">
        <f>E25*(273+15)/273*1/3600</f>
        <v>1046.1538461538462</v>
      </c>
      <c r="L25" s="378">
        <f>0.795*(K25*G25)^0.5/(1+2.58/G25)</f>
        <v>133.39241990820653</v>
      </c>
      <c r="M25" s="617">
        <f>1/(K25*G25)^0.5*(1460-296*G25/(F25-15))+1</f>
        <v>8.3578235404931078</v>
      </c>
      <c r="N25" s="378">
        <f t="shared" ref="N25:N26" si="0">2.01*10^(-3)*K25*(F25-15)*(2.3*LOG(M25)+1/M25-1)</f>
        <v>195.63051436433855</v>
      </c>
      <c r="O25" s="378">
        <f>D25+0.65*(L25+N25)</f>
        <v>413.86490727715432</v>
      </c>
      <c r="P25" s="386">
        <f>D25</f>
        <v>200</v>
      </c>
      <c r="Q25" s="386">
        <f>D25+0.65*L25</f>
        <v>286.70507294033428</v>
      </c>
      <c r="R25" s="386">
        <f>D25+0.65*N25</f>
        <v>327.15983433682004</v>
      </c>
      <c r="S25" s="386"/>
      <c r="T25" s="427">
        <f>J25*10^(-3)*O25^2</f>
        <v>2997.4728258217324</v>
      </c>
      <c r="U25" s="426">
        <f>J25*10^(-3)*P25^2</f>
        <v>700.00000000000011</v>
      </c>
      <c r="V25" s="426">
        <f>J25*10^(-3)*Q25^2</f>
        <v>1438.4964798701421</v>
      </c>
      <c r="W25" s="426">
        <f>J25*10^(-3)*R25^2</f>
        <v>1873.0872510576721</v>
      </c>
      <c r="X25" s="426"/>
      <c r="Y25" s="469">
        <f>T25*24*365*1000/22.4*64.07/1000/1000</f>
        <v>75104.518544887949</v>
      </c>
      <c r="Z25" s="458">
        <v>326</v>
      </c>
      <c r="AA25" s="474">
        <f t="shared" ref="AA25:AA26" si="1">Z25*24*365*1000/22.4*64.07/1000/1000</f>
        <v>8168.2385357142848</v>
      </c>
      <c r="AB25" s="458">
        <v>100</v>
      </c>
      <c r="AC25" s="476">
        <f>AB25*E25*24*365/1000/22.4*64.07/1000/1000</f>
        <v>8944.9728749999995</v>
      </c>
      <c r="AD25" s="459"/>
      <c r="AE25" s="460"/>
      <c r="AF25" s="434">
        <v>60</v>
      </c>
      <c r="AG25" s="526">
        <f>AF25*E25/1000000</f>
        <v>214.2</v>
      </c>
      <c r="AH25" s="434">
        <v>198</v>
      </c>
      <c r="AI25" s="518" t="s">
        <v>1742</v>
      </c>
      <c r="AJ25" s="419">
        <v>200</v>
      </c>
      <c r="AK25" s="483"/>
      <c r="AL25" s="531">
        <v>2.5000000000000001E-2</v>
      </c>
      <c r="AM25" s="522" t="s">
        <v>1741</v>
      </c>
      <c r="AN25" s="508">
        <v>0.1</v>
      </c>
      <c r="AO25" s="488">
        <v>6</v>
      </c>
      <c r="AP25" s="437"/>
      <c r="AQ25" s="429"/>
      <c r="AR25" s="429"/>
      <c r="AS25" s="429"/>
      <c r="AT25" s="429"/>
      <c r="AU25" s="429"/>
      <c r="AV25" s="429"/>
      <c r="AW25" s="429"/>
      <c r="AX25" s="429"/>
      <c r="AY25" s="569"/>
      <c r="AZ25" s="733" t="s">
        <v>2289</v>
      </c>
    </row>
    <row r="26" spans="1:52" s="14" customFormat="1" ht="33" customHeight="1">
      <c r="A26" s="15"/>
      <c r="B26" s="750"/>
      <c r="C26" s="19" t="s">
        <v>340</v>
      </c>
      <c r="D26" s="627">
        <v>200</v>
      </c>
      <c r="E26" s="373">
        <v>3570000</v>
      </c>
      <c r="F26" s="373">
        <v>90</v>
      </c>
      <c r="G26" s="373">
        <v>31.5</v>
      </c>
      <c r="H26" s="498"/>
      <c r="I26" s="395" t="s">
        <v>499</v>
      </c>
      <c r="J26" s="386">
        <v>17.5</v>
      </c>
      <c r="K26" s="452">
        <f>E26*(273+15)/273*1/3600</f>
        <v>1046.1538461538462</v>
      </c>
      <c r="L26" s="378">
        <f>0.795*(K26*G26)^0.5/(1+2.58/G26)</f>
        <v>133.39241990820653</v>
      </c>
      <c r="M26" s="617">
        <f>1/(K26*G26)^0.5*(1460-296*G26/(F26-15))+1</f>
        <v>8.3578235404931078</v>
      </c>
      <c r="N26" s="378">
        <f t="shared" si="0"/>
        <v>195.63051436433855</v>
      </c>
      <c r="O26" s="378">
        <f>D26+0.65*(L26+N26)</f>
        <v>413.86490727715432</v>
      </c>
      <c r="P26" s="386">
        <f>D26</f>
        <v>200</v>
      </c>
      <c r="Q26" s="386">
        <f>D26+0.65*L26</f>
        <v>286.70507294033428</v>
      </c>
      <c r="R26" s="386">
        <f>D26+0.65*N26</f>
        <v>327.15983433682004</v>
      </c>
      <c r="S26" s="386"/>
      <c r="T26" s="427">
        <f>J26*10^(-3)*O26^2</f>
        <v>2997.4728258217324</v>
      </c>
      <c r="U26" s="426">
        <f>J26*10^(-3)*P26^2</f>
        <v>700.00000000000011</v>
      </c>
      <c r="V26" s="426">
        <f>J26*10^(-3)*Q26^2</f>
        <v>1438.4964798701421</v>
      </c>
      <c r="W26" s="426">
        <f>J26*10^(-3)*R26^2</f>
        <v>1873.0872510576721</v>
      </c>
      <c r="X26" s="426"/>
      <c r="Y26" s="469">
        <f>T26*24*365*1000/22.4*64.07/1000/1000</f>
        <v>75104.518544887949</v>
      </c>
      <c r="Z26" s="458">
        <v>326</v>
      </c>
      <c r="AA26" s="474">
        <f t="shared" si="1"/>
        <v>8168.2385357142848</v>
      </c>
      <c r="AB26" s="458">
        <v>100</v>
      </c>
      <c r="AC26" s="476">
        <f>AB26*E26*24*365/1000/22.4*64.07/1000/1000</f>
        <v>8944.9728749999995</v>
      </c>
      <c r="AD26" s="459"/>
      <c r="AE26" s="460"/>
      <c r="AF26" s="434">
        <v>60</v>
      </c>
      <c r="AG26" s="526">
        <f>AF26*E26/1000000</f>
        <v>214.2</v>
      </c>
      <c r="AH26" s="434">
        <v>198</v>
      </c>
      <c r="AI26" s="518" t="s">
        <v>1742</v>
      </c>
      <c r="AJ26" s="419">
        <v>200</v>
      </c>
      <c r="AK26" s="483"/>
      <c r="AL26" s="531">
        <v>2.5000000000000001E-2</v>
      </c>
      <c r="AM26" s="522" t="s">
        <v>1741</v>
      </c>
      <c r="AN26" s="508">
        <v>0.1</v>
      </c>
      <c r="AO26" s="488">
        <v>6</v>
      </c>
      <c r="AP26" s="437"/>
      <c r="AQ26" s="429"/>
      <c r="AR26" s="429"/>
      <c r="AS26" s="429"/>
      <c r="AT26" s="429"/>
      <c r="AU26" s="429"/>
      <c r="AV26" s="429"/>
      <c r="AW26" s="429"/>
      <c r="AX26" s="429"/>
      <c r="AY26" s="569"/>
      <c r="AZ26" s="735"/>
    </row>
    <row r="27" spans="1:52" s="14" customFormat="1" ht="32.25" customHeight="1">
      <c r="A27" s="15"/>
      <c r="B27" s="444" t="s">
        <v>88</v>
      </c>
      <c r="C27" s="40" t="s">
        <v>1116</v>
      </c>
      <c r="D27" s="625">
        <v>59</v>
      </c>
      <c r="E27" s="373">
        <v>2200000</v>
      </c>
      <c r="F27" s="374">
        <v>85</v>
      </c>
      <c r="G27" s="374">
        <v>33.700000000000003</v>
      </c>
      <c r="H27" s="373">
        <v>69700</v>
      </c>
      <c r="I27" s="385" t="s">
        <v>1115</v>
      </c>
      <c r="J27" s="386">
        <v>7</v>
      </c>
      <c r="K27" s="452">
        <f t="shared" ref="K27:K90" si="2">E27*(273+15)/273*1/3600</f>
        <v>644.68864468864467</v>
      </c>
      <c r="L27" s="378">
        <f t="shared" ref="L27:L90" si="3">0.795*(K27*G27)^0.5/(1+2.58/G27)</f>
        <v>108.84781411800101</v>
      </c>
      <c r="M27" s="617">
        <f t="shared" ref="M27:M90" si="4">1/(K27*G27)^0.5*(1460-296*G27/(F27-15))+1</f>
        <v>9.9383986722541682</v>
      </c>
      <c r="N27" s="378">
        <f t="shared" ref="N27:N90" si="5">2.01*10^(-3)*K27*(F27-15)*(2.3*LOG(M27)+1/M27-1)</f>
        <v>126.48712240378251</v>
      </c>
      <c r="O27" s="378">
        <f t="shared" ref="O27:O90" si="6">D27+0.65*(L27+N27)</f>
        <v>211.96770873915929</v>
      </c>
      <c r="P27" s="386">
        <f t="shared" ref="P27:P90" si="7">D27</f>
        <v>59</v>
      </c>
      <c r="Q27" s="386">
        <f t="shared" ref="Q27:Q90" si="8">D27+0.65*L27</f>
        <v>129.75107917670067</v>
      </c>
      <c r="R27" s="386">
        <f t="shared" ref="R27:R90" si="9">D27+0.65*N27</f>
        <v>141.21662956245865</v>
      </c>
      <c r="S27" s="386"/>
      <c r="T27" s="427">
        <f t="shared" ref="T27:T90" si="10">J27*10^(-3)*O27^2</f>
        <v>314.51216683690348</v>
      </c>
      <c r="U27" s="426">
        <f t="shared" ref="U27:U90" si="11">J27*10^(-3)*P27^2</f>
        <v>24.367000000000001</v>
      </c>
      <c r="V27" s="426">
        <f t="shared" ref="V27:V90" si="12">J27*10^(-3)*Q27^2</f>
        <v>117.84739783262911</v>
      </c>
      <c r="W27" s="426">
        <f t="shared" ref="W27:W90" si="13">J27*10^(-3)*R27^2</f>
        <v>139.59495525486469</v>
      </c>
      <c r="X27" s="426"/>
      <c r="Y27" s="469">
        <f t="shared" ref="Y27:Y90" si="14">T27*24*365*1000/22.4*64.07/1000/1000</f>
        <v>7880.4000033993734</v>
      </c>
      <c r="Z27" s="479"/>
      <c r="AA27" s="480"/>
      <c r="AB27" s="459"/>
      <c r="AC27" s="437"/>
      <c r="AD27" s="429"/>
      <c r="AE27" s="461"/>
      <c r="AF27" s="433">
        <v>5</v>
      </c>
      <c r="AG27" s="526">
        <f t="shared" ref="AG27:AG34" si="15">AF27*E27/1000000</f>
        <v>11</v>
      </c>
      <c r="AH27" s="435"/>
      <c r="AI27" s="519" t="s">
        <v>1746</v>
      </c>
      <c r="AJ27" s="419">
        <v>60</v>
      </c>
      <c r="AK27" s="404">
        <v>16</v>
      </c>
      <c r="AL27" s="532"/>
      <c r="AM27" s="510"/>
      <c r="AN27" s="423"/>
      <c r="AO27" s="489"/>
      <c r="AP27" s="437"/>
      <c r="AQ27" s="437"/>
      <c r="AR27" s="437"/>
      <c r="AS27" s="437"/>
      <c r="AT27" s="437"/>
      <c r="AU27" s="437"/>
      <c r="AV27" s="437"/>
      <c r="AW27" s="437"/>
      <c r="AX27" s="437"/>
      <c r="AY27" s="569" t="s">
        <v>1332</v>
      </c>
      <c r="AZ27" s="564" t="s">
        <v>2288</v>
      </c>
    </row>
    <row r="28" spans="1:52" s="14" customFormat="1" ht="32.25" customHeight="1">
      <c r="A28" s="15"/>
      <c r="B28" s="759" t="s">
        <v>100</v>
      </c>
      <c r="C28" s="40" t="s">
        <v>291</v>
      </c>
      <c r="D28" s="625">
        <v>100</v>
      </c>
      <c r="E28" s="373">
        <v>2290000</v>
      </c>
      <c r="F28" s="374">
        <v>85</v>
      </c>
      <c r="G28" s="374">
        <v>32.700000000000003</v>
      </c>
      <c r="H28" s="451">
        <v>76200</v>
      </c>
      <c r="I28" s="620" t="s">
        <v>1141</v>
      </c>
      <c r="J28" s="386">
        <v>7</v>
      </c>
      <c r="K28" s="452">
        <f t="shared" si="2"/>
        <v>671.06227106227118</v>
      </c>
      <c r="L28" s="378">
        <f t="shared" si="3"/>
        <v>109.15448685698659</v>
      </c>
      <c r="M28" s="617">
        <f t="shared" si="4"/>
        <v>9.9224896292533131</v>
      </c>
      <c r="N28" s="378">
        <f t="shared" si="5"/>
        <v>131.52573476882102</v>
      </c>
      <c r="O28" s="378">
        <f t="shared" si="6"/>
        <v>256.44214405677496</v>
      </c>
      <c r="P28" s="386">
        <f t="shared" si="7"/>
        <v>100</v>
      </c>
      <c r="Q28" s="386">
        <f t="shared" si="8"/>
        <v>170.95041645704129</v>
      </c>
      <c r="R28" s="386">
        <f t="shared" si="9"/>
        <v>185.49172759973368</v>
      </c>
      <c r="S28" s="386"/>
      <c r="T28" s="427">
        <f t="shared" si="10"/>
        <v>460.3380127390501</v>
      </c>
      <c r="U28" s="426">
        <f t="shared" si="11"/>
        <v>70</v>
      </c>
      <c r="V28" s="426">
        <f t="shared" si="12"/>
        <v>204.56831420785096</v>
      </c>
      <c r="W28" s="426">
        <f t="shared" si="13"/>
        <v>240.85026705553662</v>
      </c>
      <c r="X28" s="426"/>
      <c r="Y28" s="469">
        <f t="shared" si="14"/>
        <v>11534.20458622467</v>
      </c>
      <c r="Z28" s="479"/>
      <c r="AA28" s="480"/>
      <c r="AB28" s="459"/>
      <c r="AC28" s="437"/>
      <c r="AD28" s="462"/>
      <c r="AE28" s="461"/>
      <c r="AF28" s="433">
        <v>5</v>
      </c>
      <c r="AG28" s="526">
        <f t="shared" si="15"/>
        <v>11.45</v>
      </c>
      <c r="AH28" s="435"/>
      <c r="AI28" s="519" t="s">
        <v>1746</v>
      </c>
      <c r="AJ28" s="419">
        <v>60</v>
      </c>
      <c r="AK28" s="404">
        <v>16</v>
      </c>
      <c r="AL28" s="532"/>
      <c r="AM28" s="511"/>
      <c r="AN28" s="408"/>
      <c r="AO28" s="490"/>
      <c r="AP28" s="437"/>
      <c r="AQ28" s="437"/>
      <c r="AR28" s="437"/>
      <c r="AS28" s="437"/>
      <c r="AT28" s="437"/>
      <c r="AU28" s="437"/>
      <c r="AV28" s="437"/>
      <c r="AW28" s="437"/>
      <c r="AX28" s="437"/>
      <c r="AY28" s="569" t="s">
        <v>1336</v>
      </c>
      <c r="AZ28" s="28" t="s">
        <v>2288</v>
      </c>
    </row>
    <row r="29" spans="1:52" s="14" customFormat="1" ht="32.25" customHeight="1">
      <c r="A29" s="15"/>
      <c r="B29" s="760"/>
      <c r="C29" s="40" t="s">
        <v>292</v>
      </c>
      <c r="D29" s="625">
        <v>100</v>
      </c>
      <c r="E29" s="373">
        <v>2290000</v>
      </c>
      <c r="F29" s="374">
        <v>85</v>
      </c>
      <c r="G29" s="374">
        <v>32.700000000000003</v>
      </c>
      <c r="H29" s="451" t="s">
        <v>1139</v>
      </c>
      <c r="I29" s="620" t="s">
        <v>1141</v>
      </c>
      <c r="J29" s="386">
        <v>7</v>
      </c>
      <c r="K29" s="452">
        <f t="shared" si="2"/>
        <v>671.06227106227118</v>
      </c>
      <c r="L29" s="378">
        <f t="shared" si="3"/>
        <v>109.15448685698659</v>
      </c>
      <c r="M29" s="617">
        <f t="shared" si="4"/>
        <v>9.9224896292533131</v>
      </c>
      <c r="N29" s="378">
        <f t="shared" si="5"/>
        <v>131.52573476882102</v>
      </c>
      <c r="O29" s="378">
        <f t="shared" si="6"/>
        <v>256.44214405677496</v>
      </c>
      <c r="P29" s="386">
        <f t="shared" si="7"/>
        <v>100</v>
      </c>
      <c r="Q29" s="386">
        <f t="shared" si="8"/>
        <v>170.95041645704129</v>
      </c>
      <c r="R29" s="386">
        <f t="shared" si="9"/>
        <v>185.49172759973368</v>
      </c>
      <c r="S29" s="386"/>
      <c r="T29" s="427">
        <f t="shared" si="10"/>
        <v>460.3380127390501</v>
      </c>
      <c r="U29" s="426">
        <f t="shared" si="11"/>
        <v>70</v>
      </c>
      <c r="V29" s="426">
        <f t="shared" si="12"/>
        <v>204.56831420785096</v>
      </c>
      <c r="W29" s="426">
        <f t="shared" si="13"/>
        <v>240.85026705553662</v>
      </c>
      <c r="X29" s="426"/>
      <c r="Y29" s="469">
        <f t="shared" si="14"/>
        <v>11534.20458622467</v>
      </c>
      <c r="Z29" s="459"/>
      <c r="AA29" s="437"/>
      <c r="AB29" s="459"/>
      <c r="AC29" s="437"/>
      <c r="AD29" s="429"/>
      <c r="AE29" s="461"/>
      <c r="AF29" s="433">
        <v>5</v>
      </c>
      <c r="AG29" s="526">
        <f t="shared" si="15"/>
        <v>11.45</v>
      </c>
      <c r="AH29" s="435"/>
      <c r="AI29" s="519" t="s">
        <v>1746</v>
      </c>
      <c r="AJ29" s="419">
        <v>60</v>
      </c>
      <c r="AK29" s="404">
        <v>16</v>
      </c>
      <c r="AL29" s="532"/>
      <c r="AM29" s="511"/>
      <c r="AN29" s="408"/>
      <c r="AO29" s="490"/>
      <c r="AP29" s="437"/>
      <c r="AQ29" s="437"/>
      <c r="AR29" s="437"/>
      <c r="AS29" s="437"/>
      <c r="AT29" s="437"/>
      <c r="AU29" s="437"/>
      <c r="AV29" s="437"/>
      <c r="AW29" s="437"/>
      <c r="AX29" s="437"/>
      <c r="AY29" s="569" t="s">
        <v>1336</v>
      </c>
      <c r="AZ29" s="29"/>
    </row>
    <row r="30" spans="1:52" s="14" customFormat="1" ht="28.5" customHeight="1">
      <c r="A30" s="15"/>
      <c r="B30" s="746" t="s">
        <v>1078</v>
      </c>
      <c r="C30" s="17" t="s">
        <v>5</v>
      </c>
      <c r="D30" s="627">
        <v>20</v>
      </c>
      <c r="E30" s="373">
        <v>7800</v>
      </c>
      <c r="F30" s="373">
        <v>350</v>
      </c>
      <c r="G30" s="373">
        <v>18</v>
      </c>
      <c r="H30" s="498"/>
      <c r="I30" s="392" t="s">
        <v>1136</v>
      </c>
      <c r="J30" s="386">
        <v>7</v>
      </c>
      <c r="K30" s="377">
        <f t="shared" si="2"/>
        <v>2.285714285714286</v>
      </c>
      <c r="L30" s="377">
        <f t="shared" si="3"/>
        <v>4.4600680720312464</v>
      </c>
      <c r="M30" s="617">
        <f t="shared" si="4"/>
        <v>226.13794493960236</v>
      </c>
      <c r="N30" s="377">
        <f t="shared" si="5"/>
        <v>6.8019600628075674</v>
      </c>
      <c r="O30" s="378">
        <f t="shared" si="6"/>
        <v>27.320318287645229</v>
      </c>
      <c r="P30" s="386">
        <f t="shared" si="7"/>
        <v>20</v>
      </c>
      <c r="Q30" s="386">
        <f t="shared" si="8"/>
        <v>22.89904424682031</v>
      </c>
      <c r="R30" s="386">
        <f t="shared" si="9"/>
        <v>24.421274040824919</v>
      </c>
      <c r="S30" s="386"/>
      <c r="T30" s="422">
        <f t="shared" si="10"/>
        <v>5.224798539367697</v>
      </c>
      <c r="U30" s="422">
        <f t="shared" si="11"/>
        <v>2.8000000000000003</v>
      </c>
      <c r="V30" s="422">
        <f t="shared" si="12"/>
        <v>3.6705635919248407</v>
      </c>
      <c r="W30" s="422">
        <f t="shared" si="13"/>
        <v>4.1747903804394833</v>
      </c>
      <c r="X30" s="426"/>
      <c r="Y30" s="469">
        <f t="shared" si="14"/>
        <v>130.91227230247529</v>
      </c>
      <c r="Z30" s="459"/>
      <c r="AA30" s="437"/>
      <c r="AB30" s="459"/>
      <c r="AC30" s="435"/>
      <c r="AD30" s="459"/>
      <c r="AE30" s="460"/>
      <c r="AF30" s="434">
        <v>100</v>
      </c>
      <c r="AG30" s="439">
        <f t="shared" si="15"/>
        <v>0.78</v>
      </c>
      <c r="AH30" s="435"/>
      <c r="AI30" s="517" t="s">
        <v>1747</v>
      </c>
      <c r="AJ30" s="506">
        <v>230</v>
      </c>
      <c r="AK30" s="407">
        <v>16</v>
      </c>
      <c r="AL30" s="533"/>
      <c r="AM30" s="400"/>
      <c r="AN30" s="424"/>
      <c r="AO30" s="490"/>
      <c r="AP30" s="442">
        <v>30</v>
      </c>
      <c r="AQ30" s="429"/>
      <c r="AR30" s="429"/>
      <c r="AS30" s="429"/>
      <c r="AT30" s="429"/>
      <c r="AU30" s="429"/>
      <c r="AV30" s="429"/>
      <c r="AW30" s="429"/>
      <c r="AX30" s="429"/>
      <c r="AY30" s="280"/>
      <c r="AZ30" s="730" t="s">
        <v>2291</v>
      </c>
    </row>
    <row r="31" spans="1:52" s="14" customFormat="1" ht="28.5" customHeight="1">
      <c r="A31" s="15"/>
      <c r="B31" s="747"/>
      <c r="C31" s="17" t="s">
        <v>6</v>
      </c>
      <c r="D31" s="627">
        <v>20</v>
      </c>
      <c r="E31" s="373">
        <v>7800</v>
      </c>
      <c r="F31" s="373">
        <v>350</v>
      </c>
      <c r="G31" s="373">
        <v>18</v>
      </c>
      <c r="H31" s="498"/>
      <c r="I31" s="392" t="s">
        <v>1136</v>
      </c>
      <c r="J31" s="386">
        <v>7</v>
      </c>
      <c r="K31" s="377">
        <f t="shared" si="2"/>
        <v>2.285714285714286</v>
      </c>
      <c r="L31" s="377">
        <f t="shared" si="3"/>
        <v>4.4600680720312464</v>
      </c>
      <c r="M31" s="617">
        <f t="shared" si="4"/>
        <v>226.13794493960236</v>
      </c>
      <c r="N31" s="377">
        <f t="shared" si="5"/>
        <v>6.8019600628075674</v>
      </c>
      <c r="O31" s="378">
        <f t="shared" si="6"/>
        <v>27.320318287645229</v>
      </c>
      <c r="P31" s="386">
        <f t="shared" si="7"/>
        <v>20</v>
      </c>
      <c r="Q31" s="386">
        <f t="shared" si="8"/>
        <v>22.89904424682031</v>
      </c>
      <c r="R31" s="386">
        <f t="shared" si="9"/>
        <v>24.421274040824919</v>
      </c>
      <c r="S31" s="386"/>
      <c r="T31" s="422">
        <f t="shared" si="10"/>
        <v>5.224798539367697</v>
      </c>
      <c r="U31" s="422">
        <f t="shared" si="11"/>
        <v>2.8000000000000003</v>
      </c>
      <c r="V31" s="422">
        <f t="shared" si="12"/>
        <v>3.6705635919248407</v>
      </c>
      <c r="W31" s="422">
        <f t="shared" si="13"/>
        <v>4.1747903804394833</v>
      </c>
      <c r="X31" s="426"/>
      <c r="Y31" s="469">
        <f t="shared" si="14"/>
        <v>130.91227230247529</v>
      </c>
      <c r="Z31" s="459"/>
      <c r="AA31" s="437"/>
      <c r="AB31" s="459"/>
      <c r="AC31" s="435"/>
      <c r="AD31" s="459"/>
      <c r="AE31" s="460"/>
      <c r="AF31" s="434">
        <v>100</v>
      </c>
      <c r="AG31" s="439">
        <f t="shared" si="15"/>
        <v>0.78</v>
      </c>
      <c r="AH31" s="435"/>
      <c r="AI31" s="517" t="s">
        <v>1747</v>
      </c>
      <c r="AJ31" s="506">
        <v>230</v>
      </c>
      <c r="AK31" s="407">
        <v>16</v>
      </c>
      <c r="AL31" s="533"/>
      <c r="AM31" s="400"/>
      <c r="AN31" s="424"/>
      <c r="AO31" s="490"/>
      <c r="AP31" s="442">
        <v>30</v>
      </c>
      <c r="AQ31" s="429"/>
      <c r="AR31" s="429"/>
      <c r="AS31" s="429"/>
      <c r="AT31" s="429"/>
      <c r="AU31" s="429"/>
      <c r="AV31" s="429"/>
      <c r="AW31" s="429"/>
      <c r="AX31" s="429"/>
      <c r="AY31" s="280"/>
      <c r="AZ31" s="28"/>
    </row>
    <row r="32" spans="1:52" s="14" customFormat="1" ht="28.5" customHeight="1">
      <c r="A32" s="15"/>
      <c r="B32" s="747"/>
      <c r="C32" s="17" t="s">
        <v>7</v>
      </c>
      <c r="D32" s="627">
        <v>20</v>
      </c>
      <c r="E32" s="373">
        <v>7800</v>
      </c>
      <c r="F32" s="373">
        <v>350</v>
      </c>
      <c r="G32" s="373">
        <v>18</v>
      </c>
      <c r="H32" s="498"/>
      <c r="I32" s="392" t="s">
        <v>1136</v>
      </c>
      <c r="J32" s="386">
        <v>7</v>
      </c>
      <c r="K32" s="377">
        <f t="shared" si="2"/>
        <v>2.285714285714286</v>
      </c>
      <c r="L32" s="377">
        <f t="shared" si="3"/>
        <v>4.4600680720312464</v>
      </c>
      <c r="M32" s="617">
        <f t="shared" si="4"/>
        <v>226.13794493960236</v>
      </c>
      <c r="N32" s="377">
        <f t="shared" si="5"/>
        <v>6.8019600628075674</v>
      </c>
      <c r="O32" s="378">
        <f t="shared" si="6"/>
        <v>27.320318287645229</v>
      </c>
      <c r="P32" s="386">
        <f t="shared" si="7"/>
        <v>20</v>
      </c>
      <c r="Q32" s="386">
        <f t="shared" si="8"/>
        <v>22.89904424682031</v>
      </c>
      <c r="R32" s="386">
        <f t="shared" si="9"/>
        <v>24.421274040824919</v>
      </c>
      <c r="S32" s="386"/>
      <c r="T32" s="422">
        <f t="shared" si="10"/>
        <v>5.224798539367697</v>
      </c>
      <c r="U32" s="422">
        <f t="shared" si="11"/>
        <v>2.8000000000000003</v>
      </c>
      <c r="V32" s="422">
        <f t="shared" si="12"/>
        <v>3.6705635919248407</v>
      </c>
      <c r="W32" s="422">
        <f t="shared" si="13"/>
        <v>4.1747903804394833</v>
      </c>
      <c r="X32" s="426"/>
      <c r="Y32" s="469">
        <f t="shared" si="14"/>
        <v>130.91227230247529</v>
      </c>
      <c r="Z32" s="459"/>
      <c r="AA32" s="437"/>
      <c r="AB32" s="459"/>
      <c r="AC32" s="435"/>
      <c r="AD32" s="459"/>
      <c r="AE32" s="460"/>
      <c r="AF32" s="434">
        <v>100</v>
      </c>
      <c r="AG32" s="439">
        <f t="shared" si="15"/>
        <v>0.78</v>
      </c>
      <c r="AH32" s="435"/>
      <c r="AI32" s="517" t="s">
        <v>1747</v>
      </c>
      <c r="AJ32" s="506">
        <v>230</v>
      </c>
      <c r="AK32" s="407">
        <v>16</v>
      </c>
      <c r="AL32" s="533"/>
      <c r="AM32" s="400"/>
      <c r="AN32" s="424"/>
      <c r="AO32" s="490"/>
      <c r="AP32" s="442">
        <v>30</v>
      </c>
      <c r="AQ32" s="429"/>
      <c r="AR32" s="429"/>
      <c r="AS32" s="429"/>
      <c r="AT32" s="429"/>
      <c r="AU32" s="429"/>
      <c r="AV32" s="429"/>
      <c r="AW32" s="429"/>
      <c r="AX32" s="429"/>
      <c r="AY32" s="280"/>
      <c r="AZ32" s="28"/>
    </row>
    <row r="33" spans="1:52" s="14" customFormat="1" ht="28.5" customHeight="1">
      <c r="A33" s="15"/>
      <c r="B33" s="747"/>
      <c r="C33" s="17" t="s">
        <v>8</v>
      </c>
      <c r="D33" s="627">
        <v>20</v>
      </c>
      <c r="E33" s="373">
        <v>7800</v>
      </c>
      <c r="F33" s="373">
        <v>350</v>
      </c>
      <c r="G33" s="373">
        <v>18</v>
      </c>
      <c r="H33" s="498"/>
      <c r="I33" s="392" t="s">
        <v>1136</v>
      </c>
      <c r="J33" s="386">
        <v>7</v>
      </c>
      <c r="K33" s="377">
        <f t="shared" si="2"/>
        <v>2.285714285714286</v>
      </c>
      <c r="L33" s="377">
        <f t="shared" si="3"/>
        <v>4.4600680720312464</v>
      </c>
      <c r="M33" s="617">
        <f t="shared" si="4"/>
        <v>226.13794493960236</v>
      </c>
      <c r="N33" s="377">
        <f t="shared" si="5"/>
        <v>6.8019600628075674</v>
      </c>
      <c r="O33" s="378">
        <f t="shared" si="6"/>
        <v>27.320318287645229</v>
      </c>
      <c r="P33" s="386">
        <f t="shared" si="7"/>
        <v>20</v>
      </c>
      <c r="Q33" s="386">
        <f t="shared" si="8"/>
        <v>22.89904424682031</v>
      </c>
      <c r="R33" s="386">
        <f t="shared" si="9"/>
        <v>24.421274040824919</v>
      </c>
      <c r="S33" s="386"/>
      <c r="T33" s="422">
        <f t="shared" si="10"/>
        <v>5.224798539367697</v>
      </c>
      <c r="U33" s="422">
        <f t="shared" si="11"/>
        <v>2.8000000000000003</v>
      </c>
      <c r="V33" s="422">
        <f t="shared" si="12"/>
        <v>3.6705635919248407</v>
      </c>
      <c r="W33" s="422">
        <f t="shared" si="13"/>
        <v>4.1747903804394833</v>
      </c>
      <c r="X33" s="426"/>
      <c r="Y33" s="469">
        <f t="shared" si="14"/>
        <v>130.91227230247529</v>
      </c>
      <c r="Z33" s="459"/>
      <c r="AA33" s="437"/>
      <c r="AB33" s="459"/>
      <c r="AC33" s="435"/>
      <c r="AD33" s="459"/>
      <c r="AE33" s="460"/>
      <c r="AF33" s="434">
        <v>100</v>
      </c>
      <c r="AG33" s="439">
        <f t="shared" si="15"/>
        <v>0.78</v>
      </c>
      <c r="AH33" s="435"/>
      <c r="AI33" s="517" t="s">
        <v>1747</v>
      </c>
      <c r="AJ33" s="506">
        <v>230</v>
      </c>
      <c r="AK33" s="407">
        <v>16</v>
      </c>
      <c r="AL33" s="533"/>
      <c r="AM33" s="400"/>
      <c r="AN33" s="424"/>
      <c r="AO33" s="490"/>
      <c r="AP33" s="442">
        <v>30</v>
      </c>
      <c r="AQ33" s="429"/>
      <c r="AR33" s="429"/>
      <c r="AS33" s="429"/>
      <c r="AT33" s="429"/>
      <c r="AU33" s="429"/>
      <c r="AV33" s="429"/>
      <c r="AW33" s="429"/>
      <c r="AX33" s="429"/>
      <c r="AY33" s="280"/>
      <c r="AZ33" s="28"/>
    </row>
    <row r="34" spans="1:52" s="14" customFormat="1" ht="28.5" customHeight="1">
      <c r="A34" s="15"/>
      <c r="B34" s="747"/>
      <c r="C34" s="17" t="s">
        <v>9</v>
      </c>
      <c r="D34" s="627">
        <v>20</v>
      </c>
      <c r="E34" s="373">
        <v>3900</v>
      </c>
      <c r="F34" s="373">
        <v>350</v>
      </c>
      <c r="G34" s="373">
        <v>9</v>
      </c>
      <c r="H34" s="498"/>
      <c r="I34" s="392" t="s">
        <v>1136</v>
      </c>
      <c r="J34" s="386">
        <v>7</v>
      </c>
      <c r="K34" s="377">
        <f t="shared" si="2"/>
        <v>1.142857142857143</v>
      </c>
      <c r="L34" s="377">
        <f t="shared" si="3"/>
        <v>1.9816105553195822</v>
      </c>
      <c r="M34" s="617">
        <f t="shared" si="4"/>
        <v>453.75543596835047</v>
      </c>
      <c r="N34" s="377">
        <f t="shared" si="5"/>
        <v>3.9345911066046044</v>
      </c>
      <c r="O34" s="378">
        <f t="shared" si="6"/>
        <v>23.845531080250723</v>
      </c>
      <c r="P34" s="386">
        <f t="shared" si="7"/>
        <v>20</v>
      </c>
      <c r="Q34" s="386">
        <f t="shared" si="8"/>
        <v>21.288046860957728</v>
      </c>
      <c r="R34" s="386">
        <f t="shared" si="9"/>
        <v>22.557484219292991</v>
      </c>
      <c r="S34" s="386"/>
      <c r="T34" s="422">
        <f t="shared" si="10"/>
        <v>3.9802654674944224</v>
      </c>
      <c r="U34" s="422">
        <f t="shared" si="11"/>
        <v>2.8000000000000003</v>
      </c>
      <c r="V34" s="422">
        <f t="shared" si="12"/>
        <v>3.1722665740803255</v>
      </c>
      <c r="W34" s="422">
        <f t="shared" si="13"/>
        <v>3.5618806601255666</v>
      </c>
      <c r="X34" s="426"/>
      <c r="Y34" s="469">
        <f t="shared" si="14"/>
        <v>99.729318325033034</v>
      </c>
      <c r="Z34" s="459"/>
      <c r="AA34" s="437"/>
      <c r="AB34" s="459"/>
      <c r="AC34" s="435"/>
      <c r="AD34" s="459"/>
      <c r="AE34" s="460"/>
      <c r="AF34" s="434">
        <v>100</v>
      </c>
      <c r="AG34" s="439">
        <f t="shared" si="15"/>
        <v>0.39</v>
      </c>
      <c r="AH34" s="435"/>
      <c r="AI34" s="517" t="s">
        <v>1747</v>
      </c>
      <c r="AJ34" s="506">
        <v>230</v>
      </c>
      <c r="AK34" s="407">
        <v>16</v>
      </c>
      <c r="AL34" s="533"/>
      <c r="AM34" s="400"/>
      <c r="AN34" s="424"/>
      <c r="AO34" s="490"/>
      <c r="AP34" s="442">
        <v>30</v>
      </c>
      <c r="AQ34" s="429"/>
      <c r="AR34" s="429"/>
      <c r="AS34" s="429"/>
      <c r="AT34" s="429"/>
      <c r="AU34" s="429"/>
      <c r="AV34" s="429"/>
      <c r="AW34" s="429"/>
      <c r="AX34" s="429"/>
      <c r="AY34" s="280"/>
      <c r="AZ34" s="28"/>
    </row>
    <row r="35" spans="1:52" s="14" customFormat="1" ht="26.1" customHeight="1">
      <c r="A35" s="15"/>
      <c r="B35" s="747"/>
      <c r="C35" s="17" t="s">
        <v>316</v>
      </c>
      <c r="D35" s="627">
        <v>13</v>
      </c>
      <c r="E35" s="373">
        <v>1300</v>
      </c>
      <c r="F35" s="373">
        <v>110</v>
      </c>
      <c r="G35" s="373">
        <v>2</v>
      </c>
      <c r="H35" s="498"/>
      <c r="I35" s="392" t="s">
        <v>1136</v>
      </c>
      <c r="J35" s="386">
        <v>7</v>
      </c>
      <c r="K35" s="377">
        <f t="shared" si="2"/>
        <v>0.38095238095238093</v>
      </c>
      <c r="L35" s="377">
        <f t="shared" si="3"/>
        <v>0.30302746329714225</v>
      </c>
      <c r="M35" s="617">
        <f t="shared" si="4"/>
        <v>1666.5009581025295</v>
      </c>
      <c r="N35" s="377">
        <f t="shared" si="5"/>
        <v>0.46633647986060506</v>
      </c>
      <c r="O35" s="378">
        <f t="shared" si="6"/>
        <v>13.500086563052536</v>
      </c>
      <c r="P35" s="386">
        <f t="shared" si="7"/>
        <v>13</v>
      </c>
      <c r="Q35" s="386">
        <f t="shared" si="8"/>
        <v>13.196967851143143</v>
      </c>
      <c r="R35" s="386">
        <f t="shared" si="9"/>
        <v>13.303118711909393</v>
      </c>
      <c r="S35" s="386"/>
      <c r="T35" s="422">
        <f t="shared" si="10"/>
        <v>1.2757663604693814</v>
      </c>
      <c r="U35" s="422">
        <f t="shared" si="11"/>
        <v>1.1830000000000001</v>
      </c>
      <c r="V35" s="422">
        <f t="shared" si="12"/>
        <v>1.2191197232487396</v>
      </c>
      <c r="W35" s="422">
        <f t="shared" si="13"/>
        <v>1.2388107722420767</v>
      </c>
      <c r="X35" s="426"/>
      <c r="Y35" s="469">
        <f t="shared" si="14"/>
        <v>31.965533583294363</v>
      </c>
      <c r="Z35" s="459"/>
      <c r="AA35" s="437"/>
      <c r="AB35" s="459"/>
      <c r="AC35" s="435"/>
      <c r="AD35" s="459"/>
      <c r="AE35" s="460"/>
      <c r="AF35" s="435"/>
      <c r="AG35" s="435"/>
      <c r="AH35" s="435"/>
      <c r="AI35" s="400"/>
      <c r="AJ35" s="400"/>
      <c r="AK35" s="483"/>
      <c r="AL35" s="533"/>
      <c r="AM35" s="400"/>
      <c r="AN35" s="424"/>
      <c r="AO35" s="490"/>
      <c r="AP35" s="437"/>
      <c r="AQ35" s="429"/>
      <c r="AR35" s="429"/>
      <c r="AS35" s="429"/>
      <c r="AT35" s="429"/>
      <c r="AU35" s="429"/>
      <c r="AV35" s="429"/>
      <c r="AW35" s="429"/>
      <c r="AX35" s="429"/>
      <c r="AY35" s="280"/>
      <c r="AZ35" s="28"/>
    </row>
    <row r="36" spans="1:52" s="14" customFormat="1" ht="26.1" customHeight="1">
      <c r="A36" s="15"/>
      <c r="B36" s="747"/>
      <c r="C36" s="17" t="s">
        <v>317</v>
      </c>
      <c r="D36" s="627">
        <v>13</v>
      </c>
      <c r="E36" s="373">
        <v>680</v>
      </c>
      <c r="F36" s="373">
        <v>210</v>
      </c>
      <c r="G36" s="373">
        <v>1</v>
      </c>
      <c r="H36" s="498"/>
      <c r="I36" s="392" t="s">
        <v>1136</v>
      </c>
      <c r="J36" s="386">
        <v>7</v>
      </c>
      <c r="K36" s="377">
        <f t="shared" si="2"/>
        <v>0.19926739926739925</v>
      </c>
      <c r="L36" s="377">
        <f t="shared" si="3"/>
        <v>9.912934312073915E-2</v>
      </c>
      <c r="M36" s="617">
        <f t="shared" si="4"/>
        <v>3268.2544830966622</v>
      </c>
      <c r="N36" s="377">
        <f t="shared" si="5"/>
        <v>0.55322069328880286</v>
      </c>
      <c r="O36" s="378">
        <f t="shared" si="6"/>
        <v>13.424027523666203</v>
      </c>
      <c r="P36" s="386">
        <f t="shared" si="7"/>
        <v>13</v>
      </c>
      <c r="Q36" s="386">
        <f t="shared" si="8"/>
        <v>13.06443407302848</v>
      </c>
      <c r="R36" s="386">
        <f t="shared" si="9"/>
        <v>13.359593450637721</v>
      </c>
      <c r="S36" s="386"/>
      <c r="T36" s="422">
        <f t="shared" si="10"/>
        <v>1.2614316046930343</v>
      </c>
      <c r="U36" s="422">
        <f t="shared" si="11"/>
        <v>1.1830000000000001</v>
      </c>
      <c r="V36" s="422">
        <f t="shared" si="12"/>
        <v>1.1947560635395524</v>
      </c>
      <c r="W36" s="422">
        <f t="shared" si="13"/>
        <v>1.2493511601642562</v>
      </c>
      <c r="X36" s="426"/>
      <c r="Y36" s="469">
        <f t="shared" si="14"/>
        <v>31.60636271049556</v>
      </c>
      <c r="Z36" s="459"/>
      <c r="AA36" s="437"/>
      <c r="AB36" s="459"/>
      <c r="AC36" s="435"/>
      <c r="AD36" s="459"/>
      <c r="AE36" s="460"/>
      <c r="AF36" s="435"/>
      <c r="AG36" s="435"/>
      <c r="AH36" s="435"/>
      <c r="AI36" s="400"/>
      <c r="AJ36" s="400"/>
      <c r="AK36" s="483"/>
      <c r="AL36" s="533"/>
      <c r="AM36" s="400"/>
      <c r="AN36" s="424"/>
      <c r="AO36" s="490"/>
      <c r="AP36" s="437"/>
      <c r="AQ36" s="429"/>
      <c r="AR36" s="429"/>
      <c r="AS36" s="429"/>
      <c r="AT36" s="429"/>
      <c r="AU36" s="429"/>
      <c r="AV36" s="429"/>
      <c r="AW36" s="429"/>
      <c r="AX36" s="429"/>
      <c r="AY36" s="280"/>
      <c r="AZ36" s="28"/>
    </row>
    <row r="37" spans="1:52" s="14" customFormat="1" ht="26.1" customHeight="1">
      <c r="A37" s="15"/>
      <c r="B37" s="747"/>
      <c r="C37" s="17" t="s">
        <v>318</v>
      </c>
      <c r="D37" s="627">
        <v>13</v>
      </c>
      <c r="E37" s="373">
        <v>1300</v>
      </c>
      <c r="F37" s="373">
        <v>210</v>
      </c>
      <c r="G37" s="373">
        <v>6</v>
      </c>
      <c r="H37" s="498"/>
      <c r="I37" s="392" t="s">
        <v>1136</v>
      </c>
      <c r="J37" s="386">
        <v>7</v>
      </c>
      <c r="K37" s="377">
        <f t="shared" si="2"/>
        <v>0.38095238095238093</v>
      </c>
      <c r="L37" s="377">
        <f t="shared" si="3"/>
        <v>0.84050840851002973</v>
      </c>
      <c r="M37" s="617">
        <f t="shared" si="4"/>
        <v>960.67505632261316</v>
      </c>
      <c r="N37" s="377">
        <f t="shared" si="5"/>
        <v>0.87512608896518829</v>
      </c>
      <c r="O37" s="378">
        <f t="shared" si="6"/>
        <v>14.115162423358893</v>
      </c>
      <c r="P37" s="386">
        <f t="shared" si="7"/>
        <v>13</v>
      </c>
      <c r="Q37" s="386">
        <f t="shared" si="8"/>
        <v>13.546330465531518</v>
      </c>
      <c r="R37" s="386">
        <f t="shared" si="9"/>
        <v>13.568831957827372</v>
      </c>
      <c r="S37" s="386"/>
      <c r="T37" s="422">
        <f t="shared" si="10"/>
        <v>1.39466467166462</v>
      </c>
      <c r="U37" s="422">
        <f t="shared" si="11"/>
        <v>1.1830000000000001</v>
      </c>
      <c r="V37" s="422">
        <f t="shared" si="12"/>
        <v>1.2845214835697116</v>
      </c>
      <c r="W37" s="422">
        <f t="shared" si="13"/>
        <v>1.2887924048983019</v>
      </c>
      <c r="X37" s="426"/>
      <c r="Y37" s="469">
        <f t="shared" si="14"/>
        <v>34.944643299049879</v>
      </c>
      <c r="Z37" s="459"/>
      <c r="AA37" s="437"/>
      <c r="AB37" s="459"/>
      <c r="AC37" s="435"/>
      <c r="AD37" s="459"/>
      <c r="AE37" s="460"/>
      <c r="AF37" s="435"/>
      <c r="AG37" s="435"/>
      <c r="AH37" s="435"/>
      <c r="AI37" s="400"/>
      <c r="AJ37" s="400"/>
      <c r="AK37" s="483"/>
      <c r="AL37" s="533"/>
      <c r="AM37" s="400"/>
      <c r="AN37" s="424"/>
      <c r="AO37" s="490"/>
      <c r="AP37" s="437"/>
      <c r="AQ37" s="429"/>
      <c r="AR37" s="429"/>
      <c r="AS37" s="429"/>
      <c r="AT37" s="429"/>
      <c r="AU37" s="429"/>
      <c r="AV37" s="429"/>
      <c r="AW37" s="429"/>
      <c r="AX37" s="429"/>
      <c r="AY37" s="280"/>
      <c r="AZ37" s="28"/>
    </row>
    <row r="38" spans="1:52" s="14" customFormat="1" ht="26.1" customHeight="1">
      <c r="A38" s="15"/>
      <c r="B38" s="747"/>
      <c r="C38" s="17" t="s">
        <v>11</v>
      </c>
      <c r="D38" s="627">
        <v>13</v>
      </c>
      <c r="E38" s="373">
        <v>1100</v>
      </c>
      <c r="F38" s="373">
        <v>270</v>
      </c>
      <c r="G38" s="373">
        <v>2</v>
      </c>
      <c r="H38" s="498"/>
      <c r="I38" s="392" t="s">
        <v>1136</v>
      </c>
      <c r="J38" s="386">
        <v>7</v>
      </c>
      <c r="K38" s="377">
        <f t="shared" si="2"/>
        <v>0.32234432234432231</v>
      </c>
      <c r="L38" s="377">
        <f t="shared" si="3"/>
        <v>0.27874472449444737</v>
      </c>
      <c r="M38" s="617">
        <f t="shared" si="4"/>
        <v>1816.4601372276511</v>
      </c>
      <c r="N38" s="377">
        <f t="shared" si="5"/>
        <v>1.0733806372075325</v>
      </c>
      <c r="O38" s="378">
        <f t="shared" si="6"/>
        <v>13.878881485106287</v>
      </c>
      <c r="P38" s="386">
        <f t="shared" si="7"/>
        <v>13</v>
      </c>
      <c r="Q38" s="386">
        <f t="shared" si="8"/>
        <v>13.181184070921391</v>
      </c>
      <c r="R38" s="386">
        <f t="shared" si="9"/>
        <v>13.697697414184896</v>
      </c>
      <c r="S38" s="386"/>
      <c r="T38" s="422">
        <f t="shared" si="10"/>
        <v>1.3483634589433828</v>
      </c>
      <c r="U38" s="422">
        <f t="shared" si="11"/>
        <v>1.1830000000000001</v>
      </c>
      <c r="V38" s="422">
        <f t="shared" si="12"/>
        <v>1.2162052945805828</v>
      </c>
      <c r="W38" s="422">
        <f t="shared" si="13"/>
        <v>1.3133884011539732</v>
      </c>
      <c r="X38" s="426"/>
      <c r="Y38" s="469">
        <f t="shared" si="14"/>
        <v>33.784522593528671</v>
      </c>
      <c r="Z38" s="459"/>
      <c r="AA38" s="437"/>
      <c r="AB38" s="459"/>
      <c r="AC38" s="435"/>
      <c r="AD38" s="459"/>
      <c r="AE38" s="460"/>
      <c r="AF38" s="434">
        <v>100</v>
      </c>
      <c r="AG38" s="439">
        <f t="shared" ref="AG38:AG52" si="16">AF38*E38/1000000</f>
        <v>0.11</v>
      </c>
      <c r="AH38" s="435"/>
      <c r="AI38" s="517" t="s">
        <v>1746</v>
      </c>
      <c r="AJ38" s="506">
        <v>150</v>
      </c>
      <c r="AK38" s="407">
        <v>5</v>
      </c>
      <c r="AL38" s="533"/>
      <c r="AM38" s="400"/>
      <c r="AN38" s="424"/>
      <c r="AO38" s="490"/>
      <c r="AP38" s="437"/>
      <c r="AQ38" s="429"/>
      <c r="AR38" s="429"/>
      <c r="AS38" s="429"/>
      <c r="AT38" s="429"/>
      <c r="AU38" s="429"/>
      <c r="AV38" s="429"/>
      <c r="AW38" s="429"/>
      <c r="AX38" s="429"/>
      <c r="AY38" s="280"/>
      <c r="AZ38" s="28"/>
    </row>
    <row r="39" spans="1:52" s="14" customFormat="1" ht="26.1" customHeight="1">
      <c r="A39" s="15"/>
      <c r="B39" s="747"/>
      <c r="C39" s="17" t="s">
        <v>12</v>
      </c>
      <c r="D39" s="627">
        <v>13</v>
      </c>
      <c r="E39" s="373">
        <v>1300</v>
      </c>
      <c r="F39" s="373">
        <v>270</v>
      </c>
      <c r="G39" s="373">
        <v>2</v>
      </c>
      <c r="H39" s="498"/>
      <c r="I39" s="392" t="s">
        <v>1136</v>
      </c>
      <c r="J39" s="386">
        <v>7</v>
      </c>
      <c r="K39" s="377">
        <f t="shared" si="2"/>
        <v>0.38095238095238093</v>
      </c>
      <c r="L39" s="377">
        <f t="shared" si="3"/>
        <v>0.30302746329714225</v>
      </c>
      <c r="M39" s="617">
        <f t="shared" si="4"/>
        <v>1670.9804376672996</v>
      </c>
      <c r="N39" s="377">
        <f t="shared" si="5"/>
        <v>1.2522685238051132</v>
      </c>
      <c r="O39" s="378">
        <f t="shared" si="6"/>
        <v>14.010942391616465</v>
      </c>
      <c r="P39" s="386">
        <f t="shared" si="7"/>
        <v>13</v>
      </c>
      <c r="Q39" s="386">
        <f t="shared" si="8"/>
        <v>13.196967851143143</v>
      </c>
      <c r="R39" s="386">
        <f t="shared" si="9"/>
        <v>13.813974540473323</v>
      </c>
      <c r="S39" s="386"/>
      <c r="T39" s="422">
        <f t="shared" si="10"/>
        <v>1.3741455469083674</v>
      </c>
      <c r="U39" s="422">
        <f t="shared" si="11"/>
        <v>1.1830000000000001</v>
      </c>
      <c r="V39" s="422">
        <f t="shared" si="12"/>
        <v>1.2191197232487396</v>
      </c>
      <c r="W39" s="422">
        <f t="shared" si="13"/>
        <v>1.3357812482339162</v>
      </c>
      <c r="X39" s="426"/>
      <c r="Y39" s="469">
        <f t="shared" si="14"/>
        <v>34.430517208396033</v>
      </c>
      <c r="Z39" s="459"/>
      <c r="AA39" s="437"/>
      <c r="AB39" s="459"/>
      <c r="AC39" s="435"/>
      <c r="AD39" s="459"/>
      <c r="AE39" s="460"/>
      <c r="AF39" s="434">
        <v>100</v>
      </c>
      <c r="AG39" s="439">
        <f t="shared" si="16"/>
        <v>0.13</v>
      </c>
      <c r="AH39" s="435"/>
      <c r="AI39" s="517" t="s">
        <v>1746</v>
      </c>
      <c r="AJ39" s="506">
        <v>150</v>
      </c>
      <c r="AK39" s="407">
        <v>5</v>
      </c>
      <c r="AL39" s="533"/>
      <c r="AM39" s="400"/>
      <c r="AN39" s="424"/>
      <c r="AO39" s="490"/>
      <c r="AP39" s="437"/>
      <c r="AQ39" s="429"/>
      <c r="AR39" s="429"/>
      <c r="AS39" s="429"/>
      <c r="AT39" s="429"/>
      <c r="AU39" s="429"/>
      <c r="AV39" s="429"/>
      <c r="AW39" s="429"/>
      <c r="AX39" s="429"/>
      <c r="AY39" s="280"/>
      <c r="AZ39" s="28"/>
    </row>
    <row r="40" spans="1:52" s="14" customFormat="1" ht="26.1" customHeight="1">
      <c r="A40" s="15"/>
      <c r="B40" s="747"/>
      <c r="C40" s="17" t="s">
        <v>13</v>
      </c>
      <c r="D40" s="627">
        <v>18</v>
      </c>
      <c r="E40" s="373">
        <v>830</v>
      </c>
      <c r="F40" s="373">
        <v>160</v>
      </c>
      <c r="G40" s="373">
        <v>5</v>
      </c>
      <c r="H40" s="498"/>
      <c r="I40" s="392" t="s">
        <v>1136</v>
      </c>
      <c r="J40" s="386">
        <v>7</v>
      </c>
      <c r="K40" s="377">
        <f t="shared" si="2"/>
        <v>0.24322344322344322</v>
      </c>
      <c r="L40" s="377">
        <f t="shared" si="3"/>
        <v>0.57830326690442824</v>
      </c>
      <c r="M40" s="617">
        <f t="shared" si="4"/>
        <v>1315.6747177580899</v>
      </c>
      <c r="N40" s="377">
        <f t="shared" si="5"/>
        <v>0.43771608471268392</v>
      </c>
      <c r="O40" s="378">
        <f t="shared" si="6"/>
        <v>18.660412578551124</v>
      </c>
      <c r="P40" s="386">
        <f t="shared" si="7"/>
        <v>18</v>
      </c>
      <c r="Q40" s="386">
        <f t="shared" si="8"/>
        <v>18.375897123487878</v>
      </c>
      <c r="R40" s="386">
        <f t="shared" si="9"/>
        <v>18.284515455063243</v>
      </c>
      <c r="S40" s="386"/>
      <c r="T40" s="422">
        <f t="shared" si="10"/>
        <v>2.4374769832122429</v>
      </c>
      <c r="U40" s="422">
        <f t="shared" si="11"/>
        <v>2.2680000000000002</v>
      </c>
      <c r="V40" s="422">
        <f t="shared" si="12"/>
        <v>2.3637151656510706</v>
      </c>
      <c r="W40" s="422">
        <f t="shared" si="13"/>
        <v>2.3402645379851266</v>
      </c>
      <c r="X40" s="426"/>
      <c r="Y40" s="469">
        <f t="shared" si="14"/>
        <v>61.073292712241866</v>
      </c>
      <c r="Z40" s="459"/>
      <c r="AA40" s="437"/>
      <c r="AB40" s="459"/>
      <c r="AC40" s="435"/>
      <c r="AD40" s="459"/>
      <c r="AE40" s="460"/>
      <c r="AF40" s="434">
        <v>100</v>
      </c>
      <c r="AG40" s="439">
        <f t="shared" si="16"/>
        <v>8.3000000000000004E-2</v>
      </c>
      <c r="AH40" s="435"/>
      <c r="AI40" s="406"/>
      <c r="AJ40" s="418"/>
      <c r="AK40" s="407">
        <v>5</v>
      </c>
      <c r="AL40" s="533"/>
      <c r="AM40" s="400"/>
      <c r="AN40" s="424"/>
      <c r="AO40" s="490"/>
      <c r="AP40" s="437"/>
      <c r="AQ40" s="429"/>
      <c r="AR40" s="429"/>
      <c r="AS40" s="429"/>
      <c r="AT40" s="429"/>
      <c r="AU40" s="429"/>
      <c r="AV40" s="429"/>
      <c r="AW40" s="429"/>
      <c r="AX40" s="429"/>
      <c r="AY40" s="280"/>
      <c r="AZ40" s="28"/>
    </row>
    <row r="41" spans="1:52" s="14" customFormat="1" ht="26.1" customHeight="1">
      <c r="A41" s="15"/>
      <c r="B41" s="747"/>
      <c r="C41" s="17" t="s">
        <v>14</v>
      </c>
      <c r="D41" s="627">
        <v>18</v>
      </c>
      <c r="E41" s="373">
        <v>600</v>
      </c>
      <c r="F41" s="373">
        <v>130</v>
      </c>
      <c r="G41" s="373">
        <v>4</v>
      </c>
      <c r="H41" s="498"/>
      <c r="I41" s="392" t="s">
        <v>1136</v>
      </c>
      <c r="J41" s="386">
        <v>7</v>
      </c>
      <c r="K41" s="377">
        <f t="shared" si="2"/>
        <v>0.17582417582417584</v>
      </c>
      <c r="L41" s="377">
        <f t="shared" si="3"/>
        <v>0.40529431985114894</v>
      </c>
      <c r="M41" s="617">
        <f t="shared" si="4"/>
        <v>1729.6622598198642</v>
      </c>
      <c r="N41" s="377">
        <f t="shared" si="5"/>
        <v>0.26205355238396921</v>
      </c>
      <c r="O41" s="378">
        <f t="shared" si="6"/>
        <v>18.433776116952828</v>
      </c>
      <c r="P41" s="386">
        <f t="shared" si="7"/>
        <v>18</v>
      </c>
      <c r="Q41" s="386">
        <f t="shared" si="8"/>
        <v>18.263441307903246</v>
      </c>
      <c r="R41" s="386">
        <f t="shared" si="9"/>
        <v>18.170334809049582</v>
      </c>
      <c r="S41" s="386"/>
      <c r="T41" s="422">
        <f t="shared" si="10"/>
        <v>2.3786287135095834</v>
      </c>
      <c r="U41" s="422">
        <f t="shared" si="11"/>
        <v>2.2680000000000002</v>
      </c>
      <c r="V41" s="422">
        <f t="shared" si="12"/>
        <v>2.3348730188505868</v>
      </c>
      <c r="W41" s="422">
        <f t="shared" si="13"/>
        <v>2.311127469510712</v>
      </c>
      <c r="X41" s="426"/>
      <c r="Y41" s="469">
        <f t="shared" si="14"/>
        <v>59.598793619157888</v>
      </c>
      <c r="Z41" s="459"/>
      <c r="AA41" s="437"/>
      <c r="AB41" s="459"/>
      <c r="AC41" s="435"/>
      <c r="AD41" s="459"/>
      <c r="AE41" s="460"/>
      <c r="AF41" s="434">
        <v>100</v>
      </c>
      <c r="AG41" s="439">
        <f t="shared" si="16"/>
        <v>0.06</v>
      </c>
      <c r="AH41" s="435"/>
      <c r="AI41" s="520"/>
      <c r="AJ41" s="484"/>
      <c r="AK41" s="407">
        <v>5</v>
      </c>
      <c r="AL41" s="533"/>
      <c r="AM41" s="400"/>
      <c r="AN41" s="424"/>
      <c r="AO41" s="490"/>
      <c r="AP41" s="437"/>
      <c r="AQ41" s="429"/>
      <c r="AR41" s="429"/>
      <c r="AS41" s="429"/>
      <c r="AT41" s="429"/>
      <c r="AU41" s="429"/>
      <c r="AV41" s="429"/>
      <c r="AW41" s="429"/>
      <c r="AX41" s="429"/>
      <c r="AY41" s="280"/>
      <c r="AZ41" s="28"/>
    </row>
    <row r="42" spans="1:52" s="14" customFormat="1" ht="26.1" customHeight="1">
      <c r="A42" s="15"/>
      <c r="B42" s="747"/>
      <c r="C42" s="17" t="s">
        <v>15</v>
      </c>
      <c r="D42" s="627">
        <v>10</v>
      </c>
      <c r="E42" s="373">
        <v>310</v>
      </c>
      <c r="F42" s="373">
        <v>130</v>
      </c>
      <c r="G42" s="373">
        <v>2</v>
      </c>
      <c r="H42" s="498"/>
      <c r="I42" s="392" t="s">
        <v>1136</v>
      </c>
      <c r="J42" s="386">
        <v>7</v>
      </c>
      <c r="K42" s="377">
        <f t="shared" si="2"/>
        <v>9.0842490842490839E-2</v>
      </c>
      <c r="L42" s="377">
        <f t="shared" si="3"/>
        <v>0.14797595825729279</v>
      </c>
      <c r="M42" s="617">
        <f t="shared" si="4"/>
        <v>3414.1812609810536</v>
      </c>
      <c r="N42" s="377">
        <f t="shared" si="5"/>
        <v>0.14965136162815287</v>
      </c>
      <c r="O42" s="378">
        <f t="shared" si="6"/>
        <v>10.19345775792554</v>
      </c>
      <c r="P42" s="386">
        <f t="shared" si="7"/>
        <v>10</v>
      </c>
      <c r="Q42" s="386">
        <f t="shared" si="8"/>
        <v>10.09618437286724</v>
      </c>
      <c r="R42" s="386">
        <f t="shared" si="9"/>
        <v>10.097273385058299</v>
      </c>
      <c r="S42" s="386"/>
      <c r="T42" s="422">
        <f t="shared" si="10"/>
        <v>0.72734606743828667</v>
      </c>
      <c r="U42" s="422">
        <f t="shared" si="11"/>
        <v>0.70000000000000007</v>
      </c>
      <c r="V42" s="422">
        <f t="shared" si="12"/>
        <v>0.71353057223650074</v>
      </c>
      <c r="W42" s="422">
        <f t="shared" si="13"/>
        <v>0.71368450868824684</v>
      </c>
      <c r="X42" s="426"/>
      <c r="Y42" s="469">
        <f t="shared" si="14"/>
        <v>18.224344100765816</v>
      </c>
      <c r="Z42" s="459"/>
      <c r="AA42" s="437"/>
      <c r="AB42" s="459"/>
      <c r="AC42" s="435"/>
      <c r="AD42" s="459"/>
      <c r="AE42" s="460"/>
      <c r="AF42" s="434">
        <v>100</v>
      </c>
      <c r="AG42" s="439">
        <f t="shared" si="16"/>
        <v>3.1E-2</v>
      </c>
      <c r="AH42" s="435"/>
      <c r="AI42" s="520"/>
      <c r="AJ42" s="484"/>
      <c r="AK42" s="407">
        <v>5</v>
      </c>
      <c r="AL42" s="533"/>
      <c r="AM42" s="400"/>
      <c r="AN42" s="424"/>
      <c r="AO42" s="490"/>
      <c r="AP42" s="437"/>
      <c r="AQ42" s="429"/>
      <c r="AR42" s="429"/>
      <c r="AS42" s="429"/>
      <c r="AT42" s="429"/>
      <c r="AU42" s="429"/>
      <c r="AV42" s="429"/>
      <c r="AW42" s="429"/>
      <c r="AX42" s="429"/>
      <c r="AY42" s="280"/>
      <c r="AZ42" s="28"/>
    </row>
    <row r="43" spans="1:52" s="14" customFormat="1" ht="26.1" customHeight="1">
      <c r="A43" s="15"/>
      <c r="B43" s="747"/>
      <c r="C43" s="17" t="s">
        <v>16</v>
      </c>
      <c r="D43" s="627">
        <v>20</v>
      </c>
      <c r="E43" s="373">
        <v>650</v>
      </c>
      <c r="F43" s="373">
        <v>120</v>
      </c>
      <c r="G43" s="373">
        <v>2</v>
      </c>
      <c r="H43" s="498"/>
      <c r="I43" s="392" t="s">
        <v>1136</v>
      </c>
      <c r="J43" s="386">
        <v>7</v>
      </c>
      <c r="K43" s="377">
        <f t="shared" si="2"/>
        <v>0.19047619047619047</v>
      </c>
      <c r="L43" s="377">
        <f t="shared" si="3"/>
        <v>0.21427277418316693</v>
      </c>
      <c r="M43" s="617">
        <f t="shared" si="4"/>
        <v>2357.3355966011131</v>
      </c>
      <c r="N43" s="377">
        <f t="shared" si="5"/>
        <v>0.27163113711258646</v>
      </c>
      <c r="O43" s="378">
        <f t="shared" si="6"/>
        <v>20.315837542342241</v>
      </c>
      <c r="P43" s="386">
        <f t="shared" si="7"/>
        <v>20</v>
      </c>
      <c r="Q43" s="386">
        <f t="shared" si="8"/>
        <v>20.139277303219057</v>
      </c>
      <c r="R43" s="386">
        <f t="shared" si="9"/>
        <v>20.17656023912318</v>
      </c>
      <c r="S43" s="386"/>
      <c r="T43" s="422">
        <f t="shared" si="10"/>
        <v>2.889132785327897</v>
      </c>
      <c r="U43" s="422">
        <f t="shared" si="11"/>
        <v>2.8000000000000003</v>
      </c>
      <c r="V43" s="422">
        <f t="shared" si="12"/>
        <v>2.8391334320716797</v>
      </c>
      <c r="W43" s="422">
        <f t="shared" si="13"/>
        <v>2.8496550815807651</v>
      </c>
      <c r="X43" s="426"/>
      <c r="Y43" s="469">
        <f t="shared" si="14"/>
        <v>72.389956294205135</v>
      </c>
      <c r="Z43" s="459"/>
      <c r="AA43" s="437"/>
      <c r="AB43" s="459"/>
      <c r="AC43" s="435"/>
      <c r="AD43" s="459"/>
      <c r="AE43" s="460"/>
      <c r="AF43" s="434">
        <v>100</v>
      </c>
      <c r="AG43" s="439">
        <f t="shared" si="16"/>
        <v>6.5000000000000002E-2</v>
      </c>
      <c r="AH43" s="435"/>
      <c r="AI43" s="520"/>
      <c r="AJ43" s="484"/>
      <c r="AK43" s="407">
        <v>5</v>
      </c>
      <c r="AL43" s="533"/>
      <c r="AM43" s="400"/>
      <c r="AN43" s="424"/>
      <c r="AO43" s="490"/>
      <c r="AP43" s="437"/>
      <c r="AQ43" s="429"/>
      <c r="AR43" s="429"/>
      <c r="AS43" s="429"/>
      <c r="AT43" s="429"/>
      <c r="AU43" s="429"/>
      <c r="AV43" s="429"/>
      <c r="AW43" s="429"/>
      <c r="AX43" s="429"/>
      <c r="AY43" s="280"/>
      <c r="AZ43" s="28"/>
    </row>
    <row r="44" spans="1:52" s="14" customFormat="1" ht="26.1" customHeight="1">
      <c r="A44" s="15"/>
      <c r="B44" s="747"/>
      <c r="C44" s="17" t="s">
        <v>17</v>
      </c>
      <c r="D44" s="627">
        <v>20</v>
      </c>
      <c r="E44" s="373">
        <v>540</v>
      </c>
      <c r="F44" s="373">
        <v>120</v>
      </c>
      <c r="G44" s="373">
        <v>2</v>
      </c>
      <c r="H44" s="498"/>
      <c r="I44" s="392" t="s">
        <v>1136</v>
      </c>
      <c r="J44" s="386">
        <v>7</v>
      </c>
      <c r="K44" s="377">
        <f t="shared" si="2"/>
        <v>0.15824175824175823</v>
      </c>
      <c r="L44" s="377">
        <f t="shared" si="3"/>
        <v>0.19530222633856972</v>
      </c>
      <c r="M44" s="617">
        <f t="shared" si="4"/>
        <v>2586.2166391334026</v>
      </c>
      <c r="N44" s="377">
        <f t="shared" si="5"/>
        <v>0.22875275692020902</v>
      </c>
      <c r="O44" s="378">
        <f t="shared" si="6"/>
        <v>20.275635739118208</v>
      </c>
      <c r="P44" s="386">
        <f t="shared" si="7"/>
        <v>20</v>
      </c>
      <c r="Q44" s="386">
        <f t="shared" si="8"/>
        <v>20.126946447120069</v>
      </c>
      <c r="R44" s="386">
        <f t="shared" si="9"/>
        <v>20.148689291998135</v>
      </c>
      <c r="S44" s="386"/>
      <c r="T44" s="422">
        <f t="shared" si="10"/>
        <v>2.8777098323778527</v>
      </c>
      <c r="U44" s="422">
        <f t="shared" si="11"/>
        <v>2.8000000000000003</v>
      </c>
      <c r="V44" s="422">
        <f t="shared" si="12"/>
        <v>2.8356578129966743</v>
      </c>
      <c r="W44" s="422">
        <f t="shared" si="13"/>
        <v>2.8417877612983622</v>
      </c>
      <c r="X44" s="426"/>
      <c r="Y44" s="469">
        <f t="shared" si="14"/>
        <v>72.103743397032744</v>
      </c>
      <c r="Z44" s="459"/>
      <c r="AA44" s="437"/>
      <c r="AB44" s="459"/>
      <c r="AC44" s="435"/>
      <c r="AD44" s="459"/>
      <c r="AE44" s="460"/>
      <c r="AF44" s="434">
        <v>100</v>
      </c>
      <c r="AG44" s="439">
        <f t="shared" si="16"/>
        <v>5.3999999999999999E-2</v>
      </c>
      <c r="AH44" s="435"/>
      <c r="AI44" s="520"/>
      <c r="AJ44" s="484"/>
      <c r="AK44" s="407">
        <v>5</v>
      </c>
      <c r="AL44" s="533"/>
      <c r="AM44" s="400"/>
      <c r="AN44" s="424"/>
      <c r="AO44" s="490"/>
      <c r="AP44" s="437"/>
      <c r="AQ44" s="429"/>
      <c r="AR44" s="429"/>
      <c r="AS44" s="429"/>
      <c r="AT44" s="429"/>
      <c r="AU44" s="429"/>
      <c r="AV44" s="429"/>
      <c r="AW44" s="429"/>
      <c r="AX44" s="429"/>
      <c r="AY44" s="280"/>
      <c r="AZ44" s="28"/>
    </row>
    <row r="45" spans="1:52" s="14" customFormat="1" ht="26.1" customHeight="1">
      <c r="A45" s="15"/>
      <c r="B45" s="747"/>
      <c r="C45" s="17" t="s">
        <v>18</v>
      </c>
      <c r="D45" s="627">
        <v>18</v>
      </c>
      <c r="E45" s="373">
        <v>490</v>
      </c>
      <c r="F45" s="373">
        <v>200</v>
      </c>
      <c r="G45" s="373">
        <v>4</v>
      </c>
      <c r="H45" s="498"/>
      <c r="I45" s="392" t="s">
        <v>1136</v>
      </c>
      <c r="J45" s="386">
        <v>7</v>
      </c>
      <c r="K45" s="377">
        <f t="shared" si="2"/>
        <v>0.14358974358974358</v>
      </c>
      <c r="L45" s="377">
        <f t="shared" si="3"/>
        <v>0.36626290192239114</v>
      </c>
      <c r="M45" s="617">
        <f t="shared" si="4"/>
        <v>1919.020341021291</v>
      </c>
      <c r="N45" s="377">
        <f t="shared" si="5"/>
        <v>0.3498153429223968</v>
      </c>
      <c r="O45" s="378">
        <f t="shared" si="6"/>
        <v>18.465450859149112</v>
      </c>
      <c r="P45" s="386">
        <f t="shared" si="7"/>
        <v>18</v>
      </c>
      <c r="Q45" s="386">
        <f t="shared" si="8"/>
        <v>18.238070886249556</v>
      </c>
      <c r="R45" s="386">
        <f t="shared" si="9"/>
        <v>18.227379972899559</v>
      </c>
      <c r="S45" s="386"/>
      <c r="T45" s="422">
        <f t="shared" si="10"/>
        <v>2.3868101280215548</v>
      </c>
      <c r="U45" s="422">
        <f t="shared" si="11"/>
        <v>2.2680000000000002</v>
      </c>
      <c r="V45" s="422">
        <f t="shared" si="12"/>
        <v>2.3283906075630458</v>
      </c>
      <c r="W45" s="422">
        <f t="shared" si="13"/>
        <v>2.3256616647352195</v>
      </c>
      <c r="X45" s="426"/>
      <c r="Y45" s="469">
        <f t="shared" si="14"/>
        <v>59.80378670287979</v>
      </c>
      <c r="Z45" s="459"/>
      <c r="AA45" s="437"/>
      <c r="AB45" s="459"/>
      <c r="AC45" s="435"/>
      <c r="AD45" s="459"/>
      <c r="AE45" s="460"/>
      <c r="AF45" s="434">
        <v>100</v>
      </c>
      <c r="AG45" s="439">
        <f t="shared" si="16"/>
        <v>4.9000000000000002E-2</v>
      </c>
      <c r="AH45" s="435"/>
      <c r="AI45" s="520"/>
      <c r="AJ45" s="484"/>
      <c r="AK45" s="407">
        <v>5</v>
      </c>
      <c r="AL45" s="533"/>
      <c r="AM45" s="400"/>
      <c r="AN45" s="424"/>
      <c r="AO45" s="490"/>
      <c r="AP45" s="437"/>
      <c r="AQ45" s="429"/>
      <c r="AR45" s="429"/>
      <c r="AS45" s="429"/>
      <c r="AT45" s="429"/>
      <c r="AU45" s="429"/>
      <c r="AV45" s="429"/>
      <c r="AW45" s="429"/>
      <c r="AX45" s="429"/>
      <c r="AY45" s="280"/>
      <c r="AZ45" s="28"/>
    </row>
    <row r="46" spans="1:52" s="14" customFormat="1" ht="26.1" customHeight="1">
      <c r="A46" s="15"/>
      <c r="B46" s="748"/>
      <c r="C46" s="17" t="s">
        <v>19</v>
      </c>
      <c r="D46" s="627">
        <v>18</v>
      </c>
      <c r="E46" s="373">
        <v>490</v>
      </c>
      <c r="F46" s="373">
        <v>200</v>
      </c>
      <c r="G46" s="373">
        <v>4</v>
      </c>
      <c r="H46" s="498"/>
      <c r="I46" s="394" t="s">
        <v>1136</v>
      </c>
      <c r="J46" s="386">
        <v>7</v>
      </c>
      <c r="K46" s="377">
        <f t="shared" si="2"/>
        <v>0.14358974358974358</v>
      </c>
      <c r="L46" s="377">
        <f t="shared" si="3"/>
        <v>0.36626290192239114</v>
      </c>
      <c r="M46" s="617">
        <f t="shared" si="4"/>
        <v>1919.020341021291</v>
      </c>
      <c r="N46" s="377">
        <f t="shared" si="5"/>
        <v>0.3498153429223968</v>
      </c>
      <c r="O46" s="378">
        <f t="shared" si="6"/>
        <v>18.465450859149112</v>
      </c>
      <c r="P46" s="386">
        <f t="shared" si="7"/>
        <v>18</v>
      </c>
      <c r="Q46" s="386">
        <f t="shared" si="8"/>
        <v>18.238070886249556</v>
      </c>
      <c r="R46" s="386">
        <f t="shared" si="9"/>
        <v>18.227379972899559</v>
      </c>
      <c r="S46" s="386"/>
      <c r="T46" s="422">
        <f t="shared" si="10"/>
        <v>2.3868101280215548</v>
      </c>
      <c r="U46" s="422">
        <f t="shared" si="11"/>
        <v>2.2680000000000002</v>
      </c>
      <c r="V46" s="422">
        <f t="shared" si="12"/>
        <v>2.3283906075630458</v>
      </c>
      <c r="W46" s="422">
        <f t="shared" si="13"/>
        <v>2.3256616647352195</v>
      </c>
      <c r="X46" s="426"/>
      <c r="Y46" s="469">
        <f t="shared" si="14"/>
        <v>59.80378670287979</v>
      </c>
      <c r="Z46" s="459"/>
      <c r="AA46" s="437"/>
      <c r="AB46" s="459"/>
      <c r="AC46" s="435"/>
      <c r="AD46" s="459"/>
      <c r="AE46" s="460"/>
      <c r="AF46" s="434">
        <v>100</v>
      </c>
      <c r="AG46" s="439">
        <f t="shared" si="16"/>
        <v>4.9000000000000002E-2</v>
      </c>
      <c r="AH46" s="435"/>
      <c r="AI46" s="521"/>
      <c r="AJ46" s="485"/>
      <c r="AK46" s="407">
        <v>5</v>
      </c>
      <c r="AL46" s="533"/>
      <c r="AM46" s="400"/>
      <c r="AN46" s="424"/>
      <c r="AO46" s="490"/>
      <c r="AP46" s="437"/>
      <c r="AQ46" s="429"/>
      <c r="AR46" s="429"/>
      <c r="AS46" s="429"/>
      <c r="AT46" s="429"/>
      <c r="AU46" s="429"/>
      <c r="AV46" s="429"/>
      <c r="AW46" s="429"/>
      <c r="AX46" s="429"/>
      <c r="AY46" s="280"/>
      <c r="AZ46" s="29"/>
    </row>
    <row r="47" spans="1:52" s="14" customFormat="1" ht="27.75" customHeight="1">
      <c r="A47" s="15"/>
      <c r="B47" s="746" t="s">
        <v>2082</v>
      </c>
      <c r="C47" s="19" t="s">
        <v>26</v>
      </c>
      <c r="D47" s="627">
        <v>8.6</v>
      </c>
      <c r="E47" s="373">
        <v>1654</v>
      </c>
      <c r="F47" s="373">
        <v>110</v>
      </c>
      <c r="G47" s="373">
        <v>9.2100000000000009</v>
      </c>
      <c r="H47" s="373">
        <v>130.9</v>
      </c>
      <c r="I47" s="380" t="s">
        <v>1135</v>
      </c>
      <c r="J47" s="386">
        <v>7</v>
      </c>
      <c r="K47" s="377">
        <f t="shared" si="2"/>
        <v>0.4846886446886447</v>
      </c>
      <c r="L47" s="377">
        <f t="shared" si="3"/>
        <v>1.312121922014388</v>
      </c>
      <c r="M47" s="617">
        <f t="shared" si="4"/>
        <v>678.43950584086303</v>
      </c>
      <c r="N47" s="377">
        <f t="shared" si="5"/>
        <v>0.51032318245777164</v>
      </c>
      <c r="O47" s="377">
        <f t="shared" si="6"/>
        <v>9.784589317906903</v>
      </c>
      <c r="P47" s="616">
        <f t="shared" si="7"/>
        <v>8.6</v>
      </c>
      <c r="Q47" s="616">
        <f t="shared" si="8"/>
        <v>9.4528792493093512</v>
      </c>
      <c r="R47" s="616">
        <f t="shared" si="9"/>
        <v>8.9317100685975515</v>
      </c>
      <c r="S47" s="616"/>
      <c r="T47" s="422">
        <f t="shared" si="10"/>
        <v>0.67016731684068509</v>
      </c>
      <c r="U47" s="422">
        <f t="shared" si="11"/>
        <v>0.51771999999999996</v>
      </c>
      <c r="V47" s="422">
        <f t="shared" si="12"/>
        <v>0.62549848271416331</v>
      </c>
      <c r="W47" s="422">
        <f t="shared" si="13"/>
        <v>0.55842811324640818</v>
      </c>
      <c r="X47" s="426"/>
      <c r="Y47" s="469">
        <f t="shared" si="14"/>
        <v>16.79167638893966</v>
      </c>
      <c r="Z47" s="459"/>
      <c r="AA47" s="437"/>
      <c r="AB47" s="459"/>
      <c r="AC47" s="435"/>
      <c r="AD47" s="459"/>
      <c r="AE47" s="463">
        <v>0.4</v>
      </c>
      <c r="AF47" s="434">
        <v>130</v>
      </c>
      <c r="AG47" s="439">
        <f t="shared" si="16"/>
        <v>0.21501999999999999</v>
      </c>
      <c r="AH47" s="435"/>
      <c r="AI47" s="517" t="s">
        <v>1748</v>
      </c>
      <c r="AJ47" s="506">
        <v>260</v>
      </c>
      <c r="AK47" s="407">
        <v>4</v>
      </c>
      <c r="AL47" s="530">
        <v>0.1</v>
      </c>
      <c r="AM47" s="523" t="s">
        <v>1742</v>
      </c>
      <c r="AN47" s="507">
        <v>0.3</v>
      </c>
      <c r="AO47" s="488">
        <v>4</v>
      </c>
      <c r="AP47" s="437"/>
      <c r="AQ47" s="429"/>
      <c r="AR47" s="429"/>
      <c r="AS47" s="429"/>
      <c r="AT47" s="429"/>
      <c r="AU47" s="429"/>
      <c r="AV47" s="429"/>
      <c r="AW47" s="429"/>
      <c r="AX47" s="429"/>
      <c r="AY47" s="569" t="s">
        <v>1872</v>
      </c>
      <c r="AZ47" s="731" t="s">
        <v>2291</v>
      </c>
    </row>
    <row r="48" spans="1:52" s="14" customFormat="1" ht="27.75" customHeight="1">
      <c r="A48" s="15"/>
      <c r="B48" s="746"/>
      <c r="C48" s="19" t="s">
        <v>29</v>
      </c>
      <c r="D48" s="627">
        <v>8.6</v>
      </c>
      <c r="E48" s="373">
        <v>1654</v>
      </c>
      <c r="F48" s="373">
        <v>110</v>
      </c>
      <c r="G48" s="373">
        <v>9.2100000000000009</v>
      </c>
      <c r="H48" s="373">
        <v>130.9</v>
      </c>
      <c r="I48" s="380" t="s">
        <v>1135</v>
      </c>
      <c r="J48" s="386">
        <v>7</v>
      </c>
      <c r="K48" s="377">
        <f t="shared" si="2"/>
        <v>0.4846886446886447</v>
      </c>
      <c r="L48" s="377">
        <f t="shared" si="3"/>
        <v>1.312121922014388</v>
      </c>
      <c r="M48" s="617">
        <f t="shared" si="4"/>
        <v>678.43950584086303</v>
      </c>
      <c r="N48" s="377">
        <f t="shared" si="5"/>
        <v>0.51032318245777164</v>
      </c>
      <c r="O48" s="377">
        <f t="shared" si="6"/>
        <v>9.784589317906903</v>
      </c>
      <c r="P48" s="616">
        <f t="shared" si="7"/>
        <v>8.6</v>
      </c>
      <c r="Q48" s="616">
        <f t="shared" si="8"/>
        <v>9.4528792493093512</v>
      </c>
      <c r="R48" s="616">
        <f t="shared" si="9"/>
        <v>8.9317100685975515</v>
      </c>
      <c r="S48" s="616"/>
      <c r="T48" s="422">
        <f t="shared" si="10"/>
        <v>0.67016731684068509</v>
      </c>
      <c r="U48" s="422">
        <f t="shared" si="11"/>
        <v>0.51771999999999996</v>
      </c>
      <c r="V48" s="422">
        <f t="shared" si="12"/>
        <v>0.62549848271416331</v>
      </c>
      <c r="W48" s="422">
        <f t="shared" si="13"/>
        <v>0.55842811324640818</v>
      </c>
      <c r="X48" s="426"/>
      <c r="Y48" s="469">
        <f t="shared" si="14"/>
        <v>16.79167638893966</v>
      </c>
      <c r="Z48" s="459"/>
      <c r="AA48" s="437"/>
      <c r="AB48" s="459"/>
      <c r="AC48" s="435"/>
      <c r="AD48" s="459"/>
      <c r="AE48" s="463">
        <v>0.4</v>
      </c>
      <c r="AF48" s="434">
        <v>130</v>
      </c>
      <c r="AG48" s="439">
        <f t="shared" si="16"/>
        <v>0.21501999999999999</v>
      </c>
      <c r="AH48" s="435"/>
      <c r="AI48" s="517" t="s">
        <v>1748</v>
      </c>
      <c r="AJ48" s="506">
        <v>260</v>
      </c>
      <c r="AK48" s="407">
        <v>4</v>
      </c>
      <c r="AL48" s="530">
        <v>0.1</v>
      </c>
      <c r="AM48" s="523" t="s">
        <v>1742</v>
      </c>
      <c r="AN48" s="507">
        <v>0.3</v>
      </c>
      <c r="AO48" s="488">
        <v>4</v>
      </c>
      <c r="AP48" s="437"/>
      <c r="AQ48" s="429"/>
      <c r="AR48" s="429"/>
      <c r="AS48" s="429"/>
      <c r="AT48" s="429"/>
      <c r="AU48" s="429"/>
      <c r="AV48" s="429"/>
      <c r="AW48" s="429"/>
      <c r="AX48" s="429"/>
      <c r="AY48" s="569" t="s">
        <v>1872</v>
      </c>
      <c r="AZ48" s="723"/>
    </row>
    <row r="49" spans="1:52" s="14" customFormat="1" ht="27.75" customHeight="1">
      <c r="A49" s="15"/>
      <c r="B49" s="746"/>
      <c r="C49" s="19" t="s">
        <v>48</v>
      </c>
      <c r="D49" s="627">
        <v>8.6</v>
      </c>
      <c r="E49" s="373">
        <v>1654</v>
      </c>
      <c r="F49" s="373">
        <v>110</v>
      </c>
      <c r="G49" s="373">
        <v>9.2100000000000009</v>
      </c>
      <c r="H49" s="373">
        <v>130.9</v>
      </c>
      <c r="I49" s="380" t="s">
        <v>1135</v>
      </c>
      <c r="J49" s="386">
        <v>7</v>
      </c>
      <c r="K49" s="377">
        <f t="shared" si="2"/>
        <v>0.4846886446886447</v>
      </c>
      <c r="L49" s="377">
        <f t="shared" si="3"/>
        <v>1.312121922014388</v>
      </c>
      <c r="M49" s="617">
        <f t="shared" si="4"/>
        <v>678.43950584086303</v>
      </c>
      <c r="N49" s="377">
        <f t="shared" si="5"/>
        <v>0.51032318245777164</v>
      </c>
      <c r="O49" s="377">
        <f t="shared" si="6"/>
        <v>9.784589317906903</v>
      </c>
      <c r="P49" s="616">
        <f t="shared" si="7"/>
        <v>8.6</v>
      </c>
      <c r="Q49" s="616">
        <f t="shared" si="8"/>
        <v>9.4528792493093512</v>
      </c>
      <c r="R49" s="616">
        <f t="shared" si="9"/>
        <v>8.9317100685975515</v>
      </c>
      <c r="S49" s="616"/>
      <c r="T49" s="422">
        <f t="shared" si="10"/>
        <v>0.67016731684068509</v>
      </c>
      <c r="U49" s="422">
        <f t="shared" si="11"/>
        <v>0.51771999999999996</v>
      </c>
      <c r="V49" s="422">
        <f t="shared" si="12"/>
        <v>0.62549848271416331</v>
      </c>
      <c r="W49" s="422">
        <f t="shared" si="13"/>
        <v>0.55842811324640818</v>
      </c>
      <c r="X49" s="426"/>
      <c r="Y49" s="469">
        <f t="shared" si="14"/>
        <v>16.79167638893966</v>
      </c>
      <c r="Z49" s="459"/>
      <c r="AA49" s="437"/>
      <c r="AB49" s="459"/>
      <c r="AC49" s="435"/>
      <c r="AD49" s="459"/>
      <c r="AE49" s="463">
        <v>0.4</v>
      </c>
      <c r="AF49" s="434">
        <v>130</v>
      </c>
      <c r="AG49" s="439">
        <f t="shared" si="16"/>
        <v>0.21501999999999999</v>
      </c>
      <c r="AH49" s="435"/>
      <c r="AI49" s="517" t="s">
        <v>1748</v>
      </c>
      <c r="AJ49" s="506">
        <v>260</v>
      </c>
      <c r="AK49" s="407">
        <v>4</v>
      </c>
      <c r="AL49" s="530">
        <v>0.1</v>
      </c>
      <c r="AM49" s="523" t="s">
        <v>1742</v>
      </c>
      <c r="AN49" s="507">
        <v>0.3</v>
      </c>
      <c r="AO49" s="488">
        <v>4</v>
      </c>
      <c r="AP49" s="437"/>
      <c r="AQ49" s="429"/>
      <c r="AR49" s="429"/>
      <c r="AS49" s="429"/>
      <c r="AT49" s="429"/>
      <c r="AU49" s="429"/>
      <c r="AV49" s="429"/>
      <c r="AW49" s="429"/>
      <c r="AX49" s="429"/>
      <c r="AY49" s="569" t="s">
        <v>1872</v>
      </c>
      <c r="AZ49" s="723"/>
    </row>
    <row r="50" spans="1:52" s="14" customFormat="1" ht="27.75" customHeight="1">
      <c r="A50" s="15"/>
      <c r="B50" s="746"/>
      <c r="C50" s="19" t="s">
        <v>49</v>
      </c>
      <c r="D50" s="627">
        <v>8.6</v>
      </c>
      <c r="E50" s="373">
        <v>1654</v>
      </c>
      <c r="F50" s="373">
        <v>110</v>
      </c>
      <c r="G50" s="373">
        <v>9.2100000000000009</v>
      </c>
      <c r="H50" s="373">
        <v>130.9</v>
      </c>
      <c r="I50" s="380" t="s">
        <v>1135</v>
      </c>
      <c r="J50" s="386">
        <v>7</v>
      </c>
      <c r="K50" s="377">
        <f t="shared" si="2"/>
        <v>0.4846886446886447</v>
      </c>
      <c r="L50" s="377">
        <f t="shared" si="3"/>
        <v>1.312121922014388</v>
      </c>
      <c r="M50" s="617">
        <f t="shared" si="4"/>
        <v>678.43950584086303</v>
      </c>
      <c r="N50" s="377">
        <f t="shared" si="5"/>
        <v>0.51032318245777164</v>
      </c>
      <c r="O50" s="377">
        <f t="shared" si="6"/>
        <v>9.784589317906903</v>
      </c>
      <c r="P50" s="616">
        <f t="shared" si="7"/>
        <v>8.6</v>
      </c>
      <c r="Q50" s="616">
        <f t="shared" si="8"/>
        <v>9.4528792493093512</v>
      </c>
      <c r="R50" s="616">
        <f t="shared" si="9"/>
        <v>8.9317100685975515</v>
      </c>
      <c r="S50" s="616"/>
      <c r="T50" s="422">
        <f t="shared" si="10"/>
        <v>0.67016731684068509</v>
      </c>
      <c r="U50" s="422">
        <f t="shared" si="11"/>
        <v>0.51771999999999996</v>
      </c>
      <c r="V50" s="422">
        <f t="shared" si="12"/>
        <v>0.62549848271416331</v>
      </c>
      <c r="W50" s="422">
        <f t="shared" si="13"/>
        <v>0.55842811324640818</v>
      </c>
      <c r="X50" s="426"/>
      <c r="Y50" s="469">
        <f t="shared" si="14"/>
        <v>16.79167638893966</v>
      </c>
      <c r="Z50" s="459"/>
      <c r="AA50" s="437"/>
      <c r="AB50" s="459"/>
      <c r="AC50" s="435"/>
      <c r="AD50" s="459"/>
      <c r="AE50" s="463">
        <v>0.4</v>
      </c>
      <c r="AF50" s="434">
        <v>130</v>
      </c>
      <c r="AG50" s="439">
        <f t="shared" si="16"/>
        <v>0.21501999999999999</v>
      </c>
      <c r="AH50" s="435"/>
      <c r="AI50" s="517" t="s">
        <v>1748</v>
      </c>
      <c r="AJ50" s="506">
        <v>260</v>
      </c>
      <c r="AK50" s="407">
        <v>4</v>
      </c>
      <c r="AL50" s="530">
        <v>0.1</v>
      </c>
      <c r="AM50" s="523" t="s">
        <v>1742</v>
      </c>
      <c r="AN50" s="507">
        <v>0.3</v>
      </c>
      <c r="AO50" s="488">
        <v>4</v>
      </c>
      <c r="AP50" s="437"/>
      <c r="AQ50" s="429"/>
      <c r="AR50" s="429"/>
      <c r="AS50" s="429"/>
      <c r="AT50" s="429"/>
      <c r="AU50" s="429"/>
      <c r="AV50" s="429"/>
      <c r="AW50" s="429"/>
      <c r="AX50" s="429"/>
      <c r="AY50" s="569" t="s">
        <v>1872</v>
      </c>
      <c r="AZ50" s="723"/>
    </row>
    <row r="51" spans="1:52" s="14" customFormat="1" ht="27.75" customHeight="1">
      <c r="A51" s="15"/>
      <c r="B51" s="746"/>
      <c r="C51" s="19" t="s">
        <v>50</v>
      </c>
      <c r="D51" s="627">
        <v>8.6</v>
      </c>
      <c r="E51" s="373">
        <v>1654</v>
      </c>
      <c r="F51" s="373">
        <v>110</v>
      </c>
      <c r="G51" s="373">
        <v>9.2100000000000009</v>
      </c>
      <c r="H51" s="373">
        <v>130.9</v>
      </c>
      <c r="I51" s="380" t="s">
        <v>1135</v>
      </c>
      <c r="J51" s="386">
        <v>7</v>
      </c>
      <c r="K51" s="377">
        <f t="shared" si="2"/>
        <v>0.4846886446886447</v>
      </c>
      <c r="L51" s="377">
        <f t="shared" si="3"/>
        <v>1.312121922014388</v>
      </c>
      <c r="M51" s="617">
        <f t="shared" si="4"/>
        <v>678.43950584086303</v>
      </c>
      <c r="N51" s="377">
        <f t="shared" si="5"/>
        <v>0.51032318245777164</v>
      </c>
      <c r="O51" s="377">
        <f t="shared" si="6"/>
        <v>9.784589317906903</v>
      </c>
      <c r="P51" s="616">
        <f t="shared" si="7"/>
        <v>8.6</v>
      </c>
      <c r="Q51" s="616">
        <f t="shared" si="8"/>
        <v>9.4528792493093512</v>
      </c>
      <c r="R51" s="616">
        <f t="shared" si="9"/>
        <v>8.9317100685975515</v>
      </c>
      <c r="S51" s="616"/>
      <c r="T51" s="422">
        <f t="shared" si="10"/>
        <v>0.67016731684068509</v>
      </c>
      <c r="U51" s="422">
        <f t="shared" si="11"/>
        <v>0.51771999999999996</v>
      </c>
      <c r="V51" s="422">
        <f t="shared" si="12"/>
        <v>0.62549848271416331</v>
      </c>
      <c r="W51" s="422">
        <f t="shared" si="13"/>
        <v>0.55842811324640818</v>
      </c>
      <c r="X51" s="426"/>
      <c r="Y51" s="469">
        <f t="shared" si="14"/>
        <v>16.79167638893966</v>
      </c>
      <c r="Z51" s="459"/>
      <c r="AA51" s="437"/>
      <c r="AB51" s="459"/>
      <c r="AC51" s="435"/>
      <c r="AD51" s="459"/>
      <c r="AE51" s="463">
        <v>0.4</v>
      </c>
      <c r="AF51" s="434">
        <v>130</v>
      </c>
      <c r="AG51" s="439">
        <f t="shared" si="16"/>
        <v>0.21501999999999999</v>
      </c>
      <c r="AH51" s="435"/>
      <c r="AI51" s="517" t="s">
        <v>1748</v>
      </c>
      <c r="AJ51" s="506">
        <v>260</v>
      </c>
      <c r="AK51" s="407">
        <v>4</v>
      </c>
      <c r="AL51" s="530">
        <v>0.1</v>
      </c>
      <c r="AM51" s="523" t="s">
        <v>1742</v>
      </c>
      <c r="AN51" s="507">
        <v>0.3</v>
      </c>
      <c r="AO51" s="488">
        <v>4</v>
      </c>
      <c r="AP51" s="437"/>
      <c r="AQ51" s="429"/>
      <c r="AR51" s="429"/>
      <c r="AS51" s="429"/>
      <c r="AT51" s="429"/>
      <c r="AU51" s="429"/>
      <c r="AV51" s="429"/>
      <c r="AW51" s="429"/>
      <c r="AX51" s="429"/>
      <c r="AY51" s="569" t="s">
        <v>1872</v>
      </c>
      <c r="AZ51" s="723"/>
    </row>
    <row r="52" spans="1:52" s="14" customFormat="1" ht="27.75" customHeight="1">
      <c r="A52" s="15"/>
      <c r="B52" s="751"/>
      <c r="C52" s="19" t="s">
        <v>51</v>
      </c>
      <c r="D52" s="627">
        <v>7</v>
      </c>
      <c r="E52" s="373">
        <v>1013</v>
      </c>
      <c r="F52" s="373">
        <v>365</v>
      </c>
      <c r="G52" s="373">
        <v>5.24</v>
      </c>
      <c r="H52" s="373">
        <v>85.5</v>
      </c>
      <c r="I52" s="380" t="s">
        <v>1135</v>
      </c>
      <c r="J52" s="386">
        <v>7</v>
      </c>
      <c r="K52" s="377">
        <f t="shared" si="2"/>
        <v>0.29684981684981682</v>
      </c>
      <c r="L52" s="377">
        <f t="shared" si="3"/>
        <v>0.66439399533615651</v>
      </c>
      <c r="M52" s="617">
        <f t="shared" si="4"/>
        <v>1168.0745522888528</v>
      </c>
      <c r="N52" s="377">
        <f t="shared" si="5"/>
        <v>1.2647057922466136</v>
      </c>
      <c r="O52" s="377">
        <f t="shared" si="6"/>
        <v>8.2539148619288003</v>
      </c>
      <c r="P52" s="616">
        <f t="shared" si="7"/>
        <v>7</v>
      </c>
      <c r="Q52" s="616">
        <f t="shared" si="8"/>
        <v>7.4318560969685015</v>
      </c>
      <c r="R52" s="616">
        <f t="shared" si="9"/>
        <v>7.8220587649602988</v>
      </c>
      <c r="S52" s="616"/>
      <c r="T52" s="422">
        <f t="shared" si="10"/>
        <v>0.4768897738357839</v>
      </c>
      <c r="U52" s="422">
        <f t="shared" si="11"/>
        <v>0.34300000000000003</v>
      </c>
      <c r="V52" s="422">
        <f t="shared" si="12"/>
        <v>0.38662739532233525</v>
      </c>
      <c r="W52" s="422">
        <f t="shared" si="13"/>
        <v>0.42829222325744565</v>
      </c>
      <c r="X52" s="426"/>
      <c r="Y52" s="469">
        <f t="shared" si="14"/>
        <v>11.948924625562947</v>
      </c>
      <c r="Z52" s="459"/>
      <c r="AA52" s="437"/>
      <c r="AB52" s="459"/>
      <c r="AC52" s="435"/>
      <c r="AD52" s="459"/>
      <c r="AE52" s="463">
        <v>0.4</v>
      </c>
      <c r="AF52" s="434">
        <v>150</v>
      </c>
      <c r="AG52" s="439">
        <f t="shared" si="16"/>
        <v>0.15195</v>
      </c>
      <c r="AH52" s="435"/>
      <c r="AI52" s="517" t="s">
        <v>1748</v>
      </c>
      <c r="AJ52" s="506">
        <v>260</v>
      </c>
      <c r="AK52" s="407">
        <v>4</v>
      </c>
      <c r="AL52" s="530">
        <v>0.15</v>
      </c>
      <c r="AM52" s="523" t="s">
        <v>1742</v>
      </c>
      <c r="AN52" s="507">
        <v>0.3</v>
      </c>
      <c r="AO52" s="488">
        <v>4</v>
      </c>
      <c r="AP52" s="437"/>
      <c r="AQ52" s="429"/>
      <c r="AR52" s="429"/>
      <c r="AS52" s="429"/>
      <c r="AT52" s="429"/>
      <c r="AU52" s="429"/>
      <c r="AV52" s="429"/>
      <c r="AW52" s="429"/>
      <c r="AX52" s="429"/>
      <c r="AY52" s="569" t="s">
        <v>1872</v>
      </c>
      <c r="AZ52" s="724"/>
    </row>
    <row r="53" spans="1:52" s="14" customFormat="1" ht="26.1" customHeight="1">
      <c r="A53" s="15"/>
      <c r="B53" s="739" t="s">
        <v>1166</v>
      </c>
      <c r="C53" s="62" t="s">
        <v>1094</v>
      </c>
      <c r="D53" s="628"/>
      <c r="E53" s="383"/>
      <c r="F53" s="382"/>
      <c r="G53" s="382"/>
      <c r="H53" s="382"/>
      <c r="I53" s="384"/>
      <c r="J53" s="386"/>
      <c r="K53" s="452"/>
      <c r="L53" s="378"/>
      <c r="M53" s="617"/>
      <c r="N53" s="378"/>
      <c r="O53" s="378"/>
      <c r="P53" s="386"/>
      <c r="Q53" s="386"/>
      <c r="R53" s="386"/>
      <c r="S53" s="386"/>
      <c r="T53" s="427"/>
      <c r="U53" s="426"/>
      <c r="V53" s="426"/>
      <c r="W53" s="426"/>
      <c r="X53" s="426"/>
      <c r="Y53" s="469"/>
      <c r="Z53" s="472">
        <v>105</v>
      </c>
      <c r="AA53" s="474">
        <f t="shared" ref="AA53" si="17">Z53*24*365*1000/22.4*64.07/1000/1000</f>
        <v>2630.8743749999994</v>
      </c>
      <c r="AB53" s="459"/>
      <c r="AC53" s="435"/>
      <c r="AD53" s="430">
        <v>2200</v>
      </c>
      <c r="AE53" s="457">
        <v>0.4</v>
      </c>
      <c r="AF53" s="435"/>
      <c r="AG53" s="435"/>
      <c r="AH53" s="435"/>
      <c r="AI53" s="400"/>
      <c r="AJ53" s="400"/>
      <c r="AK53" s="483"/>
      <c r="AL53" s="533"/>
      <c r="AM53" s="400"/>
      <c r="AN53" s="424"/>
      <c r="AO53" s="490"/>
      <c r="AP53" s="437"/>
      <c r="AQ53" s="429"/>
      <c r="AR53" s="429"/>
      <c r="AS53" s="429"/>
      <c r="AT53" s="429"/>
      <c r="AU53" s="429"/>
      <c r="AV53" s="429"/>
      <c r="AW53" s="429"/>
      <c r="AX53" s="429"/>
      <c r="AY53" s="280"/>
      <c r="AZ53" s="733" t="s">
        <v>2289</v>
      </c>
    </row>
    <row r="54" spans="1:52" s="14" customFormat="1" ht="32.25" customHeight="1">
      <c r="A54" s="15"/>
      <c r="B54" s="740"/>
      <c r="C54" s="140" t="s">
        <v>1099</v>
      </c>
      <c r="D54" s="625">
        <v>120</v>
      </c>
      <c r="E54" s="374">
        <v>128920</v>
      </c>
      <c r="F54" s="374">
        <v>200</v>
      </c>
      <c r="G54" s="374">
        <v>15</v>
      </c>
      <c r="H54" s="374">
        <v>8.75</v>
      </c>
      <c r="I54" s="420" t="s">
        <v>449</v>
      </c>
      <c r="J54" s="386">
        <v>7</v>
      </c>
      <c r="K54" s="452">
        <f t="shared" si="2"/>
        <v>37.77875457875458</v>
      </c>
      <c r="L54" s="378">
        <f t="shared" si="3"/>
        <v>16.14763651738857</v>
      </c>
      <c r="M54" s="617">
        <f t="shared" si="4"/>
        <v>61.323286150550864</v>
      </c>
      <c r="N54" s="378">
        <f t="shared" si="5"/>
        <v>43.94006684996971</v>
      </c>
      <c r="O54" s="378">
        <f t="shared" si="6"/>
        <v>159.05700718878288</v>
      </c>
      <c r="P54" s="386">
        <f t="shared" si="7"/>
        <v>120</v>
      </c>
      <c r="Q54" s="386">
        <f t="shared" si="8"/>
        <v>130.49596373630257</v>
      </c>
      <c r="R54" s="386">
        <f t="shared" si="9"/>
        <v>148.56104345248031</v>
      </c>
      <c r="S54" s="386"/>
      <c r="T54" s="427">
        <f t="shared" si="10"/>
        <v>177.0939207509677</v>
      </c>
      <c r="U54" s="426">
        <f t="shared" si="11"/>
        <v>100.8</v>
      </c>
      <c r="V54" s="426">
        <f t="shared" si="12"/>
        <v>119.20437586026478</v>
      </c>
      <c r="W54" s="426">
        <f t="shared" si="13"/>
        <v>154.49268542182821</v>
      </c>
      <c r="X54" s="426"/>
      <c r="Y54" s="469">
        <f t="shared" si="14"/>
        <v>4437.2557911619197</v>
      </c>
      <c r="Z54" s="459"/>
      <c r="AA54" s="437"/>
      <c r="AB54" s="459"/>
      <c r="AC54" s="437"/>
      <c r="AD54" s="462"/>
      <c r="AE54" s="461"/>
      <c r="AF54" s="471">
        <v>170</v>
      </c>
      <c r="AG54" s="439">
        <f t="shared" ref="AG54:AG63" si="18">AF54*E54/1000000</f>
        <v>21.916399999999999</v>
      </c>
      <c r="AH54" s="435"/>
      <c r="AI54" s="401" t="s">
        <v>1858</v>
      </c>
      <c r="AJ54" s="401" t="s">
        <v>1859</v>
      </c>
      <c r="AK54" s="486">
        <v>6</v>
      </c>
      <c r="AL54" s="530">
        <v>0.1</v>
      </c>
      <c r="AM54" s="523" t="s">
        <v>1743</v>
      </c>
      <c r="AN54" s="422">
        <v>0.1</v>
      </c>
      <c r="AO54" s="492">
        <v>6</v>
      </c>
      <c r="AP54" s="437"/>
      <c r="AQ54" s="429"/>
      <c r="AR54" s="429"/>
      <c r="AS54" s="429"/>
      <c r="AT54" s="429"/>
      <c r="AU54" s="429"/>
      <c r="AV54" s="429"/>
      <c r="AW54" s="429"/>
      <c r="AX54" s="429"/>
      <c r="AY54" s="261" t="s">
        <v>2065</v>
      </c>
      <c r="AZ54" s="734"/>
    </row>
    <row r="55" spans="1:52" s="14" customFormat="1" ht="32.25" customHeight="1">
      <c r="A55" s="15"/>
      <c r="B55" s="740"/>
      <c r="C55" s="140" t="s">
        <v>1100</v>
      </c>
      <c r="D55" s="625">
        <v>120</v>
      </c>
      <c r="E55" s="374">
        <v>214460</v>
      </c>
      <c r="F55" s="374">
        <v>250</v>
      </c>
      <c r="G55" s="374">
        <v>20</v>
      </c>
      <c r="H55" s="374">
        <v>16.13</v>
      </c>
      <c r="I55" s="420" t="s">
        <v>449</v>
      </c>
      <c r="J55" s="386">
        <v>7</v>
      </c>
      <c r="K55" s="452">
        <f t="shared" si="2"/>
        <v>62.84542124542125</v>
      </c>
      <c r="L55" s="378">
        <f t="shared" si="3"/>
        <v>24.964622618669758</v>
      </c>
      <c r="M55" s="617">
        <f t="shared" si="4"/>
        <v>41.470831319821919</v>
      </c>
      <c r="N55" s="378">
        <f t="shared" si="5"/>
        <v>81.483094164726367</v>
      </c>
      <c r="O55" s="378">
        <f t="shared" si="6"/>
        <v>189.19101590920747</v>
      </c>
      <c r="P55" s="386">
        <f t="shared" si="7"/>
        <v>120</v>
      </c>
      <c r="Q55" s="386">
        <f t="shared" si="8"/>
        <v>136.22700470213533</v>
      </c>
      <c r="R55" s="386">
        <f t="shared" si="9"/>
        <v>172.96401120707213</v>
      </c>
      <c r="S55" s="386"/>
      <c r="T55" s="427">
        <f t="shared" si="10"/>
        <v>250.55268350530596</v>
      </c>
      <c r="U55" s="426">
        <f t="shared" si="11"/>
        <v>100.8</v>
      </c>
      <c r="V55" s="426">
        <f t="shared" si="12"/>
        <v>129.9045776708092</v>
      </c>
      <c r="W55" s="426">
        <f t="shared" si="13"/>
        <v>209.41584420988124</v>
      </c>
      <c r="X55" s="426"/>
      <c r="Y55" s="469">
        <f t="shared" si="14"/>
        <v>6277.8346154437586</v>
      </c>
      <c r="Z55" s="459"/>
      <c r="AA55" s="437"/>
      <c r="AB55" s="459"/>
      <c r="AC55" s="437"/>
      <c r="AD55" s="429"/>
      <c r="AE55" s="461"/>
      <c r="AF55" s="471">
        <v>170</v>
      </c>
      <c r="AG55" s="439">
        <f t="shared" si="18"/>
        <v>36.458199999999998</v>
      </c>
      <c r="AH55" s="435"/>
      <c r="AI55" s="401" t="s">
        <v>1858</v>
      </c>
      <c r="AJ55" s="401" t="s">
        <v>1859</v>
      </c>
      <c r="AK55" s="486">
        <v>6</v>
      </c>
      <c r="AL55" s="530">
        <v>0.1</v>
      </c>
      <c r="AM55" s="523" t="s">
        <v>1743</v>
      </c>
      <c r="AN55" s="422">
        <v>0.1</v>
      </c>
      <c r="AO55" s="492">
        <v>6</v>
      </c>
      <c r="AP55" s="437"/>
      <c r="AQ55" s="429"/>
      <c r="AR55" s="429"/>
      <c r="AS55" s="429"/>
      <c r="AT55" s="429"/>
      <c r="AU55" s="429"/>
      <c r="AV55" s="429"/>
      <c r="AW55" s="429"/>
      <c r="AX55" s="429"/>
      <c r="AY55" s="280"/>
      <c r="AZ55" s="734"/>
    </row>
    <row r="56" spans="1:52" s="14" customFormat="1" ht="32.25" customHeight="1">
      <c r="A56" s="15"/>
      <c r="B56" s="740"/>
      <c r="C56" s="16" t="s">
        <v>1101</v>
      </c>
      <c r="D56" s="625">
        <v>120</v>
      </c>
      <c r="E56" s="374">
        <v>197400</v>
      </c>
      <c r="F56" s="374">
        <v>200</v>
      </c>
      <c r="G56" s="374">
        <v>25</v>
      </c>
      <c r="H56" s="374">
        <v>13.700000000000001</v>
      </c>
      <c r="I56" s="420" t="s">
        <v>449</v>
      </c>
      <c r="J56" s="386">
        <v>7</v>
      </c>
      <c r="K56" s="452">
        <f t="shared" si="2"/>
        <v>57.846153846153847</v>
      </c>
      <c r="L56" s="378">
        <f t="shared" si="3"/>
        <v>27.404389022075861</v>
      </c>
      <c r="M56" s="617">
        <f t="shared" si="4"/>
        <v>38.340583135995217</v>
      </c>
      <c r="N56" s="378">
        <f t="shared" si="5"/>
        <v>57.399618208275896</v>
      </c>
      <c r="O56" s="378">
        <f t="shared" si="6"/>
        <v>175.12260469972864</v>
      </c>
      <c r="P56" s="386">
        <f t="shared" si="7"/>
        <v>120</v>
      </c>
      <c r="Q56" s="386">
        <f t="shared" si="8"/>
        <v>137.81285286434931</v>
      </c>
      <c r="R56" s="386">
        <f t="shared" si="9"/>
        <v>157.30975183537933</v>
      </c>
      <c r="S56" s="386"/>
      <c r="T56" s="427">
        <f t="shared" si="10"/>
        <v>214.67548673772194</v>
      </c>
      <c r="U56" s="426">
        <f t="shared" si="11"/>
        <v>100.8</v>
      </c>
      <c r="V56" s="426">
        <f t="shared" si="12"/>
        <v>132.94667690227553</v>
      </c>
      <c r="W56" s="426">
        <f t="shared" si="13"/>
        <v>173.2245061575604</v>
      </c>
      <c r="X56" s="426"/>
      <c r="Y56" s="469">
        <f t="shared" si="14"/>
        <v>5378.8974952278577</v>
      </c>
      <c r="Z56" s="459"/>
      <c r="AA56" s="437"/>
      <c r="AB56" s="459"/>
      <c r="AC56" s="437"/>
      <c r="AD56" s="429"/>
      <c r="AE56" s="461"/>
      <c r="AF56" s="471">
        <v>190</v>
      </c>
      <c r="AG56" s="439">
        <f t="shared" si="18"/>
        <v>37.506</v>
      </c>
      <c r="AH56" s="435"/>
      <c r="AI56" s="401" t="s">
        <v>1753</v>
      </c>
      <c r="AJ56" s="401">
        <v>150</v>
      </c>
      <c r="AK56" s="486">
        <v>4</v>
      </c>
      <c r="AL56" s="530">
        <v>0.1</v>
      </c>
      <c r="AM56" s="512" t="s">
        <v>1744</v>
      </c>
      <c r="AN56" s="422">
        <v>0.15</v>
      </c>
      <c r="AO56" s="492">
        <v>4</v>
      </c>
      <c r="AP56" s="437"/>
      <c r="AQ56" s="429"/>
      <c r="AR56" s="429"/>
      <c r="AS56" s="429"/>
      <c r="AT56" s="429"/>
      <c r="AU56" s="429"/>
      <c r="AV56" s="429"/>
      <c r="AW56" s="429"/>
      <c r="AX56" s="429"/>
      <c r="AY56" s="280"/>
      <c r="AZ56" s="734"/>
    </row>
    <row r="57" spans="1:52" s="14" customFormat="1" ht="32.25" customHeight="1">
      <c r="A57" s="15"/>
      <c r="B57" s="740"/>
      <c r="C57" s="145" t="s">
        <v>1104</v>
      </c>
      <c r="D57" s="625">
        <v>90</v>
      </c>
      <c r="E57" s="374">
        <v>591300</v>
      </c>
      <c r="F57" s="374">
        <v>250</v>
      </c>
      <c r="G57" s="374">
        <v>31.3</v>
      </c>
      <c r="H57" s="374">
        <v>31.119999999999997</v>
      </c>
      <c r="I57" s="420" t="s">
        <v>449</v>
      </c>
      <c r="J57" s="386">
        <v>7</v>
      </c>
      <c r="K57" s="452">
        <f t="shared" si="2"/>
        <v>173.27472527472528</v>
      </c>
      <c r="L57" s="378">
        <f t="shared" si="3"/>
        <v>54.088861822177563</v>
      </c>
      <c r="M57" s="617">
        <f t="shared" si="4"/>
        <v>20.289656178569899</v>
      </c>
      <c r="N57" s="378">
        <f t="shared" si="5"/>
        <v>168.27749821435819</v>
      </c>
      <c r="O57" s="378">
        <f t="shared" si="6"/>
        <v>234.53813402374826</v>
      </c>
      <c r="P57" s="386">
        <f t="shared" si="7"/>
        <v>90</v>
      </c>
      <c r="Q57" s="386">
        <f t="shared" si="8"/>
        <v>125.15776018441542</v>
      </c>
      <c r="R57" s="386">
        <f t="shared" si="9"/>
        <v>199.38037383933283</v>
      </c>
      <c r="S57" s="386"/>
      <c r="T57" s="427">
        <f t="shared" si="10"/>
        <v>385.05695417939194</v>
      </c>
      <c r="U57" s="426">
        <f t="shared" si="11"/>
        <v>56.7</v>
      </c>
      <c r="V57" s="426">
        <f t="shared" si="12"/>
        <v>109.6512545406575</v>
      </c>
      <c r="W57" s="426">
        <f t="shared" si="13"/>
        <v>278.26773430618482</v>
      </c>
      <c r="X57" s="426"/>
      <c r="Y57" s="469">
        <f t="shared" si="14"/>
        <v>9647.966415867726</v>
      </c>
      <c r="Z57" s="459"/>
      <c r="AA57" s="437"/>
      <c r="AB57" s="459"/>
      <c r="AC57" s="437"/>
      <c r="AD57" s="429"/>
      <c r="AE57" s="461"/>
      <c r="AF57" s="471">
        <v>185</v>
      </c>
      <c r="AG57" s="439">
        <f t="shared" si="18"/>
        <v>109.3905</v>
      </c>
      <c r="AH57" s="435"/>
      <c r="AI57" s="401" t="s">
        <v>1858</v>
      </c>
      <c r="AJ57" s="401" t="s">
        <v>1859</v>
      </c>
      <c r="AK57" s="486">
        <v>6</v>
      </c>
      <c r="AL57" s="530">
        <v>0.1</v>
      </c>
      <c r="AM57" s="523" t="s">
        <v>1743</v>
      </c>
      <c r="AN57" s="422">
        <v>0.1</v>
      </c>
      <c r="AO57" s="492">
        <v>6</v>
      </c>
      <c r="AP57" s="437"/>
      <c r="AQ57" s="429"/>
      <c r="AR57" s="429"/>
      <c r="AS57" s="429"/>
      <c r="AT57" s="429"/>
      <c r="AU57" s="429"/>
      <c r="AV57" s="429"/>
      <c r="AW57" s="429"/>
      <c r="AX57" s="429"/>
      <c r="AY57" s="261" t="s">
        <v>2083</v>
      </c>
      <c r="AZ57" s="734"/>
    </row>
    <row r="58" spans="1:52" s="14" customFormat="1" ht="32.25" customHeight="1">
      <c r="A58" s="15"/>
      <c r="B58" s="740"/>
      <c r="C58" s="140" t="s">
        <v>1102</v>
      </c>
      <c r="D58" s="625">
        <v>60</v>
      </c>
      <c r="E58" s="374">
        <v>175900</v>
      </c>
      <c r="F58" s="374">
        <v>280</v>
      </c>
      <c r="G58" s="374">
        <v>17</v>
      </c>
      <c r="H58" s="374">
        <v>11.54</v>
      </c>
      <c r="I58" s="420" t="s">
        <v>1095</v>
      </c>
      <c r="J58" s="386">
        <v>7</v>
      </c>
      <c r="K58" s="452">
        <f t="shared" si="2"/>
        <v>51.54578754578754</v>
      </c>
      <c r="L58" s="378">
        <f t="shared" si="3"/>
        <v>20.432636691067117</v>
      </c>
      <c r="M58" s="617">
        <f t="shared" si="4"/>
        <v>49.679526169905976</v>
      </c>
      <c r="N58" s="378">
        <f t="shared" si="5"/>
        <v>80.207834442626634</v>
      </c>
      <c r="O58" s="378">
        <f t="shared" si="6"/>
        <v>125.41630623690094</v>
      </c>
      <c r="P58" s="386">
        <f t="shared" si="7"/>
        <v>60</v>
      </c>
      <c r="Q58" s="386">
        <f t="shared" si="8"/>
        <v>73.28121384919362</v>
      </c>
      <c r="R58" s="386">
        <f t="shared" si="9"/>
        <v>112.13509238770732</v>
      </c>
      <c r="S58" s="386"/>
      <c r="T58" s="427">
        <f t="shared" si="10"/>
        <v>110.10474909075683</v>
      </c>
      <c r="U58" s="426">
        <f t="shared" si="11"/>
        <v>25.2</v>
      </c>
      <c r="V58" s="426">
        <f t="shared" si="12"/>
        <v>37.590954122478728</v>
      </c>
      <c r="W58" s="426">
        <f t="shared" si="13"/>
        <v>88.019952613597582</v>
      </c>
      <c r="X58" s="426"/>
      <c r="Y58" s="469">
        <f t="shared" si="14"/>
        <v>2758.7786947493009</v>
      </c>
      <c r="Z58" s="459"/>
      <c r="AA58" s="437"/>
      <c r="AB58" s="459"/>
      <c r="AC58" s="437"/>
      <c r="AD58" s="429"/>
      <c r="AE58" s="461"/>
      <c r="AF58" s="471">
        <v>100</v>
      </c>
      <c r="AG58" s="439">
        <f t="shared" si="18"/>
        <v>17.59</v>
      </c>
      <c r="AH58" s="435"/>
      <c r="AI58" s="401" t="s">
        <v>1753</v>
      </c>
      <c r="AJ58" s="401">
        <v>150</v>
      </c>
      <c r="AK58" s="486">
        <v>5</v>
      </c>
      <c r="AL58" s="530">
        <v>0.05</v>
      </c>
      <c r="AM58" s="400"/>
      <c r="AN58" s="424"/>
      <c r="AO58" s="492">
        <v>5</v>
      </c>
      <c r="AP58" s="437"/>
      <c r="AQ58" s="429"/>
      <c r="AR58" s="429"/>
      <c r="AS58" s="429"/>
      <c r="AT58" s="429"/>
      <c r="AU58" s="429"/>
      <c r="AV58" s="429"/>
      <c r="AW58" s="429"/>
      <c r="AX58" s="429"/>
      <c r="AY58" s="261" t="s">
        <v>2084</v>
      </c>
      <c r="AZ58" s="734"/>
    </row>
    <row r="59" spans="1:52" s="14" customFormat="1" ht="32.25" customHeight="1">
      <c r="A59" s="15"/>
      <c r="B59" s="740"/>
      <c r="C59" s="140" t="s">
        <v>1103</v>
      </c>
      <c r="D59" s="625">
        <v>59</v>
      </c>
      <c r="E59" s="374">
        <v>655400</v>
      </c>
      <c r="F59" s="374">
        <v>153</v>
      </c>
      <c r="G59" s="374">
        <v>17.100000000000001</v>
      </c>
      <c r="H59" s="374">
        <v>41.4</v>
      </c>
      <c r="I59" s="420" t="s">
        <v>1095</v>
      </c>
      <c r="J59" s="386">
        <v>7</v>
      </c>
      <c r="K59" s="452">
        <f t="shared" si="2"/>
        <v>192.05860805860806</v>
      </c>
      <c r="L59" s="378">
        <f t="shared" si="3"/>
        <v>39.587045352962718</v>
      </c>
      <c r="M59" s="617">
        <f t="shared" si="4"/>
        <v>25.836371017284819</v>
      </c>
      <c r="N59" s="378">
        <f t="shared" si="5"/>
        <v>121.82719529243118</v>
      </c>
      <c r="O59" s="378">
        <f t="shared" si="6"/>
        <v>163.91925641950604</v>
      </c>
      <c r="P59" s="386">
        <f t="shared" si="7"/>
        <v>59</v>
      </c>
      <c r="Q59" s="386">
        <f t="shared" si="8"/>
        <v>84.731579479425761</v>
      </c>
      <c r="R59" s="386">
        <f t="shared" si="9"/>
        <v>138.18767694008028</v>
      </c>
      <c r="S59" s="386"/>
      <c r="T59" s="427">
        <f t="shared" si="10"/>
        <v>188.08665837586642</v>
      </c>
      <c r="U59" s="426">
        <f t="shared" si="11"/>
        <v>24.367000000000001</v>
      </c>
      <c r="V59" s="426">
        <f t="shared" si="12"/>
        <v>50.256083927547714</v>
      </c>
      <c r="W59" s="426">
        <f t="shared" si="13"/>
        <v>133.67083840667198</v>
      </c>
      <c r="X59" s="426"/>
      <c r="Y59" s="469">
        <f t="shared" si="14"/>
        <v>4712.6892361947239</v>
      </c>
      <c r="Z59" s="459"/>
      <c r="AA59" s="437"/>
      <c r="AB59" s="459"/>
      <c r="AC59" s="437"/>
      <c r="AD59" s="429"/>
      <c r="AE59" s="461"/>
      <c r="AF59" s="471">
        <v>60</v>
      </c>
      <c r="AG59" s="439">
        <f t="shared" si="18"/>
        <v>39.323999999999998</v>
      </c>
      <c r="AH59" s="435"/>
      <c r="AI59" s="401" t="s">
        <v>1753</v>
      </c>
      <c r="AJ59" s="401">
        <v>130</v>
      </c>
      <c r="AK59" s="486">
        <v>5</v>
      </c>
      <c r="AL59" s="530">
        <v>0.05</v>
      </c>
      <c r="AM59" s="400"/>
      <c r="AN59" s="424"/>
      <c r="AO59" s="492">
        <v>5</v>
      </c>
      <c r="AP59" s="437"/>
      <c r="AQ59" s="429"/>
      <c r="AR59" s="429"/>
      <c r="AS59" s="429"/>
      <c r="AT59" s="429"/>
      <c r="AU59" s="429"/>
      <c r="AV59" s="429"/>
      <c r="AW59" s="429"/>
      <c r="AX59" s="429"/>
      <c r="AY59" s="261" t="s">
        <v>2084</v>
      </c>
      <c r="AZ59" s="734"/>
    </row>
    <row r="60" spans="1:52" s="14" customFormat="1" ht="26.1" customHeight="1">
      <c r="A60" s="15"/>
      <c r="B60" s="740"/>
      <c r="C60" s="140" t="s">
        <v>440</v>
      </c>
      <c r="D60" s="625">
        <v>27</v>
      </c>
      <c r="E60" s="374">
        <v>7070</v>
      </c>
      <c r="F60" s="374">
        <v>330</v>
      </c>
      <c r="G60" s="374">
        <v>7</v>
      </c>
      <c r="H60" s="374">
        <v>0.67</v>
      </c>
      <c r="I60" s="421" t="s">
        <v>65</v>
      </c>
      <c r="J60" s="386">
        <v>7</v>
      </c>
      <c r="K60" s="377">
        <f t="shared" si="2"/>
        <v>2.0717948717948715</v>
      </c>
      <c r="L60" s="377">
        <f t="shared" si="3"/>
        <v>2.2121881238031738</v>
      </c>
      <c r="M60" s="617">
        <f t="shared" si="4"/>
        <v>382.6536315747714</v>
      </c>
      <c r="N60" s="378">
        <f t="shared" si="5"/>
        <v>6.4841020436090009</v>
      </c>
      <c r="O60" s="378">
        <f t="shared" si="6"/>
        <v>32.652588608817915</v>
      </c>
      <c r="P60" s="386">
        <f t="shared" si="7"/>
        <v>27</v>
      </c>
      <c r="Q60" s="386">
        <f t="shared" si="8"/>
        <v>28.437922280472062</v>
      </c>
      <c r="R60" s="386">
        <f t="shared" si="9"/>
        <v>31.214666328345849</v>
      </c>
      <c r="S60" s="386"/>
      <c r="T60" s="422">
        <f t="shared" si="10"/>
        <v>7.4633407999969377</v>
      </c>
      <c r="U60" s="422">
        <f t="shared" si="11"/>
        <v>5.1029999999999998</v>
      </c>
      <c r="V60" s="422">
        <f t="shared" si="12"/>
        <v>5.6610079654111853</v>
      </c>
      <c r="W60" s="422">
        <f t="shared" si="13"/>
        <v>6.8204877579297776</v>
      </c>
      <c r="X60" s="426"/>
      <c r="Y60" s="469">
        <f t="shared" si="14"/>
        <v>187.00106726289465</v>
      </c>
      <c r="Z60" s="459"/>
      <c r="AA60" s="437"/>
      <c r="AB60" s="459"/>
      <c r="AC60" s="437"/>
      <c r="AD60" s="429"/>
      <c r="AE60" s="461"/>
      <c r="AF60" s="471">
        <v>80</v>
      </c>
      <c r="AG60" s="439">
        <f t="shared" si="18"/>
        <v>0.56559999999999999</v>
      </c>
      <c r="AH60" s="435"/>
      <c r="AI60" s="401" t="s">
        <v>1421</v>
      </c>
      <c r="AJ60" s="401">
        <v>180</v>
      </c>
      <c r="AK60" s="486">
        <v>6</v>
      </c>
      <c r="AL60" s="530">
        <v>0.1</v>
      </c>
      <c r="AM60" s="523" t="s">
        <v>1743</v>
      </c>
      <c r="AN60" s="422">
        <v>0.15</v>
      </c>
      <c r="AO60" s="492">
        <v>6</v>
      </c>
      <c r="AP60" s="437"/>
      <c r="AQ60" s="429"/>
      <c r="AR60" s="429"/>
      <c r="AS60" s="429"/>
      <c r="AT60" s="429"/>
      <c r="AU60" s="429"/>
      <c r="AV60" s="429"/>
      <c r="AW60" s="429"/>
      <c r="AX60" s="429"/>
      <c r="AY60" s="280"/>
      <c r="AZ60" s="734"/>
    </row>
    <row r="61" spans="1:52" s="14" customFormat="1" ht="27.75" customHeight="1">
      <c r="A61" s="15"/>
      <c r="B61" s="740"/>
      <c r="C61" s="140" t="s">
        <v>441</v>
      </c>
      <c r="D61" s="625">
        <v>43.2</v>
      </c>
      <c r="E61" s="374">
        <v>29400</v>
      </c>
      <c r="F61" s="374">
        <v>290</v>
      </c>
      <c r="G61" s="374">
        <v>6.3</v>
      </c>
      <c r="H61" s="374">
        <v>3.11</v>
      </c>
      <c r="I61" s="421" t="s">
        <v>65</v>
      </c>
      <c r="J61" s="386">
        <v>7</v>
      </c>
      <c r="K61" s="377">
        <f t="shared" si="2"/>
        <v>8.615384615384615</v>
      </c>
      <c r="L61" s="377">
        <f t="shared" si="3"/>
        <v>4.1552994091749715</v>
      </c>
      <c r="M61" s="617">
        <f t="shared" si="4"/>
        <v>198.25291517081345</v>
      </c>
      <c r="N61" s="378">
        <f t="shared" si="5"/>
        <v>20.423206809699515</v>
      </c>
      <c r="O61" s="378">
        <f t="shared" si="6"/>
        <v>59.176029042268418</v>
      </c>
      <c r="P61" s="386">
        <f t="shared" si="7"/>
        <v>43.2</v>
      </c>
      <c r="Q61" s="386">
        <f t="shared" si="8"/>
        <v>45.900944615963738</v>
      </c>
      <c r="R61" s="386">
        <f t="shared" si="9"/>
        <v>56.47508442630469</v>
      </c>
      <c r="S61" s="386"/>
      <c r="T61" s="422">
        <f t="shared" si="10"/>
        <v>24.512616892479766</v>
      </c>
      <c r="U61" s="422">
        <f t="shared" si="11"/>
        <v>13.063680000000002</v>
      </c>
      <c r="V61" s="422">
        <f t="shared" si="12"/>
        <v>14.748277016464394</v>
      </c>
      <c r="W61" s="422">
        <f t="shared" si="13"/>
        <v>22.326046126707698</v>
      </c>
      <c r="X61" s="426"/>
      <c r="Y61" s="469">
        <f t="shared" si="14"/>
        <v>614.18681568206807</v>
      </c>
      <c r="Z61" s="459"/>
      <c r="AA61" s="437"/>
      <c r="AB61" s="459"/>
      <c r="AC61" s="437"/>
      <c r="AD61" s="429"/>
      <c r="AE61" s="461"/>
      <c r="AF61" s="471">
        <v>60</v>
      </c>
      <c r="AG61" s="439">
        <f t="shared" si="18"/>
        <v>1.764</v>
      </c>
      <c r="AH61" s="435"/>
      <c r="AI61" s="401" t="s">
        <v>1421</v>
      </c>
      <c r="AJ61" s="401">
        <v>150</v>
      </c>
      <c r="AK61" s="486">
        <v>6</v>
      </c>
      <c r="AL61" s="530">
        <v>0.15</v>
      </c>
      <c r="AM61" s="523" t="s">
        <v>1743</v>
      </c>
      <c r="AN61" s="422">
        <v>0.15</v>
      </c>
      <c r="AO61" s="492">
        <v>6</v>
      </c>
      <c r="AP61" s="437"/>
      <c r="AQ61" s="429"/>
      <c r="AR61" s="429"/>
      <c r="AS61" s="429"/>
      <c r="AT61" s="429"/>
      <c r="AU61" s="429"/>
      <c r="AV61" s="429"/>
      <c r="AW61" s="429"/>
      <c r="AX61" s="429"/>
      <c r="AY61" s="261" t="s">
        <v>2085</v>
      </c>
      <c r="AZ61" s="734"/>
    </row>
    <row r="62" spans="1:52" s="14" customFormat="1" ht="30.75" customHeight="1">
      <c r="A62" s="15"/>
      <c r="B62" s="740"/>
      <c r="C62" s="140" t="s">
        <v>444</v>
      </c>
      <c r="D62" s="625">
        <v>90</v>
      </c>
      <c r="E62" s="374">
        <v>126900</v>
      </c>
      <c r="F62" s="374">
        <v>180</v>
      </c>
      <c r="G62" s="374">
        <v>8</v>
      </c>
      <c r="H62" s="374">
        <v>9.9499999999999993</v>
      </c>
      <c r="I62" s="421" t="s">
        <v>65</v>
      </c>
      <c r="J62" s="386">
        <v>7</v>
      </c>
      <c r="K62" s="377">
        <f t="shared" si="2"/>
        <v>37.186813186813183</v>
      </c>
      <c r="L62" s="377">
        <f t="shared" si="3"/>
        <v>10.368380401189757</v>
      </c>
      <c r="M62" s="617">
        <f t="shared" si="4"/>
        <v>84.8152859177316</v>
      </c>
      <c r="N62" s="378">
        <f t="shared" si="5"/>
        <v>42.515337175832322</v>
      </c>
      <c r="O62" s="378">
        <f t="shared" si="6"/>
        <v>124.37441642506435</v>
      </c>
      <c r="P62" s="386">
        <f t="shared" si="7"/>
        <v>90</v>
      </c>
      <c r="Q62" s="386">
        <f t="shared" si="8"/>
        <v>96.739447260773346</v>
      </c>
      <c r="R62" s="386">
        <f t="shared" si="9"/>
        <v>117.63496916429101</v>
      </c>
      <c r="S62" s="386"/>
      <c r="T62" s="422">
        <f t="shared" si="10"/>
        <v>108.28296822752722</v>
      </c>
      <c r="U62" s="422">
        <f t="shared" si="11"/>
        <v>56.7</v>
      </c>
      <c r="V62" s="422">
        <f t="shared" si="12"/>
        <v>65.509644594239631</v>
      </c>
      <c r="W62" s="422">
        <f t="shared" si="13"/>
        <v>96.865901791985877</v>
      </c>
      <c r="X62" s="426"/>
      <c r="Y62" s="469">
        <f t="shared" si="14"/>
        <v>2713.1322510356235</v>
      </c>
      <c r="Z62" s="459"/>
      <c r="AA62" s="437"/>
      <c r="AB62" s="459"/>
      <c r="AC62" s="437"/>
      <c r="AD62" s="429"/>
      <c r="AE62" s="461"/>
      <c r="AF62" s="471">
        <v>60</v>
      </c>
      <c r="AG62" s="439">
        <f t="shared" si="18"/>
        <v>7.6139999999999999</v>
      </c>
      <c r="AH62" s="435"/>
      <c r="AI62" s="401" t="s">
        <v>1421</v>
      </c>
      <c r="AJ62" s="401">
        <v>100</v>
      </c>
      <c r="AK62" s="486">
        <v>6</v>
      </c>
      <c r="AL62" s="530">
        <v>0.1</v>
      </c>
      <c r="AM62" s="523" t="s">
        <v>1743</v>
      </c>
      <c r="AN62" s="422">
        <v>0.1</v>
      </c>
      <c r="AO62" s="492">
        <v>6</v>
      </c>
      <c r="AP62" s="437"/>
      <c r="AQ62" s="429"/>
      <c r="AR62" s="429"/>
      <c r="AS62" s="429"/>
      <c r="AT62" s="429"/>
      <c r="AU62" s="429"/>
      <c r="AV62" s="429"/>
      <c r="AW62" s="429"/>
      <c r="AX62" s="429"/>
      <c r="AY62" s="280"/>
      <c r="AZ62" s="734"/>
    </row>
    <row r="63" spans="1:52" s="14" customFormat="1" ht="27.75" customHeight="1">
      <c r="A63" s="15"/>
      <c r="B63" s="740"/>
      <c r="C63" s="140" t="s">
        <v>445</v>
      </c>
      <c r="D63" s="625">
        <v>59</v>
      </c>
      <c r="E63" s="374">
        <v>35100</v>
      </c>
      <c r="F63" s="374">
        <v>270</v>
      </c>
      <c r="G63" s="374">
        <v>15.8</v>
      </c>
      <c r="H63" s="374">
        <v>2.76</v>
      </c>
      <c r="I63" s="421" t="s">
        <v>65</v>
      </c>
      <c r="J63" s="386">
        <v>7</v>
      </c>
      <c r="K63" s="377">
        <f t="shared" si="2"/>
        <v>10.285714285714285</v>
      </c>
      <c r="L63" s="377">
        <f t="shared" si="3"/>
        <v>8.7121326685984712</v>
      </c>
      <c r="M63" s="617">
        <f t="shared" si="4"/>
        <v>114.08811339317313</v>
      </c>
      <c r="N63" s="378">
        <f t="shared" si="5"/>
        <v>19.719270335425659</v>
      </c>
      <c r="O63" s="378">
        <f t="shared" si="6"/>
        <v>77.480411952615682</v>
      </c>
      <c r="P63" s="386">
        <f t="shared" si="7"/>
        <v>59</v>
      </c>
      <c r="Q63" s="386">
        <f t="shared" si="8"/>
        <v>64.66288623458901</v>
      </c>
      <c r="R63" s="386">
        <f t="shared" si="9"/>
        <v>71.817525718026673</v>
      </c>
      <c r="S63" s="386"/>
      <c r="T63" s="422">
        <f t="shared" si="10"/>
        <v>42.022499654429218</v>
      </c>
      <c r="U63" s="422">
        <f t="shared" si="11"/>
        <v>24.367000000000001</v>
      </c>
      <c r="V63" s="422">
        <f t="shared" si="12"/>
        <v>29.269021993311807</v>
      </c>
      <c r="W63" s="422">
        <f t="shared" si="13"/>
        <v>36.10429900181596</v>
      </c>
      <c r="X63" s="426"/>
      <c r="Y63" s="469">
        <f t="shared" si="14"/>
        <v>1052.9135001360396</v>
      </c>
      <c r="Z63" s="459"/>
      <c r="AA63" s="437"/>
      <c r="AB63" s="459"/>
      <c r="AC63" s="437"/>
      <c r="AD63" s="429"/>
      <c r="AE63" s="461"/>
      <c r="AF63" s="471">
        <v>60</v>
      </c>
      <c r="AG63" s="439">
        <f t="shared" si="18"/>
        <v>2.1059999999999999</v>
      </c>
      <c r="AH63" s="435"/>
      <c r="AI63" s="401" t="s">
        <v>1421</v>
      </c>
      <c r="AJ63" s="401">
        <v>130</v>
      </c>
      <c r="AK63" s="486">
        <v>6</v>
      </c>
      <c r="AL63" s="530">
        <v>0.15</v>
      </c>
      <c r="AM63" s="523" t="s">
        <v>1743</v>
      </c>
      <c r="AN63" s="422">
        <v>0.15</v>
      </c>
      <c r="AO63" s="492">
        <v>6</v>
      </c>
      <c r="AP63" s="437"/>
      <c r="AQ63" s="429"/>
      <c r="AR63" s="429"/>
      <c r="AS63" s="429"/>
      <c r="AT63" s="429"/>
      <c r="AU63" s="429"/>
      <c r="AV63" s="429"/>
      <c r="AW63" s="429"/>
      <c r="AX63" s="429"/>
      <c r="AY63" s="280"/>
      <c r="AZ63" s="734"/>
    </row>
    <row r="64" spans="1:52" s="14" customFormat="1" ht="27.75" customHeight="1">
      <c r="A64" s="15"/>
      <c r="B64" s="740"/>
      <c r="C64" s="40" t="s">
        <v>75</v>
      </c>
      <c r="D64" s="625">
        <v>60</v>
      </c>
      <c r="E64" s="374">
        <v>41000</v>
      </c>
      <c r="F64" s="374">
        <v>73</v>
      </c>
      <c r="G64" s="374">
        <v>42</v>
      </c>
      <c r="H64" s="374">
        <v>46</v>
      </c>
      <c r="I64" s="421" t="s">
        <v>65</v>
      </c>
      <c r="J64" s="386">
        <v>7</v>
      </c>
      <c r="K64" s="377">
        <f t="shared" si="2"/>
        <v>12.014652014652013</v>
      </c>
      <c r="L64" s="377">
        <f t="shared" si="3"/>
        <v>16.825059101371281</v>
      </c>
      <c r="M64" s="617">
        <f t="shared" si="4"/>
        <v>56.452048213859584</v>
      </c>
      <c r="N64" s="378">
        <f t="shared" si="5"/>
        <v>4.2672439704236709</v>
      </c>
      <c r="O64" s="378">
        <f t="shared" si="6"/>
        <v>73.709996996666717</v>
      </c>
      <c r="P64" s="386">
        <f t="shared" si="7"/>
        <v>60</v>
      </c>
      <c r="Q64" s="386">
        <f t="shared" si="8"/>
        <v>70.93628841589134</v>
      </c>
      <c r="R64" s="386">
        <f t="shared" si="9"/>
        <v>62.773708580775384</v>
      </c>
      <c r="S64" s="386"/>
      <c r="T64" s="422">
        <f t="shared" si="10"/>
        <v>38.032145600740321</v>
      </c>
      <c r="U64" s="422">
        <f t="shared" si="11"/>
        <v>25.2</v>
      </c>
      <c r="V64" s="422">
        <f t="shared" si="12"/>
        <v>35.223699099557642</v>
      </c>
      <c r="W64" s="422">
        <f t="shared" si="13"/>
        <v>27.583769422888793</v>
      </c>
      <c r="X64" s="426"/>
      <c r="Y64" s="469">
        <f t="shared" si="14"/>
        <v>952.93140273577797</v>
      </c>
      <c r="Z64" s="459"/>
      <c r="AA64" s="437"/>
      <c r="AB64" s="459"/>
      <c r="AC64" s="437"/>
      <c r="AD64" s="429"/>
      <c r="AE64" s="461"/>
      <c r="AF64" s="435"/>
      <c r="AG64" s="435"/>
      <c r="AH64" s="435"/>
      <c r="AI64" s="400"/>
      <c r="AJ64" s="400"/>
      <c r="AK64" s="405"/>
      <c r="AL64" s="532"/>
      <c r="AM64" s="511"/>
      <c r="AN64" s="408"/>
      <c r="AO64" s="490"/>
      <c r="AP64" s="437"/>
      <c r="AQ64" s="430">
        <v>100</v>
      </c>
      <c r="AR64" s="430">
        <v>5</v>
      </c>
      <c r="AS64" s="429"/>
      <c r="AT64" s="429"/>
      <c r="AU64" s="429"/>
      <c r="AV64" s="429"/>
      <c r="AW64" s="429"/>
      <c r="AX64" s="429"/>
      <c r="AY64" s="261" t="s">
        <v>1322</v>
      </c>
      <c r="AZ64" s="734"/>
    </row>
    <row r="65" spans="1:52" s="14" customFormat="1" ht="26.1" customHeight="1">
      <c r="A65" s="15"/>
      <c r="B65" s="740"/>
      <c r="C65" s="40" t="s">
        <v>76</v>
      </c>
      <c r="D65" s="625">
        <v>90</v>
      </c>
      <c r="E65" s="374">
        <v>5</v>
      </c>
      <c r="F65" s="374">
        <v>38</v>
      </c>
      <c r="G65" s="374">
        <v>1.2</v>
      </c>
      <c r="H65" s="374">
        <v>5.0000000000000001E-3</v>
      </c>
      <c r="I65" s="421" t="s">
        <v>65</v>
      </c>
      <c r="J65" s="386">
        <v>7</v>
      </c>
      <c r="K65" s="377">
        <f t="shared" si="2"/>
        <v>1.4652014652014652E-3</v>
      </c>
      <c r="L65" s="377">
        <f t="shared" si="3"/>
        <v>1.0582685018335557E-2</v>
      </c>
      <c r="M65" s="617">
        <f t="shared" si="4"/>
        <v>34451.477368736669</v>
      </c>
      <c r="N65" s="378">
        <f t="shared" si="5"/>
        <v>6.3913276982223519E-4</v>
      </c>
      <c r="O65" s="378">
        <f t="shared" si="6"/>
        <v>90.007294181562301</v>
      </c>
      <c r="P65" s="386">
        <f t="shared" si="7"/>
        <v>90</v>
      </c>
      <c r="Q65" s="386">
        <f t="shared" si="8"/>
        <v>90.006878745261915</v>
      </c>
      <c r="R65" s="386">
        <f t="shared" si="9"/>
        <v>90.000415436300386</v>
      </c>
      <c r="S65" s="386"/>
      <c r="T65" s="422">
        <f t="shared" si="10"/>
        <v>56.709191041204093</v>
      </c>
      <c r="U65" s="422">
        <f t="shared" si="11"/>
        <v>56.7</v>
      </c>
      <c r="V65" s="422">
        <f t="shared" si="12"/>
        <v>56.70866755024997</v>
      </c>
      <c r="W65" s="422">
        <f t="shared" si="13"/>
        <v>56.700523450946598</v>
      </c>
      <c r="X65" s="426"/>
      <c r="Y65" s="469">
        <f t="shared" si="14"/>
        <v>1420.9024527360323</v>
      </c>
      <c r="Z65" s="459"/>
      <c r="AA65" s="437"/>
      <c r="AB65" s="459"/>
      <c r="AC65" s="437"/>
      <c r="AD65" s="429"/>
      <c r="AE65" s="461"/>
      <c r="AF65" s="435"/>
      <c r="AG65" s="435"/>
      <c r="AH65" s="435"/>
      <c r="AI65" s="400"/>
      <c r="AJ65" s="400"/>
      <c r="AK65" s="405"/>
      <c r="AL65" s="532"/>
      <c r="AM65" s="511"/>
      <c r="AN65" s="408"/>
      <c r="AO65" s="490"/>
      <c r="AP65" s="437"/>
      <c r="AQ65" s="430">
        <v>100</v>
      </c>
      <c r="AR65" s="430">
        <v>5</v>
      </c>
      <c r="AS65" s="429"/>
      <c r="AT65" s="429"/>
      <c r="AU65" s="429"/>
      <c r="AV65" s="429"/>
      <c r="AW65" s="429"/>
      <c r="AX65" s="429"/>
      <c r="AY65" s="261" t="s">
        <v>1330</v>
      </c>
      <c r="AZ65" s="734"/>
    </row>
    <row r="66" spans="1:52" s="14" customFormat="1" ht="26.1" customHeight="1">
      <c r="A66" s="15"/>
      <c r="B66" s="741"/>
      <c r="C66" s="145" t="s">
        <v>1323</v>
      </c>
      <c r="D66" s="625">
        <v>55</v>
      </c>
      <c r="E66" s="374">
        <v>5</v>
      </c>
      <c r="F66" s="374">
        <v>38</v>
      </c>
      <c r="G66" s="374">
        <v>0.7</v>
      </c>
      <c r="H66" s="374">
        <v>1.0999999999999999E-2</v>
      </c>
      <c r="I66" s="420" t="s">
        <v>450</v>
      </c>
      <c r="J66" s="386">
        <v>7</v>
      </c>
      <c r="K66" s="377">
        <f t="shared" si="2"/>
        <v>1.4652014652014652E-3</v>
      </c>
      <c r="L66" s="377">
        <f t="shared" si="3"/>
        <v>5.433616926373841E-3</v>
      </c>
      <c r="M66" s="617">
        <f t="shared" si="4"/>
        <v>45308.188956728278</v>
      </c>
      <c r="N66" s="378">
        <f t="shared" si="5"/>
        <v>6.5766686154537346E-4</v>
      </c>
      <c r="O66" s="378">
        <f t="shared" si="6"/>
        <v>55.003959334462145</v>
      </c>
      <c r="P66" s="386">
        <f t="shared" si="7"/>
        <v>55</v>
      </c>
      <c r="Q66" s="386">
        <f t="shared" si="8"/>
        <v>55.003531851002144</v>
      </c>
      <c r="R66" s="386">
        <f t="shared" si="9"/>
        <v>55.000427483460001</v>
      </c>
      <c r="S66" s="386"/>
      <c r="T66" s="422">
        <f t="shared" si="10"/>
        <v>21.178048797270158</v>
      </c>
      <c r="U66" s="422">
        <f t="shared" si="11"/>
        <v>21.175000000000001</v>
      </c>
      <c r="V66" s="422">
        <f t="shared" si="12"/>
        <v>21.177719612589453</v>
      </c>
      <c r="W66" s="422">
        <f t="shared" si="13"/>
        <v>21.175329163543395</v>
      </c>
      <c r="X66" s="426"/>
      <c r="Y66" s="469">
        <f t="shared" si="14"/>
        <v>530.63605612607262</v>
      </c>
      <c r="Z66" s="459"/>
      <c r="AA66" s="437"/>
      <c r="AB66" s="459"/>
      <c r="AC66" s="437"/>
      <c r="AD66" s="429"/>
      <c r="AE66" s="461"/>
      <c r="AF66" s="435"/>
      <c r="AG66" s="435"/>
      <c r="AH66" s="435"/>
      <c r="AI66" s="400"/>
      <c r="AJ66" s="400"/>
      <c r="AK66" s="405"/>
      <c r="AL66" s="532"/>
      <c r="AM66" s="511"/>
      <c r="AN66" s="408"/>
      <c r="AO66" s="490"/>
      <c r="AP66" s="437"/>
      <c r="AQ66" s="430">
        <v>100</v>
      </c>
      <c r="AR66" s="430">
        <v>5</v>
      </c>
      <c r="AS66" s="429"/>
      <c r="AT66" s="429"/>
      <c r="AU66" s="429"/>
      <c r="AV66" s="429"/>
      <c r="AW66" s="429"/>
      <c r="AX66" s="429"/>
      <c r="AY66" s="261" t="s">
        <v>1330</v>
      </c>
      <c r="AZ66" s="735"/>
    </row>
    <row r="67" spans="1:52" s="14" customFormat="1" ht="26.1" customHeight="1">
      <c r="A67" s="15"/>
      <c r="B67" s="739" t="s">
        <v>1148</v>
      </c>
      <c r="C67" s="564" t="s">
        <v>1143</v>
      </c>
      <c r="D67" s="625">
        <v>12.3</v>
      </c>
      <c r="E67" s="374">
        <v>13260</v>
      </c>
      <c r="F67" s="374">
        <v>105</v>
      </c>
      <c r="G67" s="374">
        <v>3.84</v>
      </c>
      <c r="H67" s="374">
        <f>140.9*6</f>
        <v>845.40000000000009</v>
      </c>
      <c r="I67" s="387" t="s">
        <v>1157</v>
      </c>
      <c r="J67" s="386">
        <v>7</v>
      </c>
      <c r="K67" s="377">
        <f t="shared" si="2"/>
        <v>3.8857142857142861</v>
      </c>
      <c r="L67" s="377">
        <f t="shared" si="3"/>
        <v>1.8368105668652512</v>
      </c>
      <c r="M67" s="617">
        <f t="shared" si="4"/>
        <v>375.69571150037945</v>
      </c>
      <c r="N67" s="378">
        <f t="shared" si="5"/>
        <v>3.4617580667241263</v>
      </c>
      <c r="O67" s="378">
        <f t="shared" si="6"/>
        <v>15.744069611833096</v>
      </c>
      <c r="P67" s="386">
        <f t="shared" si="7"/>
        <v>12.3</v>
      </c>
      <c r="Q67" s="386">
        <f t="shared" si="8"/>
        <v>13.493926868462413</v>
      </c>
      <c r="R67" s="386">
        <f t="shared" si="9"/>
        <v>14.550142743370683</v>
      </c>
      <c r="S67" s="386"/>
      <c r="T67" s="422">
        <f t="shared" si="10"/>
        <v>1.7351300955957243</v>
      </c>
      <c r="U67" s="422">
        <f t="shared" si="11"/>
        <v>1.0590300000000001</v>
      </c>
      <c r="V67" s="422">
        <f t="shared" si="12"/>
        <v>1.2746024363198829</v>
      </c>
      <c r="W67" s="422">
        <f t="shared" si="13"/>
        <v>1.481946576967238</v>
      </c>
      <c r="X67" s="426"/>
      <c r="Y67" s="469">
        <f t="shared" si="14"/>
        <v>43.475326721848489</v>
      </c>
      <c r="Z67" s="459"/>
      <c r="AA67" s="437"/>
      <c r="AB67" s="459"/>
      <c r="AC67" s="437"/>
      <c r="AD67" s="429"/>
      <c r="AE67" s="461"/>
      <c r="AF67" s="440">
        <v>60</v>
      </c>
      <c r="AG67" s="439">
        <f t="shared" ref="AG67:AG80" si="19">AF67*E67/1000000</f>
        <v>0.79559999999999997</v>
      </c>
      <c r="AH67" s="435"/>
      <c r="AI67" s="402" t="s">
        <v>1745</v>
      </c>
      <c r="AJ67" s="402">
        <v>130</v>
      </c>
      <c r="AK67" s="404">
        <v>5</v>
      </c>
      <c r="AL67" s="530">
        <v>0.05</v>
      </c>
      <c r="AM67" s="512" t="s">
        <v>1745</v>
      </c>
      <c r="AN67" s="422">
        <v>0.1</v>
      </c>
      <c r="AO67" s="488">
        <v>5</v>
      </c>
      <c r="AP67" s="437"/>
      <c r="AQ67" s="437"/>
      <c r="AR67" s="437"/>
      <c r="AS67" s="437"/>
      <c r="AT67" s="437"/>
      <c r="AU67" s="437"/>
      <c r="AV67" s="437"/>
      <c r="AW67" s="437"/>
      <c r="AX67" s="437"/>
      <c r="AY67" s="280"/>
      <c r="AZ67" s="730" t="s">
        <v>2291</v>
      </c>
    </row>
    <row r="68" spans="1:52" s="14" customFormat="1" ht="26.1" customHeight="1">
      <c r="A68" s="15"/>
      <c r="B68" s="740"/>
      <c r="C68" s="564" t="s">
        <v>1145</v>
      </c>
      <c r="D68" s="625">
        <v>12.3</v>
      </c>
      <c r="E68" s="374">
        <v>13260</v>
      </c>
      <c r="F68" s="374">
        <v>105</v>
      </c>
      <c r="G68" s="374">
        <v>3.84</v>
      </c>
      <c r="H68" s="374">
        <f t="shared" ref="H68:H70" si="20">140.9*6</f>
        <v>845.40000000000009</v>
      </c>
      <c r="I68" s="387" t="s">
        <v>1157</v>
      </c>
      <c r="J68" s="386">
        <v>7</v>
      </c>
      <c r="K68" s="377">
        <f t="shared" si="2"/>
        <v>3.8857142857142861</v>
      </c>
      <c r="L68" s="377">
        <f t="shared" si="3"/>
        <v>1.8368105668652512</v>
      </c>
      <c r="M68" s="617">
        <f t="shared" si="4"/>
        <v>375.69571150037945</v>
      </c>
      <c r="N68" s="378">
        <f t="shared" si="5"/>
        <v>3.4617580667241263</v>
      </c>
      <c r="O68" s="378">
        <f t="shared" si="6"/>
        <v>15.744069611833096</v>
      </c>
      <c r="P68" s="386">
        <f t="shared" si="7"/>
        <v>12.3</v>
      </c>
      <c r="Q68" s="386">
        <f t="shared" si="8"/>
        <v>13.493926868462413</v>
      </c>
      <c r="R68" s="386">
        <f t="shared" si="9"/>
        <v>14.550142743370683</v>
      </c>
      <c r="S68" s="386"/>
      <c r="T68" s="422">
        <f t="shared" si="10"/>
        <v>1.7351300955957243</v>
      </c>
      <c r="U68" s="422">
        <f t="shared" si="11"/>
        <v>1.0590300000000001</v>
      </c>
      <c r="V68" s="422">
        <f t="shared" si="12"/>
        <v>1.2746024363198829</v>
      </c>
      <c r="W68" s="422">
        <f t="shared" si="13"/>
        <v>1.481946576967238</v>
      </c>
      <c r="X68" s="426"/>
      <c r="Y68" s="469">
        <f t="shared" si="14"/>
        <v>43.475326721848489</v>
      </c>
      <c r="Z68" s="459"/>
      <c r="AA68" s="437"/>
      <c r="AB68" s="459"/>
      <c r="AC68" s="437"/>
      <c r="AD68" s="429"/>
      <c r="AE68" s="461"/>
      <c r="AF68" s="440">
        <v>60</v>
      </c>
      <c r="AG68" s="439">
        <f t="shared" si="19"/>
        <v>0.79559999999999997</v>
      </c>
      <c r="AH68" s="435"/>
      <c r="AI68" s="402" t="s">
        <v>1745</v>
      </c>
      <c r="AJ68" s="402">
        <v>130</v>
      </c>
      <c r="AK68" s="404">
        <v>5</v>
      </c>
      <c r="AL68" s="530">
        <v>0.05</v>
      </c>
      <c r="AM68" s="512" t="s">
        <v>1745</v>
      </c>
      <c r="AN68" s="422">
        <v>0.1</v>
      </c>
      <c r="AO68" s="488">
        <v>5</v>
      </c>
      <c r="AP68" s="437"/>
      <c r="AQ68" s="437"/>
      <c r="AR68" s="437"/>
      <c r="AS68" s="437"/>
      <c r="AT68" s="437"/>
      <c r="AU68" s="437"/>
      <c r="AV68" s="437"/>
      <c r="AW68" s="437"/>
      <c r="AX68" s="437"/>
      <c r="AY68" s="280"/>
      <c r="AZ68" s="725"/>
    </row>
    <row r="69" spans="1:52" s="14" customFormat="1" ht="26.1" customHeight="1">
      <c r="A69" s="15"/>
      <c r="B69" s="740"/>
      <c r="C69" s="564" t="s">
        <v>1146</v>
      </c>
      <c r="D69" s="625">
        <v>12.3</v>
      </c>
      <c r="E69" s="373">
        <v>13260</v>
      </c>
      <c r="F69" s="374">
        <v>105</v>
      </c>
      <c r="G69" s="374">
        <v>3.84</v>
      </c>
      <c r="H69" s="374">
        <f t="shared" si="20"/>
        <v>845.40000000000009</v>
      </c>
      <c r="I69" s="387" t="s">
        <v>1157</v>
      </c>
      <c r="J69" s="386">
        <v>7</v>
      </c>
      <c r="K69" s="377">
        <f t="shared" si="2"/>
        <v>3.8857142857142861</v>
      </c>
      <c r="L69" s="377">
        <f t="shared" si="3"/>
        <v>1.8368105668652512</v>
      </c>
      <c r="M69" s="617">
        <f t="shared" si="4"/>
        <v>375.69571150037945</v>
      </c>
      <c r="N69" s="378">
        <f t="shared" si="5"/>
        <v>3.4617580667241263</v>
      </c>
      <c r="O69" s="378">
        <f t="shared" si="6"/>
        <v>15.744069611833096</v>
      </c>
      <c r="P69" s="386">
        <f t="shared" si="7"/>
        <v>12.3</v>
      </c>
      <c r="Q69" s="386">
        <f t="shared" si="8"/>
        <v>13.493926868462413</v>
      </c>
      <c r="R69" s="386">
        <f t="shared" si="9"/>
        <v>14.550142743370683</v>
      </c>
      <c r="S69" s="386"/>
      <c r="T69" s="422">
        <f t="shared" si="10"/>
        <v>1.7351300955957243</v>
      </c>
      <c r="U69" s="422">
        <f t="shared" si="11"/>
        <v>1.0590300000000001</v>
      </c>
      <c r="V69" s="422">
        <f t="shared" si="12"/>
        <v>1.2746024363198829</v>
      </c>
      <c r="W69" s="422">
        <f t="shared" si="13"/>
        <v>1.481946576967238</v>
      </c>
      <c r="X69" s="426"/>
      <c r="Y69" s="469">
        <f t="shared" si="14"/>
        <v>43.475326721848489</v>
      </c>
      <c r="Z69" s="459"/>
      <c r="AA69" s="437"/>
      <c r="AB69" s="459"/>
      <c r="AC69" s="437"/>
      <c r="AD69" s="429"/>
      <c r="AE69" s="461"/>
      <c r="AF69" s="440">
        <v>60</v>
      </c>
      <c r="AG69" s="439">
        <f t="shared" si="19"/>
        <v>0.79559999999999997</v>
      </c>
      <c r="AH69" s="435"/>
      <c r="AI69" s="402" t="s">
        <v>1745</v>
      </c>
      <c r="AJ69" s="402">
        <v>130</v>
      </c>
      <c r="AK69" s="404">
        <v>5</v>
      </c>
      <c r="AL69" s="530">
        <v>0.05</v>
      </c>
      <c r="AM69" s="512" t="s">
        <v>1745</v>
      </c>
      <c r="AN69" s="422">
        <v>0.1</v>
      </c>
      <c r="AO69" s="488">
        <v>5</v>
      </c>
      <c r="AP69" s="437"/>
      <c r="AQ69" s="437"/>
      <c r="AR69" s="437"/>
      <c r="AS69" s="437"/>
      <c r="AT69" s="437"/>
      <c r="AU69" s="437"/>
      <c r="AV69" s="437"/>
      <c r="AW69" s="437"/>
      <c r="AX69" s="437"/>
      <c r="AY69" s="280"/>
      <c r="AZ69" s="725"/>
    </row>
    <row r="70" spans="1:52" s="14" customFormat="1" ht="26.1" customHeight="1">
      <c r="A70" s="15"/>
      <c r="B70" s="740"/>
      <c r="C70" s="564" t="s">
        <v>1147</v>
      </c>
      <c r="D70" s="625">
        <v>12.3</v>
      </c>
      <c r="E70" s="373">
        <v>13260</v>
      </c>
      <c r="F70" s="374">
        <v>105</v>
      </c>
      <c r="G70" s="374">
        <v>3.84</v>
      </c>
      <c r="H70" s="374">
        <f t="shared" si="20"/>
        <v>845.40000000000009</v>
      </c>
      <c r="I70" s="387" t="s">
        <v>1157</v>
      </c>
      <c r="J70" s="386">
        <v>7</v>
      </c>
      <c r="K70" s="377">
        <f t="shared" si="2"/>
        <v>3.8857142857142861</v>
      </c>
      <c r="L70" s="377">
        <f t="shared" si="3"/>
        <v>1.8368105668652512</v>
      </c>
      <c r="M70" s="617">
        <f t="shared" si="4"/>
        <v>375.69571150037945</v>
      </c>
      <c r="N70" s="378">
        <f t="shared" si="5"/>
        <v>3.4617580667241263</v>
      </c>
      <c r="O70" s="378">
        <f t="shared" si="6"/>
        <v>15.744069611833096</v>
      </c>
      <c r="P70" s="386">
        <f t="shared" si="7"/>
        <v>12.3</v>
      </c>
      <c r="Q70" s="386">
        <f t="shared" si="8"/>
        <v>13.493926868462413</v>
      </c>
      <c r="R70" s="386">
        <f t="shared" si="9"/>
        <v>14.550142743370683</v>
      </c>
      <c r="S70" s="386"/>
      <c r="T70" s="422">
        <f t="shared" si="10"/>
        <v>1.7351300955957243</v>
      </c>
      <c r="U70" s="422">
        <f t="shared" si="11"/>
        <v>1.0590300000000001</v>
      </c>
      <c r="V70" s="422">
        <f t="shared" si="12"/>
        <v>1.2746024363198829</v>
      </c>
      <c r="W70" s="422">
        <f t="shared" si="13"/>
        <v>1.481946576967238</v>
      </c>
      <c r="X70" s="426"/>
      <c r="Y70" s="469">
        <f t="shared" si="14"/>
        <v>43.475326721848489</v>
      </c>
      <c r="Z70" s="459"/>
      <c r="AA70" s="437"/>
      <c r="AB70" s="459"/>
      <c r="AC70" s="437"/>
      <c r="AD70" s="437"/>
      <c r="AE70" s="460"/>
      <c r="AF70" s="440">
        <v>60</v>
      </c>
      <c r="AG70" s="439">
        <f t="shared" si="19"/>
        <v>0.79559999999999997</v>
      </c>
      <c r="AH70" s="435"/>
      <c r="AI70" s="402" t="s">
        <v>1745</v>
      </c>
      <c r="AJ70" s="402">
        <v>130</v>
      </c>
      <c r="AK70" s="404">
        <v>5</v>
      </c>
      <c r="AL70" s="530">
        <v>0.05</v>
      </c>
      <c r="AM70" s="512" t="s">
        <v>1745</v>
      </c>
      <c r="AN70" s="422">
        <v>0.1</v>
      </c>
      <c r="AO70" s="488">
        <v>5</v>
      </c>
      <c r="AP70" s="437"/>
      <c r="AQ70" s="437"/>
      <c r="AR70" s="437"/>
      <c r="AS70" s="437"/>
      <c r="AT70" s="437"/>
      <c r="AU70" s="437"/>
      <c r="AV70" s="437"/>
      <c r="AW70" s="437"/>
      <c r="AX70" s="437"/>
      <c r="AY70" s="280"/>
      <c r="AZ70" s="725"/>
    </row>
    <row r="71" spans="1:52" s="14" customFormat="1" ht="26.1" customHeight="1">
      <c r="A71" s="15"/>
      <c r="B71" s="740"/>
      <c r="C71" s="744" t="s">
        <v>1144</v>
      </c>
      <c r="D71" s="629">
        <v>11.4</v>
      </c>
      <c r="E71" s="373">
        <v>3780</v>
      </c>
      <c r="F71" s="374">
        <v>145</v>
      </c>
      <c r="G71" s="374">
        <v>13.4</v>
      </c>
      <c r="H71" s="373">
        <v>294</v>
      </c>
      <c r="I71" s="385" t="s">
        <v>1314</v>
      </c>
      <c r="J71" s="386">
        <v>7</v>
      </c>
      <c r="K71" s="377">
        <f t="shared" si="2"/>
        <v>1.1076923076923078</v>
      </c>
      <c r="L71" s="377">
        <f t="shared" si="3"/>
        <v>2.5683672361365231</v>
      </c>
      <c r="M71" s="617">
        <f t="shared" si="4"/>
        <v>372.03845151357905</v>
      </c>
      <c r="N71" s="378">
        <f t="shared" si="5"/>
        <v>1.4226091483205363</v>
      </c>
      <c r="O71" s="378">
        <f t="shared" si="6"/>
        <v>13.994134649897088</v>
      </c>
      <c r="P71" s="386">
        <f t="shared" si="7"/>
        <v>11.4</v>
      </c>
      <c r="Q71" s="386">
        <f t="shared" si="8"/>
        <v>13.069438703488741</v>
      </c>
      <c r="R71" s="386">
        <f t="shared" si="9"/>
        <v>12.324695946408349</v>
      </c>
      <c r="S71" s="386"/>
      <c r="T71" s="422">
        <f t="shared" si="10"/>
        <v>1.370850632196152</v>
      </c>
      <c r="U71" s="422">
        <f t="shared" si="11"/>
        <v>0.90972000000000008</v>
      </c>
      <c r="V71" s="422">
        <f t="shared" si="12"/>
        <v>1.1956715961697462</v>
      </c>
      <c r="W71" s="422">
        <f t="shared" si="13"/>
        <v>1.0632869111999008</v>
      </c>
      <c r="X71" s="426"/>
      <c r="Y71" s="469">
        <f t="shared" si="14"/>
        <v>34.347960001880054</v>
      </c>
      <c r="Z71" s="459"/>
      <c r="AA71" s="437"/>
      <c r="AB71" s="459"/>
      <c r="AC71" s="437"/>
      <c r="AD71" s="437"/>
      <c r="AE71" s="460"/>
      <c r="AF71" s="433">
        <v>420</v>
      </c>
      <c r="AG71" s="439">
        <f t="shared" si="19"/>
        <v>1.5875999999999999</v>
      </c>
      <c r="AH71" s="435"/>
      <c r="AI71" s="402" t="s">
        <v>1860</v>
      </c>
      <c r="AJ71" s="568">
        <v>600</v>
      </c>
      <c r="AK71" s="504">
        <v>0</v>
      </c>
      <c r="AL71" s="563">
        <v>0.05</v>
      </c>
      <c r="AM71" s="513" t="s">
        <v>1749</v>
      </c>
      <c r="AN71" s="505">
        <v>0.05</v>
      </c>
      <c r="AO71" s="503">
        <v>0</v>
      </c>
      <c r="AP71" s="437"/>
      <c r="AQ71" s="437"/>
      <c r="AR71" s="437"/>
      <c r="AS71" s="437"/>
      <c r="AT71" s="437"/>
      <c r="AU71" s="437"/>
      <c r="AV71" s="437"/>
      <c r="AW71" s="437"/>
      <c r="AX71" s="437"/>
      <c r="AY71" s="280"/>
      <c r="AZ71" s="725"/>
    </row>
    <row r="72" spans="1:52" s="14" customFormat="1" ht="26.1" customHeight="1">
      <c r="A72" s="15"/>
      <c r="B72" s="741"/>
      <c r="C72" s="745"/>
      <c r="D72" s="629">
        <v>11.4</v>
      </c>
      <c r="E72" s="373">
        <v>4032</v>
      </c>
      <c r="F72" s="374">
        <v>154</v>
      </c>
      <c r="G72" s="374">
        <v>14.5</v>
      </c>
      <c r="H72" s="373">
        <v>198</v>
      </c>
      <c r="I72" s="397" t="s">
        <v>1315</v>
      </c>
      <c r="J72" s="386">
        <v>7</v>
      </c>
      <c r="K72" s="377">
        <f t="shared" si="2"/>
        <v>1.1815384615384616</v>
      </c>
      <c r="L72" s="377">
        <f t="shared" si="3"/>
        <v>2.7935419493644349</v>
      </c>
      <c r="M72" s="617">
        <f t="shared" si="4"/>
        <v>346.27208219564267</v>
      </c>
      <c r="N72" s="378">
        <f t="shared" si="5"/>
        <v>1.5989038132790969</v>
      </c>
      <c r="O72" s="378">
        <f t="shared" si="6"/>
        <v>14.255089745718296</v>
      </c>
      <c r="P72" s="386">
        <f t="shared" si="7"/>
        <v>11.4</v>
      </c>
      <c r="Q72" s="386">
        <f t="shared" si="8"/>
        <v>13.215802267086882</v>
      </c>
      <c r="R72" s="386">
        <f t="shared" si="9"/>
        <v>12.439287478631414</v>
      </c>
      <c r="S72" s="386"/>
      <c r="T72" s="422">
        <f t="shared" si="10"/>
        <v>1.4224530856093804</v>
      </c>
      <c r="U72" s="422">
        <f t="shared" si="11"/>
        <v>0.90972000000000008</v>
      </c>
      <c r="V72" s="422">
        <f t="shared" si="12"/>
        <v>1.2226020069391714</v>
      </c>
      <c r="W72" s="422">
        <f t="shared" si="13"/>
        <v>1.083151110832254</v>
      </c>
      <c r="X72" s="426"/>
      <c r="Y72" s="469">
        <f t="shared" si="14"/>
        <v>35.64090831018477</v>
      </c>
      <c r="Z72" s="459"/>
      <c r="AA72" s="437"/>
      <c r="AB72" s="459"/>
      <c r="AC72" s="437"/>
      <c r="AD72" s="437"/>
      <c r="AE72" s="460"/>
      <c r="AF72" s="567">
        <v>420</v>
      </c>
      <c r="AG72" s="527">
        <f t="shared" si="19"/>
        <v>1.6934400000000001</v>
      </c>
      <c r="AH72" s="535"/>
      <c r="AI72" s="403" t="s">
        <v>1860</v>
      </c>
      <c r="AJ72" s="403">
        <v>600</v>
      </c>
      <c r="AK72" s="504">
        <v>0</v>
      </c>
      <c r="AL72" s="563">
        <v>0.05</v>
      </c>
      <c r="AM72" s="513" t="s">
        <v>1749</v>
      </c>
      <c r="AN72" s="505">
        <v>0.05</v>
      </c>
      <c r="AO72" s="503">
        <v>0</v>
      </c>
      <c r="AP72" s="437"/>
      <c r="AQ72" s="437"/>
      <c r="AR72" s="437"/>
      <c r="AS72" s="437"/>
      <c r="AT72" s="437"/>
      <c r="AU72" s="437"/>
      <c r="AV72" s="437"/>
      <c r="AW72" s="437"/>
      <c r="AX72" s="437"/>
      <c r="AY72" s="40" t="s">
        <v>2086</v>
      </c>
      <c r="AZ72" s="726"/>
    </row>
    <row r="73" spans="1:52" s="14" customFormat="1" ht="26.1" customHeight="1">
      <c r="A73" s="15"/>
      <c r="B73" s="739" t="s">
        <v>1156</v>
      </c>
      <c r="C73" s="328" t="s">
        <v>26</v>
      </c>
      <c r="D73" s="630">
        <v>6.6</v>
      </c>
      <c r="E73" s="388">
        <v>5034</v>
      </c>
      <c r="F73" s="388">
        <v>112</v>
      </c>
      <c r="G73" s="388">
        <v>6.98</v>
      </c>
      <c r="H73" s="499"/>
      <c r="I73" s="387" t="s">
        <v>1157</v>
      </c>
      <c r="J73" s="386">
        <v>7</v>
      </c>
      <c r="K73" s="377">
        <f t="shared" si="2"/>
        <v>1.475164835164835</v>
      </c>
      <c r="L73" s="377">
        <f t="shared" si="3"/>
        <v>1.8625701814392692</v>
      </c>
      <c r="M73" s="617">
        <f t="shared" si="4"/>
        <v>449.35531139653574</v>
      </c>
      <c r="N73" s="378">
        <f t="shared" si="5"/>
        <v>1.4677409508524237</v>
      </c>
      <c r="O73" s="378">
        <f t="shared" si="6"/>
        <v>8.7647022359895992</v>
      </c>
      <c r="P73" s="386">
        <f t="shared" si="7"/>
        <v>6.6</v>
      </c>
      <c r="Q73" s="386">
        <f t="shared" si="8"/>
        <v>7.810670617935525</v>
      </c>
      <c r="R73" s="386">
        <f t="shared" si="9"/>
        <v>7.5540316180540747</v>
      </c>
      <c r="S73" s="386"/>
      <c r="T73" s="422">
        <f t="shared" si="10"/>
        <v>0.53774003699892758</v>
      </c>
      <c r="U73" s="422">
        <f t="shared" si="11"/>
        <v>0.30491999999999997</v>
      </c>
      <c r="V73" s="422">
        <f t="shared" si="12"/>
        <v>0.4270460285131692</v>
      </c>
      <c r="W73" s="422">
        <f t="shared" si="13"/>
        <v>0.39944375580592467</v>
      </c>
      <c r="X73" s="426"/>
      <c r="Y73" s="469">
        <f t="shared" si="14"/>
        <v>13.473585559543148</v>
      </c>
      <c r="Z73" s="459"/>
      <c r="AA73" s="437"/>
      <c r="AB73" s="459"/>
      <c r="AC73" s="437"/>
      <c r="AD73" s="437"/>
      <c r="AE73" s="460"/>
      <c r="AF73" s="440">
        <v>110</v>
      </c>
      <c r="AG73" s="439">
        <f t="shared" si="19"/>
        <v>0.55374000000000001</v>
      </c>
      <c r="AH73" s="435"/>
      <c r="AI73" s="402" t="s">
        <v>1745</v>
      </c>
      <c r="AJ73" s="402">
        <v>150</v>
      </c>
      <c r="AK73" s="404">
        <v>5</v>
      </c>
      <c r="AL73" s="530">
        <v>0.05</v>
      </c>
      <c r="AM73" s="512" t="s">
        <v>1745</v>
      </c>
      <c r="AN73" s="422">
        <v>0.1</v>
      </c>
      <c r="AO73" s="488">
        <v>5</v>
      </c>
      <c r="AP73" s="437"/>
      <c r="AQ73" s="437"/>
      <c r="AR73" s="437"/>
      <c r="AS73" s="437"/>
      <c r="AT73" s="437"/>
      <c r="AU73" s="437"/>
      <c r="AV73" s="437"/>
      <c r="AW73" s="437"/>
      <c r="AX73" s="437"/>
      <c r="AY73" s="40" t="s">
        <v>2086</v>
      </c>
      <c r="AZ73" s="736" t="s">
        <v>2290</v>
      </c>
    </row>
    <row r="74" spans="1:52" s="14" customFormat="1" ht="26.1" customHeight="1">
      <c r="A74" s="15"/>
      <c r="B74" s="740"/>
      <c r="C74" s="328" t="s">
        <v>29</v>
      </c>
      <c r="D74" s="630">
        <v>6.6</v>
      </c>
      <c r="E74" s="388">
        <v>5034</v>
      </c>
      <c r="F74" s="388">
        <v>112</v>
      </c>
      <c r="G74" s="388">
        <v>6.98</v>
      </c>
      <c r="H74" s="499"/>
      <c r="I74" s="387" t="s">
        <v>1157</v>
      </c>
      <c r="J74" s="386">
        <v>7</v>
      </c>
      <c r="K74" s="377">
        <f t="shared" si="2"/>
        <v>1.475164835164835</v>
      </c>
      <c r="L74" s="377">
        <f t="shared" si="3"/>
        <v>1.8625701814392692</v>
      </c>
      <c r="M74" s="617">
        <f t="shared" si="4"/>
        <v>449.35531139653574</v>
      </c>
      <c r="N74" s="378">
        <f t="shared" si="5"/>
        <v>1.4677409508524237</v>
      </c>
      <c r="O74" s="378">
        <f t="shared" si="6"/>
        <v>8.7647022359895992</v>
      </c>
      <c r="P74" s="386">
        <f t="shared" si="7"/>
        <v>6.6</v>
      </c>
      <c r="Q74" s="386">
        <f t="shared" si="8"/>
        <v>7.810670617935525</v>
      </c>
      <c r="R74" s="386">
        <f t="shared" si="9"/>
        <v>7.5540316180540747</v>
      </c>
      <c r="S74" s="386"/>
      <c r="T74" s="422">
        <f t="shared" si="10"/>
        <v>0.53774003699892758</v>
      </c>
      <c r="U74" s="422">
        <f t="shared" si="11"/>
        <v>0.30491999999999997</v>
      </c>
      <c r="V74" s="422">
        <f t="shared" si="12"/>
        <v>0.4270460285131692</v>
      </c>
      <c r="W74" s="422">
        <f t="shared" si="13"/>
        <v>0.39944375580592467</v>
      </c>
      <c r="X74" s="426"/>
      <c r="Y74" s="469">
        <f t="shared" si="14"/>
        <v>13.473585559543148</v>
      </c>
      <c r="Z74" s="459"/>
      <c r="AA74" s="437"/>
      <c r="AB74" s="459"/>
      <c r="AC74" s="437"/>
      <c r="AD74" s="437"/>
      <c r="AE74" s="460"/>
      <c r="AF74" s="440">
        <v>110</v>
      </c>
      <c r="AG74" s="439">
        <f t="shared" si="19"/>
        <v>0.55374000000000001</v>
      </c>
      <c r="AH74" s="435"/>
      <c r="AI74" s="402" t="s">
        <v>1745</v>
      </c>
      <c r="AJ74" s="402">
        <v>150</v>
      </c>
      <c r="AK74" s="404">
        <v>5</v>
      </c>
      <c r="AL74" s="530">
        <v>0.05</v>
      </c>
      <c r="AM74" s="512" t="s">
        <v>1745</v>
      </c>
      <c r="AN74" s="422">
        <v>0.1</v>
      </c>
      <c r="AO74" s="488">
        <v>5</v>
      </c>
      <c r="AP74" s="437"/>
      <c r="AQ74" s="437"/>
      <c r="AR74" s="437"/>
      <c r="AS74" s="437"/>
      <c r="AT74" s="437"/>
      <c r="AU74" s="437"/>
      <c r="AV74" s="437"/>
      <c r="AW74" s="437"/>
      <c r="AX74" s="437"/>
      <c r="AY74" s="280"/>
      <c r="AZ74" s="734"/>
    </row>
    <row r="75" spans="1:52" s="14" customFormat="1" ht="26.1" customHeight="1">
      <c r="A75" s="15"/>
      <c r="B75" s="740"/>
      <c r="C75" s="328" t="s">
        <v>48</v>
      </c>
      <c r="D75" s="630">
        <v>6.6</v>
      </c>
      <c r="E75" s="388">
        <v>5034</v>
      </c>
      <c r="F75" s="388">
        <v>112</v>
      </c>
      <c r="G75" s="388">
        <v>6.98</v>
      </c>
      <c r="H75" s="499"/>
      <c r="I75" s="387" t="s">
        <v>1157</v>
      </c>
      <c r="J75" s="386">
        <v>7</v>
      </c>
      <c r="K75" s="377">
        <f t="shared" si="2"/>
        <v>1.475164835164835</v>
      </c>
      <c r="L75" s="377">
        <f t="shared" si="3"/>
        <v>1.8625701814392692</v>
      </c>
      <c r="M75" s="617">
        <f t="shared" si="4"/>
        <v>449.35531139653574</v>
      </c>
      <c r="N75" s="378">
        <f t="shared" si="5"/>
        <v>1.4677409508524237</v>
      </c>
      <c r="O75" s="378">
        <f t="shared" si="6"/>
        <v>8.7647022359895992</v>
      </c>
      <c r="P75" s="386">
        <f t="shared" si="7"/>
        <v>6.6</v>
      </c>
      <c r="Q75" s="386">
        <f t="shared" si="8"/>
        <v>7.810670617935525</v>
      </c>
      <c r="R75" s="386">
        <f t="shared" si="9"/>
        <v>7.5540316180540747</v>
      </c>
      <c r="S75" s="386"/>
      <c r="T75" s="422">
        <f t="shared" si="10"/>
        <v>0.53774003699892758</v>
      </c>
      <c r="U75" s="422">
        <f t="shared" si="11"/>
        <v>0.30491999999999997</v>
      </c>
      <c r="V75" s="422">
        <f t="shared" si="12"/>
        <v>0.4270460285131692</v>
      </c>
      <c r="W75" s="422">
        <f t="shared" si="13"/>
        <v>0.39944375580592467</v>
      </c>
      <c r="X75" s="426"/>
      <c r="Y75" s="469">
        <f t="shared" si="14"/>
        <v>13.473585559543148</v>
      </c>
      <c r="Z75" s="459"/>
      <c r="AA75" s="437"/>
      <c r="AB75" s="459"/>
      <c r="AC75" s="437"/>
      <c r="AD75" s="437"/>
      <c r="AE75" s="460"/>
      <c r="AF75" s="440">
        <v>110</v>
      </c>
      <c r="AG75" s="439">
        <f t="shared" si="19"/>
        <v>0.55374000000000001</v>
      </c>
      <c r="AH75" s="435"/>
      <c r="AI75" s="402" t="s">
        <v>1745</v>
      </c>
      <c r="AJ75" s="402">
        <v>150</v>
      </c>
      <c r="AK75" s="404">
        <v>5</v>
      </c>
      <c r="AL75" s="530">
        <v>0.05</v>
      </c>
      <c r="AM75" s="512" t="s">
        <v>1745</v>
      </c>
      <c r="AN75" s="422">
        <v>0.1</v>
      </c>
      <c r="AO75" s="488">
        <v>5</v>
      </c>
      <c r="AP75" s="437"/>
      <c r="AQ75" s="437"/>
      <c r="AR75" s="437"/>
      <c r="AS75" s="437"/>
      <c r="AT75" s="437"/>
      <c r="AU75" s="437"/>
      <c r="AV75" s="437"/>
      <c r="AW75" s="437"/>
      <c r="AX75" s="437"/>
      <c r="AY75" s="280"/>
      <c r="AZ75" s="734"/>
    </row>
    <row r="76" spans="1:52" s="14" customFormat="1" ht="26.1" customHeight="1">
      <c r="A76" s="15"/>
      <c r="B76" s="740"/>
      <c r="C76" s="328" t="s">
        <v>49</v>
      </c>
      <c r="D76" s="630">
        <v>6.6</v>
      </c>
      <c r="E76" s="388">
        <v>5034</v>
      </c>
      <c r="F76" s="388">
        <v>112</v>
      </c>
      <c r="G76" s="388">
        <v>6.98</v>
      </c>
      <c r="H76" s="499"/>
      <c r="I76" s="387" t="s">
        <v>1157</v>
      </c>
      <c r="J76" s="386">
        <v>7</v>
      </c>
      <c r="K76" s="377">
        <f t="shared" si="2"/>
        <v>1.475164835164835</v>
      </c>
      <c r="L76" s="377">
        <f t="shared" si="3"/>
        <v>1.8625701814392692</v>
      </c>
      <c r="M76" s="617">
        <f t="shared" si="4"/>
        <v>449.35531139653574</v>
      </c>
      <c r="N76" s="378">
        <f t="shared" si="5"/>
        <v>1.4677409508524237</v>
      </c>
      <c r="O76" s="378">
        <f t="shared" si="6"/>
        <v>8.7647022359895992</v>
      </c>
      <c r="P76" s="386">
        <f t="shared" si="7"/>
        <v>6.6</v>
      </c>
      <c r="Q76" s="386">
        <f t="shared" si="8"/>
        <v>7.810670617935525</v>
      </c>
      <c r="R76" s="386">
        <f t="shared" si="9"/>
        <v>7.5540316180540747</v>
      </c>
      <c r="S76" s="386"/>
      <c r="T76" s="422">
        <f t="shared" si="10"/>
        <v>0.53774003699892758</v>
      </c>
      <c r="U76" s="422">
        <f t="shared" si="11"/>
        <v>0.30491999999999997</v>
      </c>
      <c r="V76" s="422">
        <f t="shared" si="12"/>
        <v>0.4270460285131692</v>
      </c>
      <c r="W76" s="422">
        <f t="shared" si="13"/>
        <v>0.39944375580592467</v>
      </c>
      <c r="X76" s="426"/>
      <c r="Y76" s="469">
        <f t="shared" si="14"/>
        <v>13.473585559543148</v>
      </c>
      <c r="Z76" s="459"/>
      <c r="AA76" s="437"/>
      <c r="AB76" s="459"/>
      <c r="AC76" s="437"/>
      <c r="AD76" s="437"/>
      <c r="AE76" s="460"/>
      <c r="AF76" s="440">
        <v>110</v>
      </c>
      <c r="AG76" s="439">
        <f t="shared" si="19"/>
        <v>0.55374000000000001</v>
      </c>
      <c r="AH76" s="435"/>
      <c r="AI76" s="402" t="s">
        <v>1745</v>
      </c>
      <c r="AJ76" s="402">
        <v>150</v>
      </c>
      <c r="AK76" s="404">
        <v>5</v>
      </c>
      <c r="AL76" s="530">
        <v>0.05</v>
      </c>
      <c r="AM76" s="512" t="s">
        <v>1745</v>
      </c>
      <c r="AN76" s="422">
        <v>0.1</v>
      </c>
      <c r="AO76" s="488">
        <v>5</v>
      </c>
      <c r="AP76" s="437"/>
      <c r="AQ76" s="437"/>
      <c r="AR76" s="437"/>
      <c r="AS76" s="437"/>
      <c r="AT76" s="437"/>
      <c r="AU76" s="437"/>
      <c r="AV76" s="437"/>
      <c r="AW76" s="437"/>
      <c r="AX76" s="437"/>
      <c r="AY76" s="280"/>
      <c r="AZ76" s="734"/>
    </row>
    <row r="77" spans="1:52" s="14" customFormat="1" ht="26.1" customHeight="1">
      <c r="A77" s="15"/>
      <c r="B77" s="740"/>
      <c r="C77" s="328" t="s">
        <v>50</v>
      </c>
      <c r="D77" s="630">
        <v>6.6</v>
      </c>
      <c r="E77" s="388">
        <v>5034</v>
      </c>
      <c r="F77" s="388">
        <v>112</v>
      </c>
      <c r="G77" s="388">
        <v>6.98</v>
      </c>
      <c r="H77" s="499"/>
      <c r="I77" s="387" t="s">
        <v>1157</v>
      </c>
      <c r="J77" s="386">
        <v>7</v>
      </c>
      <c r="K77" s="377">
        <f t="shared" si="2"/>
        <v>1.475164835164835</v>
      </c>
      <c r="L77" s="377">
        <f t="shared" si="3"/>
        <v>1.8625701814392692</v>
      </c>
      <c r="M77" s="617">
        <f t="shared" si="4"/>
        <v>449.35531139653574</v>
      </c>
      <c r="N77" s="378">
        <f t="shared" si="5"/>
        <v>1.4677409508524237</v>
      </c>
      <c r="O77" s="378">
        <f t="shared" si="6"/>
        <v>8.7647022359895992</v>
      </c>
      <c r="P77" s="386">
        <f t="shared" si="7"/>
        <v>6.6</v>
      </c>
      <c r="Q77" s="386">
        <f t="shared" si="8"/>
        <v>7.810670617935525</v>
      </c>
      <c r="R77" s="386">
        <f t="shared" si="9"/>
        <v>7.5540316180540747</v>
      </c>
      <c r="S77" s="386"/>
      <c r="T77" s="422">
        <f t="shared" si="10"/>
        <v>0.53774003699892758</v>
      </c>
      <c r="U77" s="422">
        <f t="shared" si="11"/>
        <v>0.30491999999999997</v>
      </c>
      <c r="V77" s="422">
        <f t="shared" si="12"/>
        <v>0.4270460285131692</v>
      </c>
      <c r="W77" s="422">
        <f t="shared" si="13"/>
        <v>0.39944375580592467</v>
      </c>
      <c r="X77" s="426"/>
      <c r="Y77" s="469">
        <f t="shared" si="14"/>
        <v>13.473585559543148</v>
      </c>
      <c r="Z77" s="459"/>
      <c r="AA77" s="437"/>
      <c r="AB77" s="459"/>
      <c r="AC77" s="437"/>
      <c r="AD77" s="437"/>
      <c r="AE77" s="460"/>
      <c r="AF77" s="440">
        <v>110</v>
      </c>
      <c r="AG77" s="439">
        <f t="shared" si="19"/>
        <v>0.55374000000000001</v>
      </c>
      <c r="AH77" s="435"/>
      <c r="AI77" s="402" t="s">
        <v>1745</v>
      </c>
      <c r="AJ77" s="402">
        <v>150</v>
      </c>
      <c r="AK77" s="404">
        <v>5</v>
      </c>
      <c r="AL77" s="530">
        <v>0.05</v>
      </c>
      <c r="AM77" s="512" t="s">
        <v>1745</v>
      </c>
      <c r="AN77" s="422">
        <v>0.1</v>
      </c>
      <c r="AO77" s="488">
        <v>5</v>
      </c>
      <c r="AP77" s="437"/>
      <c r="AQ77" s="437"/>
      <c r="AR77" s="437"/>
      <c r="AS77" s="437"/>
      <c r="AT77" s="437"/>
      <c r="AU77" s="437"/>
      <c r="AV77" s="437"/>
      <c r="AW77" s="437"/>
      <c r="AX77" s="437"/>
      <c r="AY77" s="280"/>
      <c r="AZ77" s="734"/>
    </row>
    <row r="78" spans="1:52" s="14" customFormat="1" ht="26.1" customHeight="1">
      <c r="A78" s="15"/>
      <c r="B78" s="740"/>
      <c r="C78" s="328" t="s">
        <v>523</v>
      </c>
      <c r="D78" s="630">
        <v>45</v>
      </c>
      <c r="E78" s="388">
        <v>56320</v>
      </c>
      <c r="F78" s="388">
        <v>450</v>
      </c>
      <c r="G78" s="388">
        <v>4.5</v>
      </c>
      <c r="H78" s="499"/>
      <c r="I78" s="387" t="s">
        <v>1157</v>
      </c>
      <c r="J78" s="386">
        <v>7</v>
      </c>
      <c r="K78" s="377">
        <f t="shared" si="2"/>
        <v>16.504029304029302</v>
      </c>
      <c r="L78" s="377">
        <f t="shared" si="3"/>
        <v>4.3545936473584792</v>
      </c>
      <c r="M78" s="617">
        <f t="shared" si="4"/>
        <v>170.05958566895239</v>
      </c>
      <c r="N78" s="378">
        <f t="shared" si="5"/>
        <v>59.687505768911308</v>
      </c>
      <c r="O78" s="378">
        <f t="shared" si="6"/>
        <v>86.627364620575364</v>
      </c>
      <c r="P78" s="386">
        <f t="shared" si="7"/>
        <v>45</v>
      </c>
      <c r="Q78" s="386">
        <f t="shared" si="8"/>
        <v>47.830485870783008</v>
      </c>
      <c r="R78" s="386">
        <f t="shared" si="9"/>
        <v>83.796878749792342</v>
      </c>
      <c r="S78" s="386"/>
      <c r="T78" s="427">
        <f t="shared" si="10"/>
        <v>52.530102107742785</v>
      </c>
      <c r="U78" s="426">
        <f t="shared" si="11"/>
        <v>14.175000000000001</v>
      </c>
      <c r="V78" s="426">
        <f t="shared" si="12"/>
        <v>16.01428765044621</v>
      </c>
      <c r="W78" s="426">
        <f t="shared" si="13"/>
        <v>49.153418217451794</v>
      </c>
      <c r="X78" s="426"/>
      <c r="Y78" s="469">
        <f t="shared" si="14"/>
        <v>1316.1914242989906</v>
      </c>
      <c r="Z78" s="459"/>
      <c r="AA78" s="437"/>
      <c r="AB78" s="459"/>
      <c r="AC78" s="437"/>
      <c r="AD78" s="437"/>
      <c r="AE78" s="460"/>
      <c r="AF78" s="440">
        <v>100</v>
      </c>
      <c r="AG78" s="439">
        <f t="shared" si="19"/>
        <v>5.6319999999999997</v>
      </c>
      <c r="AH78" s="435"/>
      <c r="AI78" s="402" t="s">
        <v>1861</v>
      </c>
      <c r="AJ78" s="402">
        <v>130</v>
      </c>
      <c r="AK78" s="404">
        <v>11</v>
      </c>
      <c r="AL78" s="530">
        <v>0.02</v>
      </c>
      <c r="AM78" s="512" t="s">
        <v>1750</v>
      </c>
      <c r="AN78" s="422">
        <v>0.1</v>
      </c>
      <c r="AO78" s="488">
        <v>11</v>
      </c>
      <c r="AP78" s="437"/>
      <c r="AQ78" s="437"/>
      <c r="AR78" s="437"/>
      <c r="AS78" s="437"/>
      <c r="AT78" s="437"/>
      <c r="AU78" s="437"/>
      <c r="AV78" s="437"/>
      <c r="AW78" s="437"/>
      <c r="AX78" s="437"/>
      <c r="AY78" s="280"/>
      <c r="AZ78" s="734"/>
    </row>
    <row r="79" spans="1:52" s="14" customFormat="1" ht="26.1" customHeight="1">
      <c r="A79" s="15"/>
      <c r="B79" s="740"/>
      <c r="C79" s="328" t="s">
        <v>524</v>
      </c>
      <c r="D79" s="630">
        <v>50</v>
      </c>
      <c r="E79" s="388">
        <v>63421</v>
      </c>
      <c r="F79" s="388">
        <v>285</v>
      </c>
      <c r="G79" s="388">
        <v>3.93</v>
      </c>
      <c r="H79" s="499"/>
      <c r="I79" s="387" t="s">
        <v>1157</v>
      </c>
      <c r="J79" s="386">
        <v>7</v>
      </c>
      <c r="K79" s="377">
        <f t="shared" si="2"/>
        <v>18.584908424908427</v>
      </c>
      <c r="L79" s="377">
        <f t="shared" si="3"/>
        <v>4.1016176983265389</v>
      </c>
      <c r="M79" s="617">
        <f t="shared" si="4"/>
        <v>171.33067784729491</v>
      </c>
      <c r="N79" s="378">
        <f t="shared" si="5"/>
        <v>41.793052757798989</v>
      </c>
      <c r="O79" s="378">
        <f t="shared" si="6"/>
        <v>79.831535796481589</v>
      </c>
      <c r="P79" s="386">
        <f t="shared" si="7"/>
        <v>50</v>
      </c>
      <c r="Q79" s="386">
        <f t="shared" si="8"/>
        <v>52.66605150391225</v>
      </c>
      <c r="R79" s="386">
        <f t="shared" si="9"/>
        <v>77.165484292569346</v>
      </c>
      <c r="S79" s="386"/>
      <c r="T79" s="427">
        <f t="shared" si="10"/>
        <v>44.611518753374455</v>
      </c>
      <c r="U79" s="426">
        <f t="shared" si="11"/>
        <v>17.5</v>
      </c>
      <c r="V79" s="426">
        <f t="shared" si="12"/>
        <v>19.415990867089164</v>
      </c>
      <c r="W79" s="426">
        <f t="shared" si="13"/>
        <v>41.681583762747366</v>
      </c>
      <c r="X79" s="426"/>
      <c r="Y79" s="469">
        <f t="shared" si="14"/>
        <v>1117.7838239817602</v>
      </c>
      <c r="Z79" s="459"/>
      <c r="AA79" s="437"/>
      <c r="AB79" s="459"/>
      <c r="AC79" s="437"/>
      <c r="AD79" s="437"/>
      <c r="AE79" s="460"/>
      <c r="AF79" s="440">
        <v>100</v>
      </c>
      <c r="AG79" s="439">
        <f t="shared" si="19"/>
        <v>6.3421000000000003</v>
      </c>
      <c r="AH79" s="435"/>
      <c r="AI79" s="402" t="s">
        <v>1861</v>
      </c>
      <c r="AJ79" s="402">
        <v>130</v>
      </c>
      <c r="AK79" s="404">
        <v>11</v>
      </c>
      <c r="AL79" s="530">
        <v>0.02</v>
      </c>
      <c r="AM79" s="512" t="s">
        <v>1750</v>
      </c>
      <c r="AN79" s="422">
        <v>0.1</v>
      </c>
      <c r="AO79" s="488">
        <v>11</v>
      </c>
      <c r="AP79" s="437"/>
      <c r="AQ79" s="437"/>
      <c r="AR79" s="437"/>
      <c r="AS79" s="437"/>
      <c r="AT79" s="437"/>
      <c r="AU79" s="437"/>
      <c r="AV79" s="437"/>
      <c r="AW79" s="437"/>
      <c r="AX79" s="437"/>
      <c r="AY79" s="280"/>
      <c r="AZ79" s="734"/>
    </row>
    <row r="80" spans="1:52" s="14" customFormat="1" ht="26.1" customHeight="1">
      <c r="A80" s="15"/>
      <c r="B80" s="740"/>
      <c r="C80" s="328" t="s">
        <v>525</v>
      </c>
      <c r="D80" s="630">
        <v>60</v>
      </c>
      <c r="E80" s="388">
        <v>63870</v>
      </c>
      <c r="F80" s="388">
        <v>215</v>
      </c>
      <c r="G80" s="388">
        <v>6.46</v>
      </c>
      <c r="H80" s="499"/>
      <c r="I80" s="387" t="s">
        <v>1157</v>
      </c>
      <c r="J80" s="386">
        <v>7</v>
      </c>
      <c r="K80" s="377">
        <f t="shared" si="2"/>
        <v>18.716483516483514</v>
      </c>
      <c r="L80" s="377">
        <f t="shared" si="3"/>
        <v>6.2468287906900688</v>
      </c>
      <c r="M80" s="617">
        <f t="shared" si="4"/>
        <v>132.90800181780725</v>
      </c>
      <c r="N80" s="378">
        <f t="shared" si="5"/>
        <v>29.281190217890241</v>
      </c>
      <c r="O80" s="378">
        <f t="shared" si="6"/>
        <v>83.093212355577208</v>
      </c>
      <c r="P80" s="386">
        <f t="shared" si="7"/>
        <v>60</v>
      </c>
      <c r="Q80" s="386">
        <f t="shared" si="8"/>
        <v>64.060438713948542</v>
      </c>
      <c r="R80" s="386">
        <f t="shared" si="9"/>
        <v>79.032773641628665</v>
      </c>
      <c r="S80" s="386"/>
      <c r="T80" s="427">
        <f t="shared" si="10"/>
        <v>48.331373576983339</v>
      </c>
      <c r="U80" s="426">
        <f t="shared" si="11"/>
        <v>25.2</v>
      </c>
      <c r="V80" s="426">
        <f t="shared" si="12"/>
        <v>28.726178657564898</v>
      </c>
      <c r="W80" s="426">
        <f t="shared" si="13"/>
        <v>43.723255166422405</v>
      </c>
      <c r="X80" s="426"/>
      <c r="Y80" s="469">
        <f t="shared" si="14"/>
        <v>1210.9883071641671</v>
      </c>
      <c r="Z80" s="459"/>
      <c r="AA80" s="437"/>
      <c r="AB80" s="459"/>
      <c r="AC80" s="437"/>
      <c r="AD80" s="437"/>
      <c r="AE80" s="460"/>
      <c r="AF80" s="440">
        <v>100</v>
      </c>
      <c r="AG80" s="439">
        <f t="shared" si="19"/>
        <v>6.3869999999999996</v>
      </c>
      <c r="AH80" s="435"/>
      <c r="AI80" s="402" t="s">
        <v>1861</v>
      </c>
      <c r="AJ80" s="402">
        <v>130</v>
      </c>
      <c r="AK80" s="404">
        <v>11</v>
      </c>
      <c r="AL80" s="530">
        <v>0.02</v>
      </c>
      <c r="AM80" s="512" t="s">
        <v>1750</v>
      </c>
      <c r="AN80" s="422">
        <v>0.1</v>
      </c>
      <c r="AO80" s="488">
        <v>11</v>
      </c>
      <c r="AP80" s="437"/>
      <c r="AQ80" s="437"/>
      <c r="AR80" s="437"/>
      <c r="AS80" s="437"/>
      <c r="AT80" s="437"/>
      <c r="AU80" s="437"/>
      <c r="AV80" s="437"/>
      <c r="AW80" s="437"/>
      <c r="AX80" s="437"/>
      <c r="AY80" s="280"/>
      <c r="AZ80" s="734"/>
    </row>
    <row r="81" spans="1:52" s="14" customFormat="1" ht="32.25" customHeight="1">
      <c r="A81" s="15"/>
      <c r="B81" s="743"/>
      <c r="C81" s="331" t="s">
        <v>126</v>
      </c>
      <c r="D81" s="630">
        <v>17</v>
      </c>
      <c r="E81" s="478" t="s">
        <v>1174</v>
      </c>
      <c r="F81" s="389">
        <v>90</v>
      </c>
      <c r="G81" s="390"/>
      <c r="H81" s="499"/>
      <c r="I81" s="391"/>
      <c r="J81" s="386">
        <v>7</v>
      </c>
      <c r="K81" s="452"/>
      <c r="L81" s="378"/>
      <c r="M81" s="617"/>
      <c r="N81" s="378"/>
      <c r="O81" s="378"/>
      <c r="P81" s="386"/>
      <c r="Q81" s="386"/>
      <c r="R81" s="386"/>
      <c r="S81" s="386"/>
      <c r="T81" s="427"/>
      <c r="U81" s="426"/>
      <c r="V81" s="426"/>
      <c r="W81" s="426"/>
      <c r="X81" s="426"/>
      <c r="Y81" s="469"/>
      <c r="Z81" s="459"/>
      <c r="AA81" s="437"/>
      <c r="AB81" s="459"/>
      <c r="AC81" s="437"/>
      <c r="AD81" s="437"/>
      <c r="AE81" s="460"/>
      <c r="AF81" s="435"/>
      <c r="AG81" s="435"/>
      <c r="AH81" s="435"/>
      <c r="AI81" s="400"/>
      <c r="AJ81" s="400"/>
      <c r="AK81" s="405"/>
      <c r="AL81" s="530">
        <v>0.03</v>
      </c>
      <c r="AM81" s="514"/>
      <c r="AN81" s="501" t="s">
        <v>1375</v>
      </c>
      <c r="AO81" s="490"/>
      <c r="AP81" s="437"/>
      <c r="AQ81" s="437"/>
      <c r="AR81" s="437"/>
      <c r="AS81" s="437"/>
      <c r="AT81" s="437"/>
      <c r="AU81" s="430">
        <v>0.5</v>
      </c>
      <c r="AV81" s="437"/>
      <c r="AW81" s="437"/>
      <c r="AX81" s="437"/>
      <c r="AY81" s="564" t="s">
        <v>2087</v>
      </c>
      <c r="AZ81" s="735"/>
    </row>
    <row r="82" spans="1:52" s="14" customFormat="1" ht="26.1" customHeight="1">
      <c r="A82" s="15"/>
      <c r="B82" s="739" t="s">
        <v>732</v>
      </c>
      <c r="C82" s="40" t="s">
        <v>1094</v>
      </c>
      <c r="D82" s="626"/>
      <c r="E82" s="374"/>
      <c r="F82" s="374"/>
      <c r="G82" s="374"/>
      <c r="H82" s="374"/>
      <c r="I82" s="387"/>
      <c r="J82" s="386">
        <v>11.5</v>
      </c>
      <c r="K82" s="452"/>
      <c r="L82" s="378"/>
      <c r="M82" s="617"/>
      <c r="N82" s="378"/>
      <c r="O82" s="378"/>
      <c r="P82" s="386"/>
      <c r="Q82" s="386"/>
      <c r="R82" s="386"/>
      <c r="S82" s="386"/>
      <c r="T82" s="427"/>
      <c r="U82" s="426"/>
      <c r="V82" s="426"/>
      <c r="W82" s="426"/>
      <c r="X82" s="426"/>
      <c r="Y82" s="469"/>
      <c r="Z82" s="458">
        <v>140</v>
      </c>
      <c r="AA82" s="474">
        <f t="shared" ref="AA82" si="21">Z82*24*365*1000/22.4*64.07/1000/1000</f>
        <v>3507.8324999999995</v>
      </c>
      <c r="AB82" s="459"/>
      <c r="AC82" s="437"/>
      <c r="AD82" s="456">
        <v>1800</v>
      </c>
      <c r="AE82" s="463">
        <v>0.4</v>
      </c>
      <c r="AF82" s="435"/>
      <c r="AG82" s="435"/>
      <c r="AH82" s="435"/>
      <c r="AI82" s="400"/>
      <c r="AJ82" s="400"/>
      <c r="AK82" s="405"/>
      <c r="AL82" s="532"/>
      <c r="AM82" s="511"/>
      <c r="AN82" s="408"/>
      <c r="AO82" s="424"/>
      <c r="AP82" s="437"/>
      <c r="AQ82" s="437"/>
      <c r="AR82" s="437"/>
      <c r="AS82" s="437"/>
      <c r="AT82" s="437"/>
      <c r="AU82" s="429"/>
      <c r="AV82" s="437"/>
      <c r="AW82" s="437"/>
      <c r="AX82" s="437"/>
      <c r="AY82" s="280"/>
      <c r="AZ82" s="733" t="s">
        <v>2289</v>
      </c>
    </row>
    <row r="83" spans="1:52" s="14" customFormat="1" ht="27.75" customHeight="1">
      <c r="A83" s="15"/>
      <c r="B83" s="742"/>
      <c r="C83" s="564" t="s">
        <v>630</v>
      </c>
      <c r="D83" s="631">
        <v>85</v>
      </c>
      <c r="E83" s="374">
        <v>263000</v>
      </c>
      <c r="F83" s="374">
        <v>61</v>
      </c>
      <c r="G83" s="374">
        <v>12.6</v>
      </c>
      <c r="H83" s="374">
        <v>50912</v>
      </c>
      <c r="I83" s="385" t="s">
        <v>1167</v>
      </c>
      <c r="J83" s="386">
        <v>11.5</v>
      </c>
      <c r="K83" s="452">
        <f t="shared" si="2"/>
        <v>77.06959706959708</v>
      </c>
      <c r="L83" s="378">
        <f t="shared" si="3"/>
        <v>20.563295618585254</v>
      </c>
      <c r="M83" s="617">
        <f t="shared" si="4"/>
        <v>45.249951768289236</v>
      </c>
      <c r="N83" s="378">
        <f t="shared" si="5"/>
        <v>20.166320195764683</v>
      </c>
      <c r="O83" s="378">
        <f t="shared" si="6"/>
        <v>111.47425027932746</v>
      </c>
      <c r="P83" s="386">
        <f t="shared" si="7"/>
        <v>85</v>
      </c>
      <c r="Q83" s="386">
        <f t="shared" si="8"/>
        <v>98.366142152080414</v>
      </c>
      <c r="R83" s="386">
        <f t="shared" si="9"/>
        <v>98.10810812724705</v>
      </c>
      <c r="S83" s="386"/>
      <c r="T83" s="427">
        <f t="shared" si="10"/>
        <v>142.90484746638862</v>
      </c>
      <c r="U83" s="426">
        <f t="shared" si="11"/>
        <v>83.087500000000006</v>
      </c>
      <c r="V83" s="426">
        <f t="shared" si="12"/>
        <v>111.27282610165786</v>
      </c>
      <c r="W83" s="426">
        <f t="shared" si="13"/>
        <v>110.68981012353738</v>
      </c>
      <c r="X83" s="426"/>
      <c r="Y83" s="469">
        <f t="shared" si="14"/>
        <v>3580.6162025010035</v>
      </c>
      <c r="Z83" s="459"/>
      <c r="AA83" s="437"/>
      <c r="AB83" s="459"/>
      <c r="AC83" s="437"/>
      <c r="AD83" s="462"/>
      <c r="AE83" s="460"/>
      <c r="AF83" s="440">
        <v>150</v>
      </c>
      <c r="AG83" s="439">
        <f t="shared" ref="AG83:AG91" si="22">AF83*E83/1000000</f>
        <v>39.450000000000003</v>
      </c>
      <c r="AH83" s="435"/>
      <c r="AI83" s="402" t="s">
        <v>1744</v>
      </c>
      <c r="AJ83" s="402">
        <v>250</v>
      </c>
      <c r="AK83" s="404">
        <v>12</v>
      </c>
      <c r="AL83" s="530">
        <v>0.02</v>
      </c>
      <c r="AM83" s="512" t="s">
        <v>1752</v>
      </c>
      <c r="AN83" s="422">
        <v>0.3</v>
      </c>
      <c r="AO83" s="488">
        <v>6</v>
      </c>
      <c r="AP83" s="437"/>
      <c r="AQ83" s="437"/>
      <c r="AR83" s="437"/>
      <c r="AS83" s="437"/>
      <c r="AT83" s="437"/>
      <c r="AU83" s="429"/>
      <c r="AV83" s="436">
        <v>3</v>
      </c>
      <c r="AW83" s="430">
        <v>3</v>
      </c>
      <c r="AX83" s="437"/>
      <c r="AY83" s="280"/>
      <c r="AZ83" s="734"/>
    </row>
    <row r="84" spans="1:52" s="14" customFormat="1" ht="26.1" customHeight="1">
      <c r="A84" s="15"/>
      <c r="B84" s="740"/>
      <c r="C84" s="40" t="s">
        <v>617</v>
      </c>
      <c r="D84" s="632">
        <v>59</v>
      </c>
      <c r="E84" s="374">
        <v>75400</v>
      </c>
      <c r="F84" s="374">
        <v>54</v>
      </c>
      <c r="G84" s="374">
        <v>6.6</v>
      </c>
      <c r="H84" s="374">
        <v>5293</v>
      </c>
      <c r="I84" s="387" t="s">
        <v>618</v>
      </c>
      <c r="J84" s="386">
        <v>11.5</v>
      </c>
      <c r="K84" s="452">
        <f t="shared" si="2"/>
        <v>22.095238095238095</v>
      </c>
      <c r="L84" s="378">
        <f t="shared" si="3"/>
        <v>6.902234238280391</v>
      </c>
      <c r="M84" s="617">
        <f t="shared" si="4"/>
        <v>117.75335503039332</v>
      </c>
      <c r="N84" s="378">
        <f t="shared" si="5"/>
        <v>6.5328103300572105</v>
      </c>
      <c r="O84" s="378">
        <f t="shared" si="6"/>
        <v>67.732778969419442</v>
      </c>
      <c r="P84" s="386">
        <f t="shared" si="7"/>
        <v>59</v>
      </c>
      <c r="Q84" s="386">
        <f t="shared" si="8"/>
        <v>63.486452254882252</v>
      </c>
      <c r="R84" s="386">
        <f t="shared" si="9"/>
        <v>63.24632671453719</v>
      </c>
      <c r="S84" s="386"/>
      <c r="T84" s="427">
        <f t="shared" si="10"/>
        <v>52.758887489582627</v>
      </c>
      <c r="U84" s="426">
        <f t="shared" si="11"/>
        <v>40.031500000000001</v>
      </c>
      <c r="V84" s="426">
        <f t="shared" si="12"/>
        <v>46.351090628981602</v>
      </c>
      <c r="W84" s="426">
        <f t="shared" si="13"/>
        <v>46.001125193142776</v>
      </c>
      <c r="X84" s="426"/>
      <c r="Y84" s="469">
        <f t="shared" si="14"/>
        <v>1321.9238585700098</v>
      </c>
      <c r="Z84" s="459"/>
      <c r="AA84" s="437"/>
      <c r="AB84" s="459"/>
      <c r="AC84" s="437"/>
      <c r="AD84" s="437"/>
      <c r="AE84" s="460"/>
      <c r="AF84" s="440">
        <v>150</v>
      </c>
      <c r="AG84" s="439">
        <f t="shared" si="22"/>
        <v>11.31</v>
      </c>
      <c r="AH84" s="435"/>
      <c r="AI84" s="402" t="s">
        <v>1753</v>
      </c>
      <c r="AJ84" s="402">
        <v>150</v>
      </c>
      <c r="AK84" s="404">
        <v>4</v>
      </c>
      <c r="AL84" s="530">
        <v>0.1</v>
      </c>
      <c r="AM84" s="512" t="s">
        <v>1744</v>
      </c>
      <c r="AN84" s="422">
        <v>0.15</v>
      </c>
      <c r="AO84" s="488">
        <v>4</v>
      </c>
      <c r="AP84" s="437"/>
      <c r="AQ84" s="437"/>
      <c r="AR84" s="437"/>
      <c r="AS84" s="437"/>
      <c r="AT84" s="437"/>
      <c r="AU84" s="429"/>
      <c r="AV84" s="437"/>
      <c r="AW84" s="437"/>
      <c r="AX84" s="437"/>
      <c r="AY84" s="40" t="s">
        <v>2088</v>
      </c>
      <c r="AZ84" s="734"/>
    </row>
    <row r="85" spans="1:52" s="14" customFormat="1" ht="26.1" customHeight="1">
      <c r="A85" s="15"/>
      <c r="B85" s="740"/>
      <c r="C85" s="40" t="s">
        <v>619</v>
      </c>
      <c r="D85" s="632">
        <v>59</v>
      </c>
      <c r="E85" s="374">
        <v>95900</v>
      </c>
      <c r="F85" s="374">
        <v>56</v>
      </c>
      <c r="G85" s="374">
        <v>8.5</v>
      </c>
      <c r="H85" s="374">
        <v>6560</v>
      </c>
      <c r="I85" s="387" t="s">
        <v>618</v>
      </c>
      <c r="J85" s="386">
        <v>11.5</v>
      </c>
      <c r="K85" s="452">
        <f t="shared" si="2"/>
        <v>28.102564102564102</v>
      </c>
      <c r="L85" s="378">
        <f t="shared" si="3"/>
        <v>9.4260281063480811</v>
      </c>
      <c r="M85" s="617">
        <f t="shared" si="4"/>
        <v>91.494397000536992</v>
      </c>
      <c r="N85" s="378">
        <f t="shared" si="5"/>
        <v>8.1570308224448507</v>
      </c>
      <c r="O85" s="378">
        <f t="shared" si="6"/>
        <v>70.4289883037154</v>
      </c>
      <c r="P85" s="386">
        <f t="shared" si="7"/>
        <v>59</v>
      </c>
      <c r="Q85" s="386">
        <f t="shared" si="8"/>
        <v>65.12691826912625</v>
      </c>
      <c r="R85" s="386">
        <f t="shared" si="9"/>
        <v>64.30207003458915</v>
      </c>
      <c r="S85" s="386"/>
      <c r="T85" s="427">
        <f t="shared" si="10"/>
        <v>57.042787525076122</v>
      </c>
      <c r="U85" s="426">
        <f t="shared" si="11"/>
        <v>40.031500000000001</v>
      </c>
      <c r="V85" s="426">
        <f t="shared" si="12"/>
        <v>48.777428057184679</v>
      </c>
      <c r="W85" s="426">
        <f t="shared" si="13"/>
        <v>47.54969642343189</v>
      </c>
      <c r="X85" s="426"/>
      <c r="Y85" s="469">
        <f t="shared" si="14"/>
        <v>1429.2610283646898</v>
      </c>
      <c r="Z85" s="459"/>
      <c r="AA85" s="437"/>
      <c r="AB85" s="459"/>
      <c r="AC85" s="437"/>
      <c r="AD85" s="437"/>
      <c r="AE85" s="460"/>
      <c r="AF85" s="440">
        <v>210</v>
      </c>
      <c r="AG85" s="439">
        <f t="shared" si="22"/>
        <v>20.138999999999999</v>
      </c>
      <c r="AH85" s="435"/>
      <c r="AI85" s="402" t="s">
        <v>1753</v>
      </c>
      <c r="AJ85" s="402">
        <v>150</v>
      </c>
      <c r="AK85" s="404">
        <v>4</v>
      </c>
      <c r="AL85" s="530">
        <v>0.1</v>
      </c>
      <c r="AM85" s="512" t="s">
        <v>1744</v>
      </c>
      <c r="AN85" s="422">
        <v>0.15</v>
      </c>
      <c r="AO85" s="488">
        <v>4</v>
      </c>
      <c r="AP85" s="437"/>
      <c r="AQ85" s="437"/>
      <c r="AR85" s="437"/>
      <c r="AS85" s="437"/>
      <c r="AT85" s="437"/>
      <c r="AU85" s="429"/>
      <c r="AV85" s="437"/>
      <c r="AW85" s="437"/>
      <c r="AX85" s="437"/>
      <c r="AY85" s="40" t="s">
        <v>2088</v>
      </c>
      <c r="AZ85" s="734"/>
    </row>
    <row r="86" spans="1:52" s="14" customFormat="1" ht="26.1" customHeight="1">
      <c r="A86" s="15"/>
      <c r="B86" s="740"/>
      <c r="C86" s="40" t="s">
        <v>620</v>
      </c>
      <c r="D86" s="625">
        <v>50</v>
      </c>
      <c r="E86" s="374">
        <v>277400</v>
      </c>
      <c r="F86" s="374">
        <v>59</v>
      </c>
      <c r="G86" s="374">
        <v>24.7</v>
      </c>
      <c r="H86" s="374">
        <v>73890</v>
      </c>
      <c r="I86" s="385" t="s">
        <v>1168</v>
      </c>
      <c r="J86" s="386">
        <v>11.5</v>
      </c>
      <c r="K86" s="452">
        <f t="shared" si="2"/>
        <v>81.289377289377285</v>
      </c>
      <c r="L86" s="378">
        <f t="shared" si="3"/>
        <v>32.254112091693123</v>
      </c>
      <c r="M86" s="617">
        <f t="shared" si="4"/>
        <v>29.874467115160321</v>
      </c>
      <c r="N86" s="378">
        <f t="shared" si="5"/>
        <v>17.445850218042722</v>
      </c>
      <c r="O86" s="378">
        <f t="shared" si="6"/>
        <v>82.3049755013283</v>
      </c>
      <c r="P86" s="386">
        <f t="shared" si="7"/>
        <v>50</v>
      </c>
      <c r="Q86" s="386">
        <f t="shared" si="8"/>
        <v>70.965172859600528</v>
      </c>
      <c r="R86" s="386">
        <f t="shared" si="9"/>
        <v>61.339802641727772</v>
      </c>
      <c r="S86" s="386"/>
      <c r="T86" s="427">
        <f t="shared" si="10"/>
        <v>77.902253411153893</v>
      </c>
      <c r="U86" s="426">
        <f t="shared" si="11"/>
        <v>28.75</v>
      </c>
      <c r="V86" s="426">
        <f t="shared" si="12"/>
        <v>57.914641228419306</v>
      </c>
      <c r="W86" s="426">
        <f t="shared" si="13"/>
        <v>43.269570963450306</v>
      </c>
      <c r="X86" s="426"/>
      <c r="Y86" s="469">
        <f t="shared" si="14"/>
        <v>1951.9146881348679</v>
      </c>
      <c r="Z86" s="459"/>
      <c r="AA86" s="437"/>
      <c r="AB86" s="459"/>
      <c r="AC86" s="437"/>
      <c r="AD86" s="437"/>
      <c r="AE86" s="460"/>
      <c r="AF86" s="440">
        <v>170</v>
      </c>
      <c r="AG86" s="439">
        <f t="shared" si="22"/>
        <v>47.158000000000001</v>
      </c>
      <c r="AH86" s="435"/>
      <c r="AI86" s="402" t="s">
        <v>1753</v>
      </c>
      <c r="AJ86" s="402">
        <v>150</v>
      </c>
      <c r="AK86" s="404">
        <v>4</v>
      </c>
      <c r="AL86" s="530">
        <v>0.2</v>
      </c>
      <c r="AM86" s="512" t="s">
        <v>1753</v>
      </c>
      <c r="AN86" s="422">
        <v>0.15</v>
      </c>
      <c r="AO86" s="488" t="s">
        <v>256</v>
      </c>
      <c r="AP86" s="437"/>
      <c r="AQ86" s="437"/>
      <c r="AR86" s="437"/>
      <c r="AS86" s="437"/>
      <c r="AT86" s="437"/>
      <c r="AU86" s="429"/>
      <c r="AV86" s="437"/>
      <c r="AW86" s="437"/>
      <c r="AX86" s="437"/>
      <c r="AY86" s="280"/>
      <c r="AZ86" s="734"/>
    </row>
    <row r="87" spans="1:52" s="14" customFormat="1" ht="26.1" customHeight="1">
      <c r="A87" s="15"/>
      <c r="B87" s="740"/>
      <c r="C87" s="40" t="s">
        <v>622</v>
      </c>
      <c r="D87" s="625">
        <v>70</v>
      </c>
      <c r="E87" s="374">
        <v>180000</v>
      </c>
      <c r="F87" s="374">
        <v>55</v>
      </c>
      <c r="G87" s="374">
        <v>14.5</v>
      </c>
      <c r="H87" s="374">
        <v>11780</v>
      </c>
      <c r="I87" s="387" t="s">
        <v>618</v>
      </c>
      <c r="J87" s="386">
        <v>11.5</v>
      </c>
      <c r="K87" s="452">
        <f t="shared" si="2"/>
        <v>52.747252747252745</v>
      </c>
      <c r="L87" s="378">
        <f t="shared" si="3"/>
        <v>18.665137268039846</v>
      </c>
      <c r="M87" s="617">
        <f t="shared" si="4"/>
        <v>49.912241579108844</v>
      </c>
      <c r="N87" s="378">
        <f t="shared" si="5"/>
        <v>12.408436721762342</v>
      </c>
      <c r="O87" s="378">
        <f t="shared" si="6"/>
        <v>90.197823093371426</v>
      </c>
      <c r="P87" s="386">
        <f t="shared" si="7"/>
        <v>70</v>
      </c>
      <c r="Q87" s="386">
        <f t="shared" si="8"/>
        <v>82.132339224225902</v>
      </c>
      <c r="R87" s="386">
        <f t="shared" si="9"/>
        <v>78.065483869145524</v>
      </c>
      <c r="S87" s="386"/>
      <c r="T87" s="427">
        <f t="shared" si="10"/>
        <v>93.559943844005971</v>
      </c>
      <c r="U87" s="426">
        <f t="shared" si="11"/>
        <v>56.35</v>
      </c>
      <c r="V87" s="426">
        <f t="shared" si="12"/>
        <v>77.575793184098146</v>
      </c>
      <c r="W87" s="426">
        <f t="shared" si="13"/>
        <v>70.08352737482393</v>
      </c>
      <c r="X87" s="426"/>
      <c r="Y87" s="469">
        <f t="shared" si="14"/>
        <v>2344.2329408155651</v>
      </c>
      <c r="Z87" s="459"/>
      <c r="AA87" s="437"/>
      <c r="AB87" s="459"/>
      <c r="AC87" s="437"/>
      <c r="AD87" s="437"/>
      <c r="AE87" s="460"/>
      <c r="AF87" s="440">
        <v>210</v>
      </c>
      <c r="AG87" s="439">
        <f t="shared" si="22"/>
        <v>37.799999999999997</v>
      </c>
      <c r="AH87" s="435"/>
      <c r="AI87" s="402" t="s">
        <v>1753</v>
      </c>
      <c r="AJ87" s="402">
        <v>150</v>
      </c>
      <c r="AK87" s="404">
        <v>4</v>
      </c>
      <c r="AL87" s="530">
        <v>0.1</v>
      </c>
      <c r="AM87" s="512" t="s">
        <v>1744</v>
      </c>
      <c r="AN87" s="422">
        <v>0.15</v>
      </c>
      <c r="AO87" s="488">
        <v>4</v>
      </c>
      <c r="AP87" s="437"/>
      <c r="AQ87" s="437"/>
      <c r="AR87" s="437"/>
      <c r="AS87" s="437"/>
      <c r="AT87" s="437"/>
      <c r="AU87" s="429"/>
      <c r="AV87" s="437"/>
      <c r="AW87" s="437"/>
      <c r="AX87" s="437"/>
      <c r="AY87" s="280"/>
      <c r="AZ87" s="734"/>
    </row>
    <row r="88" spans="1:52" s="14" customFormat="1" ht="26.1" customHeight="1">
      <c r="A88" s="15"/>
      <c r="B88" s="740"/>
      <c r="C88" s="40" t="s">
        <v>623</v>
      </c>
      <c r="D88" s="625">
        <v>100</v>
      </c>
      <c r="E88" s="374">
        <v>207200</v>
      </c>
      <c r="F88" s="374">
        <v>165</v>
      </c>
      <c r="G88" s="374">
        <v>24.3</v>
      </c>
      <c r="H88" s="374">
        <v>57290</v>
      </c>
      <c r="I88" s="385" t="s">
        <v>1168</v>
      </c>
      <c r="J88" s="386">
        <v>11.5</v>
      </c>
      <c r="K88" s="452">
        <f t="shared" si="2"/>
        <v>60.717948717948715</v>
      </c>
      <c r="L88" s="378">
        <f t="shared" si="3"/>
        <v>27.606148522687551</v>
      </c>
      <c r="M88" s="617">
        <f t="shared" si="4"/>
        <v>37.76103900710936</v>
      </c>
      <c r="N88" s="378">
        <f t="shared" si="5"/>
        <v>48.579552619657456</v>
      </c>
      <c r="O88" s="378">
        <f t="shared" si="6"/>
        <v>149.52070574252426</v>
      </c>
      <c r="P88" s="386">
        <f t="shared" si="7"/>
        <v>100</v>
      </c>
      <c r="Q88" s="386">
        <f t="shared" si="8"/>
        <v>117.94399653974691</v>
      </c>
      <c r="R88" s="386">
        <f t="shared" si="9"/>
        <v>131.57670920277735</v>
      </c>
      <c r="S88" s="386"/>
      <c r="T88" s="427">
        <f t="shared" si="10"/>
        <v>257.09907662603905</v>
      </c>
      <c r="U88" s="426">
        <f t="shared" si="11"/>
        <v>115</v>
      </c>
      <c r="V88" s="426">
        <f t="shared" si="12"/>
        <v>159.97404267733006</v>
      </c>
      <c r="W88" s="426">
        <f t="shared" si="13"/>
        <v>199.09294965327072</v>
      </c>
      <c r="X88" s="426"/>
      <c r="Y88" s="469">
        <f t="shared" si="14"/>
        <v>6441.8606907772164</v>
      </c>
      <c r="Z88" s="459"/>
      <c r="AA88" s="437"/>
      <c r="AB88" s="459"/>
      <c r="AC88" s="437"/>
      <c r="AD88" s="437"/>
      <c r="AE88" s="460"/>
      <c r="AF88" s="440">
        <v>160</v>
      </c>
      <c r="AG88" s="439">
        <f t="shared" si="22"/>
        <v>33.152000000000001</v>
      </c>
      <c r="AH88" s="435"/>
      <c r="AI88" s="402" t="s">
        <v>1753</v>
      </c>
      <c r="AJ88" s="402">
        <v>150</v>
      </c>
      <c r="AK88" s="404">
        <v>4</v>
      </c>
      <c r="AL88" s="530">
        <v>0.2</v>
      </c>
      <c r="AM88" s="512" t="s">
        <v>1753</v>
      </c>
      <c r="AN88" s="422">
        <v>0.15</v>
      </c>
      <c r="AO88" s="488" t="s">
        <v>256</v>
      </c>
      <c r="AP88" s="437"/>
      <c r="AQ88" s="437"/>
      <c r="AR88" s="437"/>
      <c r="AS88" s="437"/>
      <c r="AT88" s="437"/>
      <c r="AU88" s="429"/>
      <c r="AV88" s="437"/>
      <c r="AW88" s="437"/>
      <c r="AX88" s="437"/>
      <c r="AY88" s="280"/>
      <c r="AZ88" s="734"/>
    </row>
    <row r="89" spans="1:52" s="14" customFormat="1" ht="26.1" customHeight="1">
      <c r="A89" s="15"/>
      <c r="B89" s="740"/>
      <c r="C89" s="40" t="s">
        <v>624</v>
      </c>
      <c r="D89" s="625">
        <v>93</v>
      </c>
      <c r="E89" s="374">
        <v>517200</v>
      </c>
      <c r="F89" s="374">
        <v>55.5</v>
      </c>
      <c r="G89" s="374">
        <v>24.5</v>
      </c>
      <c r="H89" s="374">
        <v>57290</v>
      </c>
      <c r="I89" s="385" t="s">
        <v>1169</v>
      </c>
      <c r="J89" s="386">
        <v>11.5</v>
      </c>
      <c r="K89" s="452">
        <f t="shared" si="2"/>
        <v>151.56043956043956</v>
      </c>
      <c r="L89" s="378">
        <f t="shared" si="3"/>
        <v>43.828895178699412</v>
      </c>
      <c r="M89" s="617">
        <f t="shared" si="4"/>
        <v>22.020944778924658</v>
      </c>
      <c r="N89" s="378">
        <f t="shared" si="5"/>
        <v>26.328002973078341</v>
      </c>
      <c r="O89" s="378">
        <f t="shared" si="6"/>
        <v>138.60198379865554</v>
      </c>
      <c r="P89" s="386">
        <f t="shared" si="7"/>
        <v>93</v>
      </c>
      <c r="Q89" s="386">
        <f t="shared" si="8"/>
        <v>121.48878186615462</v>
      </c>
      <c r="R89" s="386">
        <f t="shared" si="9"/>
        <v>110.11320193250091</v>
      </c>
      <c r="S89" s="386"/>
      <c r="T89" s="427">
        <f t="shared" si="10"/>
        <v>220.92086399861185</v>
      </c>
      <c r="U89" s="426">
        <f t="shared" si="11"/>
        <v>99.463499999999996</v>
      </c>
      <c r="V89" s="426">
        <f t="shared" si="12"/>
        <v>169.73452737220416</v>
      </c>
      <c r="W89" s="426">
        <f t="shared" si="13"/>
        <v>139.4365482580188</v>
      </c>
      <c r="X89" s="426"/>
      <c r="Y89" s="469">
        <f t="shared" si="14"/>
        <v>5535.3813333029329</v>
      </c>
      <c r="Z89" s="459"/>
      <c r="AA89" s="437"/>
      <c r="AB89" s="459"/>
      <c r="AC89" s="437"/>
      <c r="AD89" s="437"/>
      <c r="AE89" s="460"/>
      <c r="AF89" s="440">
        <v>250</v>
      </c>
      <c r="AG89" s="439">
        <f t="shared" si="22"/>
        <v>129.30000000000001</v>
      </c>
      <c r="AH89" s="435"/>
      <c r="AI89" s="402" t="s">
        <v>1744</v>
      </c>
      <c r="AJ89" s="402">
        <v>250</v>
      </c>
      <c r="AK89" s="404">
        <v>6</v>
      </c>
      <c r="AL89" s="530">
        <v>0.1</v>
      </c>
      <c r="AM89" s="512" t="s">
        <v>1754</v>
      </c>
      <c r="AN89" s="422">
        <v>0.1</v>
      </c>
      <c r="AO89" s="488">
        <v>6</v>
      </c>
      <c r="AP89" s="437"/>
      <c r="AQ89" s="437"/>
      <c r="AR89" s="437"/>
      <c r="AS89" s="437"/>
      <c r="AT89" s="437"/>
      <c r="AU89" s="429"/>
      <c r="AV89" s="437"/>
      <c r="AW89" s="437"/>
      <c r="AX89" s="437"/>
      <c r="AY89" s="280"/>
      <c r="AZ89" s="734"/>
    </row>
    <row r="90" spans="1:52" s="14" customFormat="1" ht="26.1" customHeight="1">
      <c r="A90" s="15"/>
      <c r="B90" s="740"/>
      <c r="C90" s="40" t="s">
        <v>625</v>
      </c>
      <c r="D90" s="632">
        <v>30</v>
      </c>
      <c r="E90" s="374">
        <v>36300</v>
      </c>
      <c r="F90" s="374">
        <v>140</v>
      </c>
      <c r="G90" s="374">
        <v>8.6</v>
      </c>
      <c r="H90" s="374">
        <v>1880</v>
      </c>
      <c r="I90" s="387" t="s">
        <v>618</v>
      </c>
      <c r="J90" s="386">
        <v>11.5</v>
      </c>
      <c r="K90" s="452">
        <f t="shared" si="2"/>
        <v>10.637362637362637</v>
      </c>
      <c r="L90" s="378">
        <f t="shared" si="3"/>
        <v>5.84911263383517</v>
      </c>
      <c r="M90" s="617">
        <f t="shared" si="4"/>
        <v>151.51724090451583</v>
      </c>
      <c r="N90" s="378">
        <f t="shared" si="5"/>
        <v>10.748445809227801</v>
      </c>
      <c r="O90" s="378">
        <f t="shared" si="6"/>
        <v>40.788412987990931</v>
      </c>
      <c r="P90" s="386">
        <f t="shared" si="7"/>
        <v>30</v>
      </c>
      <c r="Q90" s="386">
        <f t="shared" si="8"/>
        <v>33.801923211992857</v>
      </c>
      <c r="R90" s="386">
        <f t="shared" si="9"/>
        <v>36.986489775998074</v>
      </c>
      <c r="S90" s="386"/>
      <c r="T90" s="427">
        <f t="shared" si="10"/>
        <v>19.132488291907432</v>
      </c>
      <c r="U90" s="426">
        <f t="shared" si="11"/>
        <v>10.35</v>
      </c>
      <c r="V90" s="426">
        <f t="shared" si="12"/>
        <v>13.139555147538807</v>
      </c>
      <c r="W90" s="426">
        <f t="shared" si="13"/>
        <v>15.732004898425114</v>
      </c>
      <c r="X90" s="426"/>
      <c r="Y90" s="469">
        <f t="shared" si="14"/>
        <v>479.38260168730272</v>
      </c>
      <c r="Z90" s="459"/>
      <c r="AA90" s="437"/>
      <c r="AB90" s="459"/>
      <c r="AC90" s="437"/>
      <c r="AD90" s="437"/>
      <c r="AE90" s="460"/>
      <c r="AF90" s="440">
        <v>200</v>
      </c>
      <c r="AG90" s="439">
        <f t="shared" si="22"/>
        <v>7.26</v>
      </c>
      <c r="AH90" s="435"/>
      <c r="AI90" s="402" t="s">
        <v>1862</v>
      </c>
      <c r="AJ90" s="402">
        <v>180</v>
      </c>
      <c r="AK90" s="404">
        <v>15</v>
      </c>
      <c r="AL90" s="530">
        <v>0.3</v>
      </c>
      <c r="AM90" s="512" t="s">
        <v>1755</v>
      </c>
      <c r="AN90" s="422">
        <v>0.3</v>
      </c>
      <c r="AO90" s="488">
        <v>15</v>
      </c>
      <c r="AP90" s="437"/>
      <c r="AQ90" s="437"/>
      <c r="AR90" s="437"/>
      <c r="AS90" s="437"/>
      <c r="AT90" s="437"/>
      <c r="AU90" s="429"/>
      <c r="AV90" s="437"/>
      <c r="AW90" s="437"/>
      <c r="AX90" s="437"/>
      <c r="AY90" s="261" t="s">
        <v>2089</v>
      </c>
      <c r="AZ90" s="734"/>
    </row>
    <row r="91" spans="1:52" s="14" customFormat="1" ht="26.1" customHeight="1">
      <c r="A91" s="15"/>
      <c r="B91" s="740"/>
      <c r="C91" s="40" t="s">
        <v>626</v>
      </c>
      <c r="D91" s="632">
        <v>30</v>
      </c>
      <c r="E91" s="374">
        <v>29470</v>
      </c>
      <c r="F91" s="374">
        <v>140</v>
      </c>
      <c r="G91" s="374">
        <v>7</v>
      </c>
      <c r="H91" s="374">
        <v>1344</v>
      </c>
      <c r="I91" s="387" t="s">
        <v>618</v>
      </c>
      <c r="J91" s="386">
        <v>11.5</v>
      </c>
      <c r="K91" s="452">
        <f t="shared" ref="K91:K154" si="23">E91*(273+15)/273*1/3600</f>
        <v>8.6358974358974354</v>
      </c>
      <c r="L91" s="378">
        <f t="shared" ref="L91:L154" si="24">0.795*(K91*G91)^0.5/(1+2.58/G91)</f>
        <v>4.5165041903379155</v>
      </c>
      <c r="M91" s="617">
        <f t="shared" ref="M91:M154" si="25">1/(K91*G91)^0.5*(1460-296*G91/(F91-15))+1</f>
        <v>186.64838014350781</v>
      </c>
      <c r="N91" s="378">
        <f t="shared" ref="N91:N154" si="26">2.01*10^(-3)*K91*(F91-15)*(2.3*LOG(M91)+1/M91-1)</f>
        <v>9.1753321899138438</v>
      </c>
      <c r="O91" s="378">
        <f t="shared" ref="O91:O154" si="27">D91+0.65*(L91+N91)</f>
        <v>38.899693647163645</v>
      </c>
      <c r="P91" s="386">
        <f t="shared" ref="P91:P154" si="28">D91</f>
        <v>30</v>
      </c>
      <c r="Q91" s="386">
        <f t="shared" ref="Q91:Q154" si="29">D91+0.65*L91</f>
        <v>32.935727723719644</v>
      </c>
      <c r="R91" s="386">
        <f t="shared" ref="R91:R154" si="30">D91+0.65*N91</f>
        <v>35.963965923444</v>
      </c>
      <c r="S91" s="386"/>
      <c r="T91" s="427">
        <f t="shared" ref="T91:T154" si="31">J91*10^(-3)*O91^2</f>
        <v>17.401640907196612</v>
      </c>
      <c r="U91" s="426">
        <f t="shared" ref="U91:U154" si="32">J91*10^(-3)*P91^2</f>
        <v>10.35</v>
      </c>
      <c r="V91" s="426">
        <f t="shared" ref="V91:V154" si="33">J91*10^(-3)*Q91^2</f>
        <v>12.474764847946439</v>
      </c>
      <c r="W91" s="426">
        <f t="shared" ref="W91:W154" si="34">J91*10^(-3)*R91^2</f>
        <v>14.874178716840374</v>
      </c>
      <c r="X91" s="426"/>
      <c r="Y91" s="469">
        <f t="shared" ref="Y91:Y154" si="35">T91*24*365*1000/22.4*64.07/1000/1000</f>
        <v>436.01458233995538</v>
      </c>
      <c r="Z91" s="459"/>
      <c r="AA91" s="437"/>
      <c r="AB91" s="459"/>
      <c r="AC91" s="437"/>
      <c r="AD91" s="437"/>
      <c r="AE91" s="460"/>
      <c r="AF91" s="440">
        <v>180</v>
      </c>
      <c r="AG91" s="439">
        <f t="shared" si="22"/>
        <v>5.3045999999999998</v>
      </c>
      <c r="AH91" s="435"/>
      <c r="AI91" s="402" t="s">
        <v>1862</v>
      </c>
      <c r="AJ91" s="402">
        <v>180</v>
      </c>
      <c r="AK91" s="404">
        <v>15</v>
      </c>
      <c r="AL91" s="530">
        <v>0.3</v>
      </c>
      <c r="AM91" s="512" t="s">
        <v>1755</v>
      </c>
      <c r="AN91" s="422">
        <v>0.3</v>
      </c>
      <c r="AO91" s="488">
        <v>15</v>
      </c>
      <c r="AP91" s="437"/>
      <c r="AQ91" s="437"/>
      <c r="AR91" s="437"/>
      <c r="AS91" s="437"/>
      <c r="AT91" s="437"/>
      <c r="AU91" s="429"/>
      <c r="AV91" s="437"/>
      <c r="AW91" s="437"/>
      <c r="AX91" s="437"/>
      <c r="AY91" s="261" t="s">
        <v>2090</v>
      </c>
      <c r="AZ91" s="734"/>
    </row>
    <row r="92" spans="1:52" s="14" customFormat="1" ht="26.1" customHeight="1">
      <c r="A92" s="15"/>
      <c r="B92" s="740"/>
      <c r="C92" s="140" t="s">
        <v>1338</v>
      </c>
      <c r="D92" s="625">
        <v>30</v>
      </c>
      <c r="E92" s="374">
        <v>36480</v>
      </c>
      <c r="F92" s="374">
        <v>65</v>
      </c>
      <c r="G92" s="374">
        <v>17.399999999999999</v>
      </c>
      <c r="H92" s="374"/>
      <c r="I92" s="387"/>
      <c r="J92" s="386">
        <v>11.5</v>
      </c>
      <c r="K92" s="452">
        <f t="shared" si="23"/>
        <v>10.690109890109891</v>
      </c>
      <c r="L92" s="378">
        <f t="shared" si="24"/>
        <v>9.4424914878314752</v>
      </c>
      <c r="M92" s="617">
        <f t="shared" si="25"/>
        <v>100.49736476125567</v>
      </c>
      <c r="N92" s="378">
        <f t="shared" si="26"/>
        <v>3.8836963882555127</v>
      </c>
      <c r="O92" s="378">
        <f t="shared" si="27"/>
        <v>38.662022119456537</v>
      </c>
      <c r="P92" s="386">
        <f t="shared" si="28"/>
        <v>30</v>
      </c>
      <c r="Q92" s="386">
        <f t="shared" si="29"/>
        <v>36.13761946709046</v>
      </c>
      <c r="R92" s="386">
        <f t="shared" si="30"/>
        <v>32.524402652366085</v>
      </c>
      <c r="S92" s="386"/>
      <c r="T92" s="427">
        <f t="shared" si="31"/>
        <v>17.189647475201486</v>
      </c>
      <c r="U92" s="426">
        <f t="shared" si="32"/>
        <v>10.35</v>
      </c>
      <c r="V92" s="426">
        <f t="shared" si="33"/>
        <v>15.018166718604705</v>
      </c>
      <c r="W92" s="426">
        <f t="shared" si="34"/>
        <v>12.165122830772237</v>
      </c>
      <c r="X92" s="426"/>
      <c r="Y92" s="469">
        <f t="shared" si="35"/>
        <v>430.70288626467652</v>
      </c>
      <c r="Z92" s="459"/>
      <c r="AA92" s="437"/>
      <c r="AB92" s="459"/>
      <c r="AC92" s="437"/>
      <c r="AD92" s="437"/>
      <c r="AE92" s="460"/>
      <c r="AF92" s="459"/>
      <c r="AG92" s="440"/>
      <c r="AH92" s="435"/>
      <c r="AI92" s="402"/>
      <c r="AJ92" s="402"/>
      <c r="AK92" s="404"/>
      <c r="AL92" s="530"/>
      <c r="AM92" s="512"/>
      <c r="AN92" s="422"/>
      <c r="AO92" s="488"/>
      <c r="AP92" s="437"/>
      <c r="AQ92" s="437"/>
      <c r="AR92" s="437"/>
      <c r="AS92" s="437"/>
      <c r="AT92" s="437"/>
      <c r="AU92" s="429"/>
      <c r="AV92" s="437"/>
      <c r="AW92" s="437"/>
      <c r="AX92" s="437"/>
      <c r="AY92" s="261" t="s">
        <v>2091</v>
      </c>
      <c r="AZ92" s="734"/>
    </row>
    <row r="93" spans="1:52" s="14" customFormat="1" ht="26.1" customHeight="1">
      <c r="A93" s="15"/>
      <c r="B93" s="740"/>
      <c r="C93" s="140" t="s">
        <v>1339</v>
      </c>
      <c r="D93" s="625">
        <v>30</v>
      </c>
      <c r="E93" s="374">
        <v>39800</v>
      </c>
      <c r="F93" s="374">
        <v>63</v>
      </c>
      <c r="G93" s="374">
        <v>5.4</v>
      </c>
      <c r="H93" s="374">
        <f>238+10400</f>
        <v>10638</v>
      </c>
      <c r="I93" s="385" t="s">
        <v>1170</v>
      </c>
      <c r="J93" s="386">
        <v>11.5</v>
      </c>
      <c r="K93" s="452">
        <f t="shared" si="23"/>
        <v>11.663003663003664</v>
      </c>
      <c r="L93" s="378">
        <f t="shared" si="24"/>
        <v>4.2693335187469561</v>
      </c>
      <c r="M93" s="617">
        <f t="shared" si="25"/>
        <v>180.77552898106447</v>
      </c>
      <c r="N93" s="378">
        <f t="shared" si="26"/>
        <v>4.7226069495093288</v>
      </c>
      <c r="O93" s="378">
        <f t="shared" si="27"/>
        <v>35.844761304366585</v>
      </c>
      <c r="P93" s="386">
        <f t="shared" si="28"/>
        <v>30</v>
      </c>
      <c r="Q93" s="386">
        <f t="shared" si="29"/>
        <v>32.775066787185523</v>
      </c>
      <c r="R93" s="386">
        <f t="shared" si="30"/>
        <v>33.069694517181063</v>
      </c>
      <c r="S93" s="386"/>
      <c r="T93" s="427">
        <f t="shared" si="31"/>
        <v>14.775739499120686</v>
      </c>
      <c r="U93" s="426">
        <f t="shared" si="32"/>
        <v>10.35</v>
      </c>
      <c r="V93" s="426">
        <f t="shared" si="33"/>
        <v>12.353357533401422</v>
      </c>
      <c r="W93" s="426">
        <f t="shared" si="34"/>
        <v>12.576453997786265</v>
      </c>
      <c r="X93" s="426"/>
      <c r="Y93" s="469">
        <f t="shared" si="35"/>
        <v>370.22013733249469</v>
      </c>
      <c r="Z93" s="459"/>
      <c r="AA93" s="437"/>
      <c r="AB93" s="459"/>
      <c r="AC93" s="437"/>
      <c r="AD93" s="437"/>
      <c r="AE93" s="460"/>
      <c r="AF93" s="440">
        <v>450</v>
      </c>
      <c r="AG93" s="439">
        <f>AF93*E93/1000000</f>
        <v>17.91</v>
      </c>
      <c r="AH93" s="435"/>
      <c r="AI93" s="402" t="s">
        <v>1863</v>
      </c>
      <c r="AJ93" s="402">
        <v>250</v>
      </c>
      <c r="AK93" s="404">
        <v>12</v>
      </c>
      <c r="AL93" s="530">
        <v>0.08</v>
      </c>
      <c r="AM93" s="515" t="s">
        <v>1757</v>
      </c>
      <c r="AN93" s="496">
        <v>0.04</v>
      </c>
      <c r="AO93" s="502">
        <v>12</v>
      </c>
      <c r="AP93" s="437"/>
      <c r="AQ93" s="437"/>
      <c r="AR93" s="437"/>
      <c r="AS93" s="437"/>
      <c r="AT93" s="437"/>
      <c r="AU93" s="429"/>
      <c r="AV93" s="437"/>
      <c r="AW93" s="430">
        <v>3</v>
      </c>
      <c r="AX93" s="437"/>
      <c r="AY93" s="566" t="s">
        <v>1756</v>
      </c>
      <c r="AZ93" s="734"/>
    </row>
    <row r="94" spans="1:52" s="14" customFormat="1" ht="26.1" customHeight="1">
      <c r="A94" s="15"/>
      <c r="B94" s="740"/>
      <c r="C94" s="140" t="s">
        <v>1340</v>
      </c>
      <c r="D94" s="625">
        <v>20</v>
      </c>
      <c r="E94" s="374">
        <v>24100</v>
      </c>
      <c r="F94" s="374">
        <v>350</v>
      </c>
      <c r="G94" s="374">
        <v>25.1</v>
      </c>
      <c r="H94" s="374">
        <v>180</v>
      </c>
      <c r="I94" s="387" t="s">
        <v>788</v>
      </c>
      <c r="J94" s="386">
        <v>11.5</v>
      </c>
      <c r="K94" s="452">
        <f t="shared" si="23"/>
        <v>7.0622710622710629</v>
      </c>
      <c r="L94" s="378">
        <f t="shared" si="24"/>
        <v>9.5980678646845874</v>
      </c>
      <c r="M94" s="617">
        <f t="shared" si="25"/>
        <v>108.99312274491776</v>
      </c>
      <c r="N94" s="378">
        <f t="shared" si="26"/>
        <v>17.572046800918638</v>
      </c>
      <c r="O94" s="378">
        <f t="shared" si="27"/>
        <v>37.660574532642102</v>
      </c>
      <c r="P94" s="386">
        <f t="shared" si="28"/>
        <v>20</v>
      </c>
      <c r="Q94" s="386">
        <f t="shared" si="29"/>
        <v>26.238744112044984</v>
      </c>
      <c r="R94" s="386">
        <f t="shared" si="30"/>
        <v>31.421830420597118</v>
      </c>
      <c r="S94" s="386"/>
      <c r="T94" s="427">
        <f t="shared" si="31"/>
        <v>16.310667052479943</v>
      </c>
      <c r="U94" s="426">
        <f t="shared" si="32"/>
        <v>4.5999999999999996</v>
      </c>
      <c r="V94" s="426">
        <f t="shared" si="33"/>
        <v>7.917424464639816</v>
      </c>
      <c r="W94" s="426">
        <f t="shared" si="34"/>
        <v>11.354311410278768</v>
      </c>
      <c r="X94" s="426"/>
      <c r="Y94" s="469">
        <f t="shared" si="35"/>
        <v>408.67919988120252</v>
      </c>
      <c r="Z94" s="459"/>
      <c r="AA94" s="437"/>
      <c r="AB94" s="459"/>
      <c r="AC94" s="437"/>
      <c r="AD94" s="437"/>
      <c r="AE94" s="460"/>
      <c r="AF94" s="440">
        <v>180</v>
      </c>
      <c r="AG94" s="439">
        <f>AF94*E94/1000000</f>
        <v>4.3380000000000001</v>
      </c>
      <c r="AH94" s="435"/>
      <c r="AI94" s="402" t="s">
        <v>1864</v>
      </c>
      <c r="AJ94" s="402">
        <v>230</v>
      </c>
      <c r="AK94" s="404">
        <v>16</v>
      </c>
      <c r="AL94" s="530">
        <v>0.15</v>
      </c>
      <c r="AM94" s="512" t="s">
        <v>1758</v>
      </c>
      <c r="AN94" s="422">
        <v>0.2</v>
      </c>
      <c r="AO94" s="488">
        <v>16</v>
      </c>
      <c r="AP94" s="437"/>
      <c r="AQ94" s="437"/>
      <c r="AR94" s="437"/>
      <c r="AS94" s="437"/>
      <c r="AT94" s="437"/>
      <c r="AU94" s="429"/>
      <c r="AV94" s="437"/>
      <c r="AW94" s="437"/>
      <c r="AX94" s="437"/>
      <c r="AY94" s="280"/>
      <c r="AZ94" s="734"/>
    </row>
    <row r="95" spans="1:52" s="14" customFormat="1" ht="26.1" customHeight="1">
      <c r="A95" s="15"/>
      <c r="B95" s="740"/>
      <c r="C95" s="140" t="s">
        <v>1341</v>
      </c>
      <c r="D95" s="625">
        <v>23</v>
      </c>
      <c r="E95" s="374">
        <v>29800</v>
      </c>
      <c r="F95" s="374">
        <v>350</v>
      </c>
      <c r="G95" s="374">
        <v>40.9</v>
      </c>
      <c r="H95" s="374">
        <v>235</v>
      </c>
      <c r="I95" s="387" t="s">
        <v>788</v>
      </c>
      <c r="J95" s="386">
        <v>11.5</v>
      </c>
      <c r="K95" s="452">
        <f t="shared" si="23"/>
        <v>8.7326007326007318</v>
      </c>
      <c r="L95" s="378">
        <f t="shared" si="24"/>
        <v>14.132999944972415</v>
      </c>
      <c r="M95" s="617">
        <f t="shared" si="25"/>
        <v>76.341504590701419</v>
      </c>
      <c r="N95" s="378">
        <f t="shared" si="26"/>
        <v>19.659801555800644</v>
      </c>
      <c r="O95" s="378">
        <f t="shared" si="27"/>
        <v>44.965320975502493</v>
      </c>
      <c r="P95" s="386">
        <f t="shared" si="28"/>
        <v>23</v>
      </c>
      <c r="Q95" s="386">
        <f t="shared" si="29"/>
        <v>32.186449964232068</v>
      </c>
      <c r="R95" s="386">
        <f t="shared" si="30"/>
        <v>35.778871011270418</v>
      </c>
      <c r="S95" s="386"/>
      <c r="T95" s="427">
        <f t="shared" si="31"/>
        <v>23.251621039944592</v>
      </c>
      <c r="U95" s="426">
        <f t="shared" si="32"/>
        <v>6.0834999999999999</v>
      </c>
      <c r="V95" s="426">
        <f t="shared" si="33"/>
        <v>11.913626954950166</v>
      </c>
      <c r="W95" s="426">
        <f t="shared" si="34"/>
        <v>14.721467524672956</v>
      </c>
      <c r="X95" s="426"/>
      <c r="Y95" s="469">
        <f t="shared" si="35"/>
        <v>582.59137115429598</v>
      </c>
      <c r="Z95" s="459"/>
      <c r="AA95" s="437"/>
      <c r="AB95" s="459"/>
      <c r="AC95" s="437"/>
      <c r="AD95" s="437"/>
      <c r="AE95" s="460"/>
      <c r="AF95" s="440">
        <v>180</v>
      </c>
      <c r="AG95" s="439">
        <f>AF95*E95/1000000</f>
        <v>5.3639999999999999</v>
      </c>
      <c r="AH95" s="435"/>
      <c r="AI95" s="402" t="s">
        <v>1864</v>
      </c>
      <c r="AJ95" s="402">
        <v>230</v>
      </c>
      <c r="AK95" s="404">
        <v>16</v>
      </c>
      <c r="AL95" s="530">
        <v>0.15</v>
      </c>
      <c r="AM95" s="512" t="s">
        <v>1758</v>
      </c>
      <c r="AN95" s="422">
        <v>0.2</v>
      </c>
      <c r="AO95" s="488">
        <v>16</v>
      </c>
      <c r="AP95" s="437"/>
      <c r="AQ95" s="437"/>
      <c r="AR95" s="437"/>
      <c r="AS95" s="437"/>
      <c r="AT95" s="437"/>
      <c r="AU95" s="429"/>
      <c r="AV95" s="437"/>
      <c r="AW95" s="437"/>
      <c r="AX95" s="437"/>
      <c r="AY95" s="280"/>
      <c r="AZ95" s="734"/>
    </row>
    <row r="96" spans="1:52" s="14" customFormat="1" ht="26.1" customHeight="1">
      <c r="A96" s="15"/>
      <c r="B96" s="740"/>
      <c r="C96" s="140" t="s">
        <v>1342</v>
      </c>
      <c r="D96" s="625">
        <v>20</v>
      </c>
      <c r="E96" s="374">
        <v>27800</v>
      </c>
      <c r="F96" s="374">
        <v>350</v>
      </c>
      <c r="G96" s="374">
        <v>29</v>
      </c>
      <c r="H96" s="374">
        <v>188</v>
      </c>
      <c r="I96" s="387" t="s">
        <v>788</v>
      </c>
      <c r="J96" s="386">
        <v>11.5</v>
      </c>
      <c r="K96" s="452">
        <f t="shared" si="23"/>
        <v>8.146520146520146</v>
      </c>
      <c r="L96" s="378">
        <f t="shared" si="24"/>
        <v>11.221168083248498</v>
      </c>
      <c r="M96" s="617">
        <f t="shared" si="25"/>
        <v>94.320698168824009</v>
      </c>
      <c r="N96" s="378">
        <f t="shared" si="26"/>
        <v>19.485439028493506</v>
      </c>
      <c r="O96" s="378">
        <f t="shared" si="27"/>
        <v>39.959294622632299</v>
      </c>
      <c r="P96" s="386">
        <f t="shared" si="28"/>
        <v>20</v>
      </c>
      <c r="Q96" s="386">
        <f t="shared" si="29"/>
        <v>27.293759254111524</v>
      </c>
      <c r="R96" s="386">
        <f t="shared" si="30"/>
        <v>32.665535368520779</v>
      </c>
      <c r="S96" s="386"/>
      <c r="T96" s="427">
        <f t="shared" si="31"/>
        <v>18.3625701074908</v>
      </c>
      <c r="U96" s="426">
        <f t="shared" si="32"/>
        <v>4.5999999999999996</v>
      </c>
      <c r="V96" s="426">
        <f t="shared" si="33"/>
        <v>8.5669168835460834</v>
      </c>
      <c r="W96" s="426">
        <f t="shared" si="34"/>
        <v>12.270927810488942</v>
      </c>
      <c r="X96" s="426"/>
      <c r="Y96" s="469">
        <f t="shared" si="35"/>
        <v>460.09157290417653</v>
      </c>
      <c r="Z96" s="459"/>
      <c r="AA96" s="437"/>
      <c r="AB96" s="459"/>
      <c r="AC96" s="437"/>
      <c r="AD96" s="437"/>
      <c r="AE96" s="460"/>
      <c r="AF96" s="440">
        <v>180</v>
      </c>
      <c r="AG96" s="439">
        <f>AF96*E96/1000000</f>
        <v>5.0039999999999996</v>
      </c>
      <c r="AH96" s="435"/>
      <c r="AI96" s="402" t="s">
        <v>1864</v>
      </c>
      <c r="AJ96" s="402">
        <v>230</v>
      </c>
      <c r="AK96" s="404">
        <v>16</v>
      </c>
      <c r="AL96" s="530">
        <v>0.15</v>
      </c>
      <c r="AM96" s="512" t="s">
        <v>1758</v>
      </c>
      <c r="AN96" s="422">
        <v>0.2</v>
      </c>
      <c r="AO96" s="488">
        <v>16</v>
      </c>
      <c r="AP96" s="437"/>
      <c r="AQ96" s="437"/>
      <c r="AR96" s="437"/>
      <c r="AS96" s="437"/>
      <c r="AT96" s="437"/>
      <c r="AU96" s="429"/>
      <c r="AV96" s="437"/>
      <c r="AW96" s="437"/>
      <c r="AX96" s="437"/>
      <c r="AY96" s="280"/>
      <c r="AZ96" s="734"/>
    </row>
    <row r="97" spans="1:52" s="14" customFormat="1" ht="26.1" customHeight="1">
      <c r="A97" s="15"/>
      <c r="B97" s="741"/>
      <c r="C97" s="140" t="s">
        <v>1343</v>
      </c>
      <c r="D97" s="626"/>
      <c r="E97" s="374"/>
      <c r="F97" s="374"/>
      <c r="G97" s="374"/>
      <c r="H97" s="374"/>
      <c r="I97" s="387"/>
      <c r="J97" s="386">
        <v>11.5</v>
      </c>
      <c r="K97" s="452"/>
      <c r="L97" s="378"/>
      <c r="M97" s="617"/>
      <c r="N97" s="378"/>
      <c r="O97" s="378"/>
      <c r="P97" s="386"/>
      <c r="Q97" s="386"/>
      <c r="R97" s="386"/>
      <c r="S97" s="386"/>
      <c r="T97" s="427"/>
      <c r="U97" s="426"/>
      <c r="V97" s="426"/>
      <c r="W97" s="426"/>
      <c r="X97" s="426"/>
      <c r="Y97" s="469"/>
      <c r="Z97" s="459"/>
      <c r="AA97" s="437"/>
      <c r="AB97" s="459"/>
      <c r="AC97" s="437"/>
      <c r="AD97" s="437"/>
      <c r="AE97" s="460"/>
      <c r="AF97" s="459"/>
      <c r="AG97" s="435"/>
      <c r="AH97" s="435"/>
      <c r="AI97" s="400"/>
      <c r="AJ97" s="400"/>
      <c r="AK97" s="405"/>
      <c r="AL97" s="532"/>
      <c r="AM97" s="511"/>
      <c r="AN97" s="408"/>
      <c r="AO97" s="490"/>
      <c r="AP97" s="437"/>
      <c r="AQ97" s="437"/>
      <c r="AR97" s="437"/>
      <c r="AS97" s="437"/>
      <c r="AT97" s="437"/>
      <c r="AU97" s="429"/>
      <c r="AV97" s="437"/>
      <c r="AW97" s="437"/>
      <c r="AX97" s="430">
        <v>10</v>
      </c>
      <c r="AY97" s="280"/>
      <c r="AZ97" s="735"/>
    </row>
    <row r="98" spans="1:52" s="14" customFormat="1" ht="26.1" customHeight="1">
      <c r="A98" s="15"/>
      <c r="B98" s="739" t="s">
        <v>1206</v>
      </c>
      <c r="C98" s="40" t="s">
        <v>1094</v>
      </c>
      <c r="D98" s="626"/>
      <c r="E98" s="374"/>
      <c r="F98" s="374"/>
      <c r="G98" s="374"/>
      <c r="H98" s="374"/>
      <c r="I98" s="387"/>
      <c r="J98" s="386">
        <v>11.5</v>
      </c>
      <c r="K98" s="452"/>
      <c r="L98" s="378"/>
      <c r="M98" s="617"/>
      <c r="N98" s="378"/>
      <c r="O98" s="378"/>
      <c r="P98" s="386"/>
      <c r="Q98" s="386"/>
      <c r="R98" s="386"/>
      <c r="S98" s="386"/>
      <c r="T98" s="427"/>
      <c r="U98" s="426"/>
      <c r="V98" s="426"/>
      <c r="W98" s="426"/>
      <c r="X98" s="426"/>
      <c r="Y98" s="469"/>
      <c r="Z98" s="472">
        <v>120</v>
      </c>
      <c r="AA98" s="474">
        <f t="shared" ref="AA98" si="36">Z98*24*365*1000/22.4*64.07/1000/1000</f>
        <v>3006.7135714285714</v>
      </c>
      <c r="AB98" s="459"/>
      <c r="AC98" s="437"/>
      <c r="AD98" s="430">
        <v>1500</v>
      </c>
      <c r="AE98" s="464">
        <v>0.4</v>
      </c>
      <c r="AF98" s="459"/>
      <c r="AG98" s="435"/>
      <c r="AH98" s="435"/>
      <c r="AI98" s="400"/>
      <c r="AJ98" s="400"/>
      <c r="AK98" s="405"/>
      <c r="AL98" s="532"/>
      <c r="AM98" s="511"/>
      <c r="AN98" s="408"/>
      <c r="AO98" s="490"/>
      <c r="AP98" s="437"/>
      <c r="AQ98" s="437"/>
      <c r="AR98" s="437"/>
      <c r="AS98" s="437"/>
      <c r="AT98" s="437"/>
      <c r="AU98" s="429"/>
      <c r="AV98" s="437"/>
      <c r="AW98" s="437"/>
      <c r="AX98" s="437"/>
      <c r="AY98" s="261" t="s">
        <v>2092</v>
      </c>
      <c r="AZ98" s="733" t="s">
        <v>2289</v>
      </c>
    </row>
    <row r="99" spans="1:52" s="14" customFormat="1" ht="26.1" customHeight="1">
      <c r="A99" s="15"/>
      <c r="B99" s="742"/>
      <c r="C99" s="40" t="s">
        <v>1208</v>
      </c>
      <c r="D99" s="633"/>
      <c r="E99" s="498"/>
      <c r="F99" s="498"/>
      <c r="G99" s="498"/>
      <c r="H99" s="498"/>
      <c r="I99" s="497"/>
      <c r="J99" s="386">
        <v>11.5</v>
      </c>
      <c r="K99" s="452"/>
      <c r="L99" s="378"/>
      <c r="M99" s="617"/>
      <c r="N99" s="378"/>
      <c r="O99" s="378"/>
      <c r="P99" s="386"/>
      <c r="Q99" s="386"/>
      <c r="R99" s="386"/>
      <c r="S99" s="386"/>
      <c r="T99" s="427"/>
      <c r="U99" s="426"/>
      <c r="V99" s="426"/>
      <c r="W99" s="426"/>
      <c r="X99" s="426"/>
      <c r="Y99" s="469"/>
      <c r="Z99" s="472"/>
      <c r="AA99" s="436"/>
      <c r="AB99" s="459"/>
      <c r="AC99" s="437"/>
      <c r="AD99" s="462"/>
      <c r="AE99" s="464"/>
      <c r="AF99" s="433">
        <v>160</v>
      </c>
      <c r="AG99" s="439">
        <f>AF99*E99/1000000</f>
        <v>0</v>
      </c>
      <c r="AH99" s="440"/>
      <c r="AI99" s="402"/>
      <c r="AJ99" s="402"/>
      <c r="AK99" s="404">
        <v>4</v>
      </c>
      <c r="AL99" s="530">
        <v>0.2</v>
      </c>
      <c r="AM99" s="512"/>
      <c r="AN99" s="422"/>
      <c r="AO99" s="502" t="s">
        <v>256</v>
      </c>
      <c r="AP99" s="436"/>
      <c r="AQ99" s="436"/>
      <c r="AR99" s="440"/>
      <c r="AS99" s="440"/>
      <c r="AT99" s="440"/>
      <c r="AU99" s="430"/>
      <c r="AV99" s="436"/>
      <c r="AW99" s="436"/>
      <c r="AX99" s="436"/>
      <c r="AY99" s="566" t="s">
        <v>1761</v>
      </c>
      <c r="AZ99" s="734"/>
    </row>
    <row r="100" spans="1:52" s="14" customFormat="1" ht="30" customHeight="1">
      <c r="A100" s="15"/>
      <c r="B100" s="740"/>
      <c r="C100" s="40" t="s">
        <v>617</v>
      </c>
      <c r="D100" s="627">
        <v>60</v>
      </c>
      <c r="E100" s="374">
        <v>300000</v>
      </c>
      <c r="F100" s="374">
        <v>60</v>
      </c>
      <c r="G100" s="374">
        <v>19</v>
      </c>
      <c r="H100" s="374">
        <v>19.2</v>
      </c>
      <c r="I100" s="397" t="s">
        <v>1196</v>
      </c>
      <c r="J100" s="386">
        <v>11.5</v>
      </c>
      <c r="K100" s="452">
        <f t="shared" si="23"/>
        <v>87.912087912087912</v>
      </c>
      <c r="L100" s="378">
        <f t="shared" si="24"/>
        <v>28.606872943480131</v>
      </c>
      <c r="M100" s="617">
        <f t="shared" si="25"/>
        <v>33.665356102922466</v>
      </c>
      <c r="N100" s="378">
        <f t="shared" si="26"/>
        <v>20.214883331944993</v>
      </c>
      <c r="O100" s="378">
        <f t="shared" si="27"/>
        <v>91.734141579026328</v>
      </c>
      <c r="P100" s="386">
        <f t="shared" si="28"/>
        <v>60</v>
      </c>
      <c r="Q100" s="386">
        <f t="shared" si="29"/>
        <v>78.59446741326208</v>
      </c>
      <c r="R100" s="386">
        <f t="shared" si="30"/>
        <v>73.139674165764248</v>
      </c>
      <c r="S100" s="386"/>
      <c r="T100" s="427">
        <f t="shared" si="31"/>
        <v>96.774256409269739</v>
      </c>
      <c r="U100" s="426">
        <f t="shared" si="32"/>
        <v>41.4</v>
      </c>
      <c r="V100" s="426">
        <f t="shared" si="33"/>
        <v>71.036538541704616</v>
      </c>
      <c r="W100" s="426">
        <f t="shared" si="34"/>
        <v>61.518237276352863</v>
      </c>
      <c r="X100" s="426"/>
      <c r="Y100" s="469">
        <f t="shared" si="35"/>
        <v>2424.7705842554979</v>
      </c>
      <c r="Z100" s="459"/>
      <c r="AA100" s="437"/>
      <c r="AB100" s="459"/>
      <c r="AC100" s="437"/>
      <c r="AD100" s="437"/>
      <c r="AE100" s="460"/>
      <c r="AF100" s="472">
        <v>200</v>
      </c>
      <c r="AG100" s="439">
        <f>AF100*E100/1000000</f>
        <v>60</v>
      </c>
      <c r="AH100" s="435"/>
      <c r="AI100" s="402" t="s">
        <v>1753</v>
      </c>
      <c r="AJ100" s="402">
        <v>150</v>
      </c>
      <c r="AK100" s="404">
        <v>4</v>
      </c>
      <c r="AL100" s="530">
        <v>7.0000000000000007E-2</v>
      </c>
      <c r="AM100" s="512" t="s">
        <v>1744</v>
      </c>
      <c r="AN100" s="422">
        <v>0.05</v>
      </c>
      <c r="AO100" s="488">
        <v>4</v>
      </c>
      <c r="AP100" s="437"/>
      <c r="AQ100" s="437"/>
      <c r="AR100" s="437"/>
      <c r="AS100" s="437"/>
      <c r="AT100" s="437"/>
      <c r="AU100" s="429"/>
      <c r="AV100" s="437"/>
      <c r="AW100" s="437"/>
      <c r="AX100" s="437"/>
      <c r="AY100" s="280"/>
      <c r="AZ100" s="734"/>
    </row>
    <row r="101" spans="1:52" s="14" customFormat="1" ht="26.1" customHeight="1">
      <c r="A101" s="15"/>
      <c r="B101" s="740"/>
      <c r="C101" s="733" t="s">
        <v>769</v>
      </c>
      <c r="D101" s="631">
        <v>60</v>
      </c>
      <c r="E101" s="621">
        <v>192000</v>
      </c>
      <c r="F101" s="621">
        <v>65</v>
      </c>
      <c r="G101" s="374">
        <v>11</v>
      </c>
      <c r="H101" s="374">
        <v>29.2</v>
      </c>
      <c r="I101" s="397" t="s">
        <v>1197</v>
      </c>
      <c r="J101" s="386">
        <v>11.5</v>
      </c>
      <c r="K101" s="452">
        <f t="shared" si="23"/>
        <v>56.263736263736263</v>
      </c>
      <c r="L101" s="378">
        <f t="shared" si="24"/>
        <v>16.020300968281688</v>
      </c>
      <c r="M101" s="617">
        <f t="shared" si="25"/>
        <v>57.069440242354027</v>
      </c>
      <c r="N101" s="378">
        <f t="shared" si="26"/>
        <v>17.287241573410459</v>
      </c>
      <c r="O101" s="378">
        <f t="shared" si="27"/>
        <v>81.649902652099897</v>
      </c>
      <c r="P101" s="386">
        <f t="shared" si="28"/>
        <v>60</v>
      </c>
      <c r="Q101" s="386">
        <f t="shared" si="29"/>
        <v>70.413195629383097</v>
      </c>
      <c r="R101" s="386">
        <f t="shared" si="30"/>
        <v>71.2367070227168</v>
      </c>
      <c r="S101" s="386"/>
      <c r="T101" s="427">
        <f t="shared" si="31"/>
        <v>76.667125935619978</v>
      </c>
      <c r="U101" s="426">
        <f t="shared" si="32"/>
        <v>41.4</v>
      </c>
      <c r="V101" s="426">
        <f t="shared" si="33"/>
        <v>57.017208365530408</v>
      </c>
      <c r="W101" s="426">
        <f t="shared" si="34"/>
        <v>58.358686915564469</v>
      </c>
      <c r="X101" s="426"/>
      <c r="Y101" s="469">
        <f t="shared" si="35"/>
        <v>1920.967400275433</v>
      </c>
      <c r="Z101" s="459"/>
      <c r="AA101" s="437"/>
      <c r="AB101" s="459"/>
      <c r="AC101" s="437"/>
      <c r="AD101" s="437"/>
      <c r="AE101" s="460"/>
      <c r="AF101" s="472">
        <v>160</v>
      </c>
      <c r="AG101" s="439">
        <f>AF101*E101/1000000</f>
        <v>30.72</v>
      </c>
      <c r="AH101" s="435"/>
      <c r="AI101" s="402" t="s">
        <v>1753</v>
      </c>
      <c r="AJ101" s="402">
        <v>150</v>
      </c>
      <c r="AK101" s="404">
        <v>4</v>
      </c>
      <c r="AL101" s="530">
        <v>0.2</v>
      </c>
      <c r="AM101" s="512" t="s">
        <v>1753</v>
      </c>
      <c r="AN101" s="422">
        <v>0.25</v>
      </c>
      <c r="AO101" s="488" t="s">
        <v>256</v>
      </c>
      <c r="AP101" s="437"/>
      <c r="AQ101" s="437"/>
      <c r="AR101" s="437"/>
      <c r="AS101" s="437"/>
      <c r="AT101" s="437"/>
      <c r="AU101" s="429"/>
      <c r="AV101" s="437"/>
      <c r="AW101" s="437"/>
      <c r="AX101" s="437"/>
      <c r="AY101" s="280"/>
      <c r="AZ101" s="734"/>
    </row>
    <row r="102" spans="1:52" s="14" customFormat="1" ht="26.1" customHeight="1">
      <c r="A102" s="15"/>
      <c r="B102" s="740"/>
      <c r="C102" s="737"/>
      <c r="D102" s="631">
        <v>60</v>
      </c>
      <c r="E102" s="621">
        <v>192000</v>
      </c>
      <c r="F102" s="621">
        <v>65</v>
      </c>
      <c r="G102" s="374">
        <v>12</v>
      </c>
      <c r="H102" s="444" t="s">
        <v>1763</v>
      </c>
      <c r="I102" s="385" t="s">
        <v>1377</v>
      </c>
      <c r="J102" s="386">
        <v>11.5</v>
      </c>
      <c r="K102" s="452">
        <f t="shared" si="23"/>
        <v>56.263736263736263</v>
      </c>
      <c r="L102" s="378">
        <f t="shared" si="24"/>
        <v>17.00183347195297</v>
      </c>
      <c r="M102" s="617">
        <f t="shared" si="25"/>
        <v>54.454568915263614</v>
      </c>
      <c r="N102" s="378">
        <f t="shared" si="26"/>
        <v>17.027089398755002</v>
      </c>
      <c r="O102" s="378">
        <f t="shared" si="27"/>
        <v>82.118799865960185</v>
      </c>
      <c r="P102" s="386">
        <f t="shared" si="28"/>
        <v>60</v>
      </c>
      <c r="Q102" s="386">
        <f t="shared" si="29"/>
        <v>71.051191756769427</v>
      </c>
      <c r="R102" s="386">
        <f t="shared" si="30"/>
        <v>71.067608109190758</v>
      </c>
      <c r="S102" s="386"/>
      <c r="T102" s="427">
        <f t="shared" si="31"/>
        <v>77.550218851394661</v>
      </c>
      <c r="U102" s="426">
        <f t="shared" si="32"/>
        <v>41.4</v>
      </c>
      <c r="V102" s="426">
        <f t="shared" si="33"/>
        <v>58.055126275658033</v>
      </c>
      <c r="W102" s="426">
        <f t="shared" si="34"/>
        <v>58.08195660715743</v>
      </c>
      <c r="X102" s="426"/>
      <c r="Y102" s="469">
        <f t="shared" si="35"/>
        <v>1943.0941290645342</v>
      </c>
      <c r="Z102" s="459"/>
      <c r="AA102" s="437"/>
      <c r="AB102" s="459"/>
      <c r="AC102" s="437"/>
      <c r="AD102" s="437"/>
      <c r="AE102" s="460"/>
      <c r="AF102" s="472">
        <v>160</v>
      </c>
      <c r="AG102" s="439">
        <f>AF102*E101/1000000</f>
        <v>30.72</v>
      </c>
      <c r="AH102" s="435"/>
      <c r="AI102" s="402" t="s">
        <v>1753</v>
      </c>
      <c r="AJ102" s="402">
        <v>150</v>
      </c>
      <c r="AK102" s="404">
        <v>4</v>
      </c>
      <c r="AL102" s="530">
        <v>0.2</v>
      </c>
      <c r="AM102" s="512" t="s">
        <v>1753</v>
      </c>
      <c r="AN102" s="422">
        <v>0.25</v>
      </c>
      <c r="AO102" s="488" t="s">
        <v>256</v>
      </c>
      <c r="AP102" s="437"/>
      <c r="AQ102" s="437"/>
      <c r="AR102" s="437"/>
      <c r="AS102" s="437"/>
      <c r="AT102" s="437"/>
      <c r="AU102" s="429"/>
      <c r="AV102" s="437"/>
      <c r="AW102" s="437"/>
      <c r="AX102" s="437"/>
      <c r="AY102" s="280"/>
      <c r="AZ102" s="734"/>
    </row>
    <row r="103" spans="1:52" s="14" customFormat="1" ht="26.1" customHeight="1">
      <c r="A103" s="15"/>
      <c r="B103" s="740"/>
      <c r="C103" s="738"/>
      <c r="D103" s="631">
        <v>60</v>
      </c>
      <c r="E103" s="621">
        <v>192000</v>
      </c>
      <c r="F103" s="621">
        <v>65</v>
      </c>
      <c r="G103" s="374">
        <v>7</v>
      </c>
      <c r="H103" s="374">
        <v>8</v>
      </c>
      <c r="I103" s="397" t="s">
        <v>1196</v>
      </c>
      <c r="J103" s="386">
        <v>11.5</v>
      </c>
      <c r="K103" s="452">
        <f t="shared" si="23"/>
        <v>56.263736263736263</v>
      </c>
      <c r="L103" s="378">
        <f t="shared" si="24"/>
        <v>11.528238797310147</v>
      </c>
      <c r="M103" s="617">
        <f t="shared" si="25"/>
        <v>72.47997719641495</v>
      </c>
      <c r="N103" s="378">
        <f t="shared" si="26"/>
        <v>18.61631952978642</v>
      </c>
      <c r="O103" s="378">
        <f t="shared" si="27"/>
        <v>79.593962912612767</v>
      </c>
      <c r="P103" s="386">
        <f t="shared" si="28"/>
        <v>60</v>
      </c>
      <c r="Q103" s="386">
        <f t="shared" si="29"/>
        <v>67.493355218251594</v>
      </c>
      <c r="R103" s="386">
        <f t="shared" si="30"/>
        <v>72.100607694361173</v>
      </c>
      <c r="S103" s="386"/>
      <c r="T103" s="427">
        <f t="shared" si="31"/>
        <v>72.854787719545328</v>
      </c>
      <c r="U103" s="426">
        <f t="shared" si="32"/>
        <v>41.4</v>
      </c>
      <c r="V103" s="426">
        <f t="shared" si="33"/>
        <v>52.38655948409653</v>
      </c>
      <c r="W103" s="426">
        <f t="shared" si="34"/>
        <v>59.782722743805998</v>
      </c>
      <c r="X103" s="426"/>
      <c r="Y103" s="469">
        <f t="shared" si="35"/>
        <v>1825.4456581658712</v>
      </c>
      <c r="Z103" s="459"/>
      <c r="AA103" s="437"/>
      <c r="AB103" s="459"/>
      <c r="AC103" s="437"/>
      <c r="AD103" s="437"/>
      <c r="AE103" s="460"/>
      <c r="AF103" s="472">
        <v>160</v>
      </c>
      <c r="AG103" s="439">
        <f>AF103*E101/1000000</f>
        <v>30.72</v>
      </c>
      <c r="AH103" s="435"/>
      <c r="AI103" s="402" t="s">
        <v>1753</v>
      </c>
      <c r="AJ103" s="402">
        <v>150</v>
      </c>
      <c r="AK103" s="404">
        <v>4</v>
      </c>
      <c r="AL103" s="530">
        <v>0.2</v>
      </c>
      <c r="AM103" s="512" t="s">
        <v>1744</v>
      </c>
      <c r="AN103" s="422">
        <v>0.15</v>
      </c>
      <c r="AO103" s="488" t="s">
        <v>256</v>
      </c>
      <c r="AP103" s="437"/>
      <c r="AQ103" s="437"/>
      <c r="AR103" s="437"/>
      <c r="AS103" s="437"/>
      <c r="AT103" s="437"/>
      <c r="AU103" s="429"/>
      <c r="AV103" s="437"/>
      <c r="AW103" s="437"/>
      <c r="AX103" s="437"/>
      <c r="AY103" s="280"/>
      <c r="AZ103" s="734"/>
    </row>
    <row r="104" spans="1:52" s="14" customFormat="1" ht="26.1" customHeight="1">
      <c r="A104" s="15"/>
      <c r="B104" s="740"/>
      <c r="C104" s="733" t="s">
        <v>770</v>
      </c>
      <c r="D104" s="631">
        <v>60</v>
      </c>
      <c r="E104" s="621">
        <v>300000</v>
      </c>
      <c r="F104" s="621">
        <v>54</v>
      </c>
      <c r="G104" s="374">
        <v>15.3</v>
      </c>
      <c r="H104" s="374">
        <v>31.7</v>
      </c>
      <c r="I104" s="397" t="s">
        <v>1199</v>
      </c>
      <c r="J104" s="386">
        <v>11.5</v>
      </c>
      <c r="K104" s="452">
        <f t="shared" si="23"/>
        <v>87.912087912087912</v>
      </c>
      <c r="L104" s="378">
        <f t="shared" si="24"/>
        <v>24.94945468377556</v>
      </c>
      <c r="M104" s="617">
        <f t="shared" si="25"/>
        <v>37.642870150011014</v>
      </c>
      <c r="N104" s="378">
        <f t="shared" si="26"/>
        <v>18.266666828346331</v>
      </c>
      <c r="O104" s="378">
        <f t="shared" si="27"/>
        <v>88.090478982879233</v>
      </c>
      <c r="P104" s="386">
        <f t="shared" si="28"/>
        <v>60</v>
      </c>
      <c r="Q104" s="386">
        <f t="shared" si="29"/>
        <v>76.217145544454112</v>
      </c>
      <c r="R104" s="386">
        <f t="shared" si="30"/>
        <v>71.873333438425121</v>
      </c>
      <c r="S104" s="386"/>
      <c r="T104" s="427">
        <f t="shared" si="31"/>
        <v>89.239223605480504</v>
      </c>
      <c r="U104" s="426">
        <f t="shared" si="32"/>
        <v>41.4</v>
      </c>
      <c r="V104" s="426">
        <f t="shared" si="33"/>
        <v>66.804112661861765</v>
      </c>
      <c r="W104" s="426">
        <f t="shared" si="34"/>
        <v>59.406424684836949</v>
      </c>
      <c r="X104" s="426"/>
      <c r="Y104" s="469">
        <f t="shared" si="35"/>
        <v>2235.9732059862258</v>
      </c>
      <c r="Z104" s="459"/>
      <c r="AA104" s="437"/>
      <c r="AB104" s="459"/>
      <c r="AC104" s="437"/>
      <c r="AD104" s="437"/>
      <c r="AE104" s="460"/>
      <c r="AF104" s="472">
        <v>300</v>
      </c>
      <c r="AG104" s="439">
        <f>AF104*E104/1000000</f>
        <v>90</v>
      </c>
      <c r="AH104" s="435"/>
      <c r="AI104" s="402" t="s">
        <v>1744</v>
      </c>
      <c r="AJ104" s="402">
        <v>250</v>
      </c>
      <c r="AK104" s="404">
        <v>6</v>
      </c>
      <c r="AL104" s="530">
        <v>0.15</v>
      </c>
      <c r="AM104" s="512" t="s">
        <v>1754</v>
      </c>
      <c r="AN104" s="422">
        <v>0.1</v>
      </c>
      <c r="AO104" s="488">
        <v>6</v>
      </c>
      <c r="AP104" s="437"/>
      <c r="AQ104" s="437"/>
      <c r="AR104" s="437"/>
      <c r="AS104" s="437"/>
      <c r="AT104" s="437"/>
      <c r="AU104" s="429"/>
      <c r="AV104" s="437"/>
      <c r="AW104" s="437"/>
      <c r="AX104" s="437"/>
      <c r="AY104" s="280"/>
      <c r="AZ104" s="734"/>
    </row>
    <row r="105" spans="1:52" s="14" customFormat="1" ht="26.1" customHeight="1">
      <c r="A105" s="15"/>
      <c r="B105" s="740"/>
      <c r="C105" s="737"/>
      <c r="D105" s="631">
        <v>60</v>
      </c>
      <c r="E105" s="621">
        <v>300000</v>
      </c>
      <c r="F105" s="621">
        <v>54</v>
      </c>
      <c r="G105" s="374">
        <v>15.3</v>
      </c>
      <c r="H105" s="444" t="s">
        <v>1203</v>
      </c>
      <c r="I105" s="385" t="s">
        <v>941</v>
      </c>
      <c r="J105" s="386">
        <v>11.5</v>
      </c>
      <c r="K105" s="452">
        <f t="shared" si="23"/>
        <v>87.912087912087912</v>
      </c>
      <c r="L105" s="378">
        <f t="shared" si="24"/>
        <v>24.94945468377556</v>
      </c>
      <c r="M105" s="617">
        <f t="shared" si="25"/>
        <v>37.642870150011014</v>
      </c>
      <c r="N105" s="378">
        <f t="shared" si="26"/>
        <v>18.266666828346331</v>
      </c>
      <c r="O105" s="378">
        <f t="shared" si="27"/>
        <v>88.090478982879233</v>
      </c>
      <c r="P105" s="386">
        <f t="shared" si="28"/>
        <v>60</v>
      </c>
      <c r="Q105" s="386">
        <f t="shared" si="29"/>
        <v>76.217145544454112</v>
      </c>
      <c r="R105" s="386">
        <f t="shared" si="30"/>
        <v>71.873333438425121</v>
      </c>
      <c r="S105" s="386"/>
      <c r="T105" s="427">
        <f t="shared" si="31"/>
        <v>89.239223605480504</v>
      </c>
      <c r="U105" s="426">
        <f t="shared" si="32"/>
        <v>41.4</v>
      </c>
      <c r="V105" s="426">
        <f t="shared" si="33"/>
        <v>66.804112661861765</v>
      </c>
      <c r="W105" s="426">
        <f t="shared" si="34"/>
        <v>59.406424684836949</v>
      </c>
      <c r="X105" s="426"/>
      <c r="Y105" s="469">
        <f t="shared" si="35"/>
        <v>2235.9732059862258</v>
      </c>
      <c r="Z105" s="459"/>
      <c r="AA105" s="437"/>
      <c r="AB105" s="459"/>
      <c r="AC105" s="437"/>
      <c r="AD105" s="437"/>
      <c r="AE105" s="460"/>
      <c r="AF105" s="472">
        <v>300</v>
      </c>
      <c r="AG105" s="439">
        <f>AF105*E104/1000000</f>
        <v>90</v>
      </c>
      <c r="AH105" s="435"/>
      <c r="AI105" s="402" t="s">
        <v>1744</v>
      </c>
      <c r="AJ105" s="402">
        <v>250</v>
      </c>
      <c r="AK105" s="404">
        <v>6</v>
      </c>
      <c r="AL105" s="530">
        <v>0.15</v>
      </c>
      <c r="AM105" s="512" t="s">
        <v>1754</v>
      </c>
      <c r="AN105" s="422">
        <v>0.1</v>
      </c>
      <c r="AO105" s="488">
        <v>6</v>
      </c>
      <c r="AP105" s="437"/>
      <c r="AQ105" s="437"/>
      <c r="AR105" s="437"/>
      <c r="AS105" s="437"/>
      <c r="AT105" s="437"/>
      <c r="AU105" s="429"/>
      <c r="AV105" s="437"/>
      <c r="AW105" s="437"/>
      <c r="AX105" s="437"/>
      <c r="AY105" s="280"/>
      <c r="AZ105" s="734"/>
    </row>
    <row r="106" spans="1:52" s="14" customFormat="1" ht="26.1" customHeight="1">
      <c r="A106" s="15"/>
      <c r="B106" s="740"/>
      <c r="C106" s="737"/>
      <c r="D106" s="631">
        <v>60</v>
      </c>
      <c r="E106" s="621">
        <v>300000</v>
      </c>
      <c r="F106" s="621">
        <v>54</v>
      </c>
      <c r="G106" s="374">
        <v>15.3</v>
      </c>
      <c r="H106" s="444" t="s">
        <v>1762</v>
      </c>
      <c r="I106" s="385" t="s">
        <v>1378</v>
      </c>
      <c r="J106" s="386">
        <v>11.5</v>
      </c>
      <c r="K106" s="452">
        <f t="shared" si="23"/>
        <v>87.912087912087912</v>
      </c>
      <c r="L106" s="378">
        <f t="shared" si="24"/>
        <v>24.94945468377556</v>
      </c>
      <c r="M106" s="617">
        <f t="shared" si="25"/>
        <v>37.642870150011014</v>
      </c>
      <c r="N106" s="378">
        <f t="shared" si="26"/>
        <v>18.266666828346331</v>
      </c>
      <c r="O106" s="378">
        <f t="shared" si="27"/>
        <v>88.090478982879233</v>
      </c>
      <c r="P106" s="386">
        <f t="shared" si="28"/>
        <v>60</v>
      </c>
      <c r="Q106" s="386">
        <f t="shared" si="29"/>
        <v>76.217145544454112</v>
      </c>
      <c r="R106" s="386">
        <f t="shared" si="30"/>
        <v>71.873333438425121</v>
      </c>
      <c r="S106" s="386"/>
      <c r="T106" s="427">
        <f t="shared" si="31"/>
        <v>89.239223605480504</v>
      </c>
      <c r="U106" s="426">
        <f t="shared" si="32"/>
        <v>41.4</v>
      </c>
      <c r="V106" s="426">
        <f t="shared" si="33"/>
        <v>66.804112661861765</v>
      </c>
      <c r="W106" s="426">
        <f t="shared" si="34"/>
        <v>59.406424684836949</v>
      </c>
      <c r="X106" s="426"/>
      <c r="Y106" s="469">
        <f t="shared" si="35"/>
        <v>2235.9732059862258</v>
      </c>
      <c r="Z106" s="459"/>
      <c r="AA106" s="437"/>
      <c r="AB106" s="459"/>
      <c r="AC106" s="437"/>
      <c r="AD106" s="437"/>
      <c r="AE106" s="460"/>
      <c r="AF106" s="472">
        <v>300</v>
      </c>
      <c r="AG106" s="439">
        <f>AF106*E104/1000000</f>
        <v>90</v>
      </c>
      <c r="AH106" s="435"/>
      <c r="AI106" s="402" t="s">
        <v>1744</v>
      </c>
      <c r="AJ106" s="402">
        <v>250</v>
      </c>
      <c r="AK106" s="404">
        <v>6</v>
      </c>
      <c r="AL106" s="530">
        <v>0.15</v>
      </c>
      <c r="AM106" s="512" t="s">
        <v>1754</v>
      </c>
      <c r="AN106" s="422">
        <v>0.1</v>
      </c>
      <c r="AO106" s="488">
        <v>6</v>
      </c>
      <c r="AP106" s="437"/>
      <c r="AQ106" s="437"/>
      <c r="AR106" s="437"/>
      <c r="AS106" s="437"/>
      <c r="AT106" s="437"/>
      <c r="AU106" s="429"/>
      <c r="AV106" s="437"/>
      <c r="AW106" s="437"/>
      <c r="AX106" s="437"/>
      <c r="AY106" s="280"/>
      <c r="AZ106" s="734"/>
    </row>
    <row r="107" spans="1:52" s="14" customFormat="1" ht="26.1" customHeight="1">
      <c r="A107" s="15"/>
      <c r="B107" s="740"/>
      <c r="C107" s="738"/>
      <c r="D107" s="631">
        <v>60</v>
      </c>
      <c r="E107" s="621">
        <v>300000</v>
      </c>
      <c r="F107" s="621">
        <v>54</v>
      </c>
      <c r="G107" s="374">
        <v>6</v>
      </c>
      <c r="H107" s="374">
        <v>7.1</v>
      </c>
      <c r="I107" s="397" t="s">
        <v>1196</v>
      </c>
      <c r="J107" s="386">
        <v>11.5</v>
      </c>
      <c r="K107" s="452">
        <f t="shared" si="23"/>
        <v>87.912087912087912</v>
      </c>
      <c r="L107" s="378">
        <f t="shared" si="24"/>
        <v>12.768239304944212</v>
      </c>
      <c r="M107" s="617">
        <f t="shared" si="25"/>
        <v>62.587307841628281</v>
      </c>
      <c r="N107" s="378">
        <f t="shared" si="26"/>
        <v>21.693501149023497</v>
      </c>
      <c r="O107" s="378">
        <f t="shared" si="27"/>
        <v>82.400131295079007</v>
      </c>
      <c r="P107" s="386">
        <f t="shared" si="28"/>
        <v>60</v>
      </c>
      <c r="Q107" s="386">
        <f t="shared" si="29"/>
        <v>68.29935554821374</v>
      </c>
      <c r="R107" s="386">
        <f t="shared" si="30"/>
        <v>74.100775746865281</v>
      </c>
      <c r="S107" s="386"/>
      <c r="T107" s="427">
        <f t="shared" si="31"/>
        <v>78.082488830631974</v>
      </c>
      <c r="U107" s="426">
        <f t="shared" si="32"/>
        <v>41.4</v>
      </c>
      <c r="V107" s="426">
        <f t="shared" si="33"/>
        <v>53.645222635465124</v>
      </c>
      <c r="W107" s="426">
        <f t="shared" si="34"/>
        <v>63.145637112303007</v>
      </c>
      <c r="X107" s="426"/>
      <c r="Y107" s="469">
        <f t="shared" si="35"/>
        <v>1956.4306571498416</v>
      </c>
      <c r="Z107" s="459"/>
      <c r="AA107" s="437"/>
      <c r="AB107" s="459"/>
      <c r="AC107" s="437"/>
      <c r="AD107" s="437"/>
      <c r="AE107" s="460"/>
      <c r="AF107" s="472">
        <v>300</v>
      </c>
      <c r="AG107" s="439">
        <f>AF107*E104/1000000</f>
        <v>90</v>
      </c>
      <c r="AH107" s="435"/>
      <c r="AI107" s="402" t="s">
        <v>1753</v>
      </c>
      <c r="AJ107" s="402">
        <v>150</v>
      </c>
      <c r="AK107" s="404">
        <v>6</v>
      </c>
      <c r="AL107" s="530">
        <v>0.15</v>
      </c>
      <c r="AM107" s="512" t="s">
        <v>1744</v>
      </c>
      <c r="AN107" s="422">
        <v>0.15</v>
      </c>
      <c r="AO107" s="488">
        <v>4</v>
      </c>
      <c r="AP107" s="437"/>
      <c r="AQ107" s="437"/>
      <c r="AR107" s="437"/>
      <c r="AS107" s="437"/>
      <c r="AT107" s="437"/>
      <c r="AU107" s="429"/>
      <c r="AV107" s="437"/>
      <c r="AW107" s="437"/>
      <c r="AX107" s="437"/>
      <c r="AY107" s="280"/>
      <c r="AZ107" s="734"/>
    </row>
    <row r="108" spans="1:52" s="14" customFormat="1" ht="26.1" customHeight="1">
      <c r="A108" s="15"/>
      <c r="B108" s="740"/>
      <c r="C108" s="733" t="s">
        <v>772</v>
      </c>
      <c r="D108" s="631">
        <v>100</v>
      </c>
      <c r="E108" s="621">
        <v>291000</v>
      </c>
      <c r="F108" s="621">
        <v>60</v>
      </c>
      <c r="G108" s="621">
        <v>18.600000000000001</v>
      </c>
      <c r="H108" s="374">
        <v>25.7</v>
      </c>
      <c r="I108" s="397" t="s">
        <v>1199</v>
      </c>
      <c r="J108" s="386">
        <v>11.5</v>
      </c>
      <c r="K108" s="452">
        <f t="shared" si="23"/>
        <v>85.27472527472527</v>
      </c>
      <c r="L108" s="378">
        <f t="shared" si="24"/>
        <v>27.804862623295783</v>
      </c>
      <c r="M108" s="617">
        <f t="shared" si="25"/>
        <v>34.58744277744325</v>
      </c>
      <c r="N108" s="378">
        <f t="shared" si="26"/>
        <v>19.810513503270151</v>
      </c>
      <c r="O108" s="378">
        <f t="shared" si="27"/>
        <v>130.94999448226787</v>
      </c>
      <c r="P108" s="386">
        <f t="shared" si="28"/>
        <v>100</v>
      </c>
      <c r="Q108" s="386">
        <f t="shared" si="29"/>
        <v>118.07316070514226</v>
      </c>
      <c r="R108" s="386">
        <f t="shared" si="30"/>
        <v>112.8768337771256</v>
      </c>
      <c r="S108" s="386"/>
      <c r="T108" s="427">
        <f t="shared" si="31"/>
        <v>197.20086213141883</v>
      </c>
      <c r="U108" s="426">
        <f t="shared" si="32"/>
        <v>115</v>
      </c>
      <c r="V108" s="426">
        <f t="shared" si="33"/>
        <v>160.32461970737702</v>
      </c>
      <c r="W108" s="426">
        <f t="shared" si="34"/>
        <v>146.52356544081169</v>
      </c>
      <c r="X108" s="426"/>
      <c r="Y108" s="469">
        <f t="shared" si="35"/>
        <v>4941.0542372329301</v>
      </c>
      <c r="Z108" s="459"/>
      <c r="AA108" s="437"/>
      <c r="AB108" s="459"/>
      <c r="AC108" s="437"/>
      <c r="AD108" s="437"/>
      <c r="AE108" s="460"/>
      <c r="AF108" s="472">
        <v>170</v>
      </c>
      <c r="AG108" s="439">
        <f>AF108*E108/1000000</f>
        <v>49.47</v>
      </c>
      <c r="AH108" s="435"/>
      <c r="AI108" s="402" t="s">
        <v>1744</v>
      </c>
      <c r="AJ108" s="402">
        <v>250</v>
      </c>
      <c r="AK108" s="404">
        <v>6</v>
      </c>
      <c r="AL108" s="530">
        <v>0.1</v>
      </c>
      <c r="AM108" s="512" t="s">
        <v>1754</v>
      </c>
      <c r="AN108" s="422">
        <v>0.1</v>
      </c>
      <c r="AO108" s="488">
        <v>6</v>
      </c>
      <c r="AP108" s="437"/>
      <c r="AQ108" s="437"/>
      <c r="AR108" s="437"/>
      <c r="AS108" s="437"/>
      <c r="AT108" s="437"/>
      <c r="AU108" s="430">
        <v>0.1</v>
      </c>
      <c r="AV108" s="436">
        <v>3</v>
      </c>
      <c r="AW108" s="436">
        <v>3</v>
      </c>
      <c r="AX108" s="437"/>
      <c r="AY108" s="280"/>
      <c r="AZ108" s="734"/>
    </row>
    <row r="109" spans="1:52" s="14" customFormat="1" ht="26.1" customHeight="1">
      <c r="A109" s="15"/>
      <c r="B109" s="740"/>
      <c r="C109" s="738"/>
      <c r="D109" s="631">
        <v>100</v>
      </c>
      <c r="E109" s="621">
        <v>291000</v>
      </c>
      <c r="F109" s="621">
        <v>60</v>
      </c>
      <c r="G109" s="621">
        <v>18.600000000000001</v>
      </c>
      <c r="H109" s="450" t="s">
        <v>1204</v>
      </c>
      <c r="I109" s="385" t="s">
        <v>942</v>
      </c>
      <c r="J109" s="386">
        <v>11.5</v>
      </c>
      <c r="K109" s="452">
        <f t="shared" si="23"/>
        <v>85.27472527472527</v>
      </c>
      <c r="L109" s="378">
        <f t="shared" si="24"/>
        <v>27.804862623295783</v>
      </c>
      <c r="M109" s="617">
        <f t="shared" si="25"/>
        <v>34.58744277744325</v>
      </c>
      <c r="N109" s="378">
        <f t="shared" si="26"/>
        <v>19.810513503270151</v>
      </c>
      <c r="O109" s="378">
        <f t="shared" si="27"/>
        <v>130.94999448226787</v>
      </c>
      <c r="P109" s="386">
        <f t="shared" si="28"/>
        <v>100</v>
      </c>
      <c r="Q109" s="386">
        <f t="shared" si="29"/>
        <v>118.07316070514226</v>
      </c>
      <c r="R109" s="386">
        <f t="shared" si="30"/>
        <v>112.8768337771256</v>
      </c>
      <c r="S109" s="386"/>
      <c r="T109" s="427">
        <f t="shared" si="31"/>
        <v>197.20086213141883</v>
      </c>
      <c r="U109" s="426">
        <f t="shared" si="32"/>
        <v>115</v>
      </c>
      <c r="V109" s="426">
        <f t="shared" si="33"/>
        <v>160.32461970737702</v>
      </c>
      <c r="W109" s="426">
        <f t="shared" si="34"/>
        <v>146.52356544081169</v>
      </c>
      <c r="X109" s="426"/>
      <c r="Y109" s="469">
        <f t="shared" si="35"/>
        <v>4941.0542372329301</v>
      </c>
      <c r="Z109" s="459"/>
      <c r="AA109" s="437"/>
      <c r="AB109" s="459"/>
      <c r="AC109" s="437"/>
      <c r="AD109" s="437"/>
      <c r="AE109" s="460"/>
      <c r="AF109" s="472">
        <v>170</v>
      </c>
      <c r="AG109" s="439">
        <f>AF109*E108/1000000</f>
        <v>49.47</v>
      </c>
      <c r="AH109" s="435"/>
      <c r="AI109" s="402" t="s">
        <v>1744</v>
      </c>
      <c r="AJ109" s="402">
        <v>250</v>
      </c>
      <c r="AK109" s="404">
        <v>6</v>
      </c>
      <c r="AL109" s="530">
        <v>0.08</v>
      </c>
      <c r="AM109" s="512" t="s">
        <v>1752</v>
      </c>
      <c r="AN109" s="422">
        <v>0.3</v>
      </c>
      <c r="AO109" s="488">
        <v>6</v>
      </c>
      <c r="AP109" s="437"/>
      <c r="AQ109" s="437"/>
      <c r="AR109" s="437"/>
      <c r="AS109" s="437"/>
      <c r="AT109" s="437"/>
      <c r="AU109" s="430">
        <v>0.1</v>
      </c>
      <c r="AV109" s="436">
        <v>3</v>
      </c>
      <c r="AW109" s="436">
        <v>3</v>
      </c>
      <c r="AX109" s="437"/>
      <c r="AY109" s="280"/>
      <c r="AZ109" s="734"/>
    </row>
    <row r="110" spans="1:52" s="14" customFormat="1" ht="26.1" customHeight="1">
      <c r="A110" s="15"/>
      <c r="B110" s="740"/>
      <c r="C110" s="40" t="s">
        <v>673</v>
      </c>
      <c r="D110" s="625">
        <v>30</v>
      </c>
      <c r="E110" s="374">
        <v>65700</v>
      </c>
      <c r="F110" s="374">
        <v>183</v>
      </c>
      <c r="G110" s="374">
        <v>17</v>
      </c>
      <c r="H110" s="450" t="s">
        <v>773</v>
      </c>
      <c r="I110" s="385" t="s">
        <v>943</v>
      </c>
      <c r="J110" s="386">
        <v>11.5</v>
      </c>
      <c r="K110" s="452">
        <f t="shared" si="23"/>
        <v>19.252747252747252</v>
      </c>
      <c r="L110" s="378">
        <f t="shared" si="24"/>
        <v>12.487461952758673</v>
      </c>
      <c r="M110" s="617">
        <f t="shared" si="25"/>
        <v>80.045961008615322</v>
      </c>
      <c r="N110" s="378">
        <f t="shared" si="26"/>
        <v>22.040425418395621</v>
      </c>
      <c r="O110" s="378">
        <f t="shared" si="27"/>
        <v>52.443126791250293</v>
      </c>
      <c r="P110" s="386">
        <f t="shared" si="28"/>
        <v>30</v>
      </c>
      <c r="Q110" s="386">
        <f t="shared" si="29"/>
        <v>38.116850269293138</v>
      </c>
      <c r="R110" s="386">
        <f t="shared" si="30"/>
        <v>44.326276521957155</v>
      </c>
      <c r="S110" s="386"/>
      <c r="T110" s="427">
        <f t="shared" si="31"/>
        <v>31.628237797896272</v>
      </c>
      <c r="U110" s="426">
        <f t="shared" si="32"/>
        <v>10.35</v>
      </c>
      <c r="V110" s="426">
        <f t="shared" si="33"/>
        <v>16.708284156194694</v>
      </c>
      <c r="W110" s="426">
        <f t="shared" si="34"/>
        <v>22.595416088461615</v>
      </c>
      <c r="X110" s="426"/>
      <c r="Y110" s="469">
        <f t="shared" si="35"/>
        <v>792.47543189420696</v>
      </c>
      <c r="Z110" s="459"/>
      <c r="AA110" s="437"/>
      <c r="AB110" s="459"/>
      <c r="AC110" s="437"/>
      <c r="AD110" s="437"/>
      <c r="AE110" s="460"/>
      <c r="AF110" s="472">
        <v>225</v>
      </c>
      <c r="AG110" s="439">
        <f>AF110*E110/1000000</f>
        <v>14.782500000000001</v>
      </c>
      <c r="AH110" s="435"/>
      <c r="AI110" s="402" t="s">
        <v>1863</v>
      </c>
      <c r="AJ110" s="402">
        <v>250</v>
      </c>
      <c r="AK110" s="404">
        <v>12</v>
      </c>
      <c r="AL110" s="530">
        <v>0.08</v>
      </c>
      <c r="AM110" s="512" t="s">
        <v>1757</v>
      </c>
      <c r="AN110" s="422">
        <v>0.15</v>
      </c>
      <c r="AO110" s="488">
        <v>12</v>
      </c>
      <c r="AP110" s="437"/>
      <c r="AQ110" s="437"/>
      <c r="AR110" s="437"/>
      <c r="AS110" s="437"/>
      <c r="AT110" s="437"/>
      <c r="AU110" s="430">
        <v>1</v>
      </c>
      <c r="AV110" s="436">
        <v>3</v>
      </c>
      <c r="AW110" s="436">
        <v>3</v>
      </c>
      <c r="AX110" s="437"/>
      <c r="AY110" s="280"/>
      <c r="AZ110" s="734"/>
    </row>
    <row r="111" spans="1:52" s="14" customFormat="1" ht="26.1" customHeight="1">
      <c r="A111" s="15"/>
      <c r="B111" s="740"/>
      <c r="C111" s="40" t="s">
        <v>668</v>
      </c>
      <c r="D111" s="625">
        <v>27</v>
      </c>
      <c r="E111" s="374">
        <v>54000</v>
      </c>
      <c r="F111" s="374">
        <v>74</v>
      </c>
      <c r="G111" s="374">
        <v>15.5</v>
      </c>
      <c r="H111" s="374">
        <v>1.21</v>
      </c>
      <c r="I111" s="397" t="s">
        <v>1196</v>
      </c>
      <c r="J111" s="386">
        <v>11.5</v>
      </c>
      <c r="K111" s="452">
        <f t="shared" si="23"/>
        <v>15.824175824175825</v>
      </c>
      <c r="L111" s="378">
        <f t="shared" si="24"/>
        <v>10.673990198185695</v>
      </c>
      <c r="M111" s="617">
        <f t="shared" si="25"/>
        <v>89.25843161992286</v>
      </c>
      <c r="N111" s="378">
        <f t="shared" si="26"/>
        <v>6.5637391943690284</v>
      </c>
      <c r="O111" s="378">
        <f t="shared" si="27"/>
        <v>38.204524105160573</v>
      </c>
      <c r="P111" s="386">
        <f t="shared" si="28"/>
        <v>27</v>
      </c>
      <c r="Q111" s="386">
        <f t="shared" si="29"/>
        <v>33.938093628820702</v>
      </c>
      <c r="R111" s="386">
        <f t="shared" si="30"/>
        <v>31.26643047633987</v>
      </c>
      <c r="S111" s="386"/>
      <c r="T111" s="427">
        <f t="shared" si="31"/>
        <v>16.785235114170646</v>
      </c>
      <c r="U111" s="426">
        <f t="shared" si="32"/>
        <v>8.3834999999999997</v>
      </c>
      <c r="V111" s="426">
        <f t="shared" si="33"/>
        <v>13.245633290323903</v>
      </c>
      <c r="W111" s="426">
        <f t="shared" si="34"/>
        <v>11.242281259415638</v>
      </c>
      <c r="X111" s="426"/>
      <c r="Y111" s="469">
        <f t="shared" si="35"/>
        <v>420.56995181163569</v>
      </c>
      <c r="Z111" s="459"/>
      <c r="AA111" s="437"/>
      <c r="AB111" s="459"/>
      <c r="AC111" s="437"/>
      <c r="AD111" s="437"/>
      <c r="AE111" s="460"/>
      <c r="AF111" s="472">
        <v>200</v>
      </c>
      <c r="AG111" s="439">
        <f>AF111*E111/1000000</f>
        <v>10.8</v>
      </c>
      <c r="AH111" s="435"/>
      <c r="AI111" s="402" t="s">
        <v>1862</v>
      </c>
      <c r="AJ111" s="402">
        <v>180</v>
      </c>
      <c r="AK111" s="404">
        <v>15</v>
      </c>
      <c r="AL111" s="530">
        <v>0.3</v>
      </c>
      <c r="AM111" s="512" t="s">
        <v>1755</v>
      </c>
      <c r="AN111" s="422">
        <v>0.3</v>
      </c>
      <c r="AO111" s="488">
        <v>15</v>
      </c>
      <c r="AP111" s="437"/>
      <c r="AQ111" s="437"/>
      <c r="AR111" s="437"/>
      <c r="AS111" s="437"/>
      <c r="AT111" s="437"/>
      <c r="AU111" s="429"/>
      <c r="AV111" s="437"/>
      <c r="AW111" s="437"/>
      <c r="AX111" s="437"/>
      <c r="AY111" s="280"/>
      <c r="AZ111" s="734"/>
    </row>
    <row r="112" spans="1:52" s="14" customFormat="1" ht="26.1" customHeight="1">
      <c r="A112" s="15"/>
      <c r="B112" s="740"/>
      <c r="C112" s="40" t="s">
        <v>669</v>
      </c>
      <c r="D112" s="625">
        <v>7.9</v>
      </c>
      <c r="E112" s="374">
        <v>2100</v>
      </c>
      <c r="F112" s="374">
        <v>600</v>
      </c>
      <c r="G112" s="374">
        <v>16</v>
      </c>
      <c r="H112" s="498"/>
      <c r="I112" s="397" t="s">
        <v>1201</v>
      </c>
      <c r="J112" s="386">
        <v>11.5</v>
      </c>
      <c r="K112" s="377">
        <f t="shared" si="23"/>
        <v>0.61538461538461531</v>
      </c>
      <c r="L112" s="377">
        <f t="shared" si="24"/>
        <v>2.1481999904910234</v>
      </c>
      <c r="M112" s="617">
        <f t="shared" si="25"/>
        <v>463.70551390419047</v>
      </c>
      <c r="N112" s="377">
        <f t="shared" si="26"/>
        <v>3.7153341417894592</v>
      </c>
      <c r="O112" s="378">
        <f t="shared" si="27"/>
        <v>11.711297185982314</v>
      </c>
      <c r="P112" s="386">
        <f t="shared" si="28"/>
        <v>7.9</v>
      </c>
      <c r="Q112" s="386">
        <f t="shared" si="29"/>
        <v>9.2963299938191657</v>
      </c>
      <c r="R112" s="386">
        <f t="shared" si="30"/>
        <v>10.314967192163149</v>
      </c>
      <c r="S112" s="386"/>
      <c r="T112" s="422">
        <f t="shared" si="31"/>
        <v>1.5772765404515685</v>
      </c>
      <c r="U112" s="422">
        <f t="shared" si="32"/>
        <v>0.71771499999999999</v>
      </c>
      <c r="V112" s="422">
        <f t="shared" si="33"/>
        <v>0.99385014057079124</v>
      </c>
      <c r="W112" s="422">
        <f t="shared" si="34"/>
        <v>1.2235833040171242</v>
      </c>
      <c r="X112" s="426"/>
      <c r="Y112" s="469">
        <f t="shared" si="35"/>
        <v>39.520156500596968</v>
      </c>
      <c r="Z112" s="459"/>
      <c r="AA112" s="437"/>
      <c r="AB112" s="459"/>
      <c r="AC112" s="437"/>
      <c r="AD112" s="437"/>
      <c r="AE112" s="460"/>
      <c r="AF112" s="459"/>
      <c r="AG112" s="435"/>
      <c r="AH112" s="435"/>
      <c r="AI112" s="400"/>
      <c r="AJ112" s="400"/>
      <c r="AK112" s="405"/>
      <c r="AL112" s="532"/>
      <c r="AM112" s="511"/>
      <c r="AN112" s="408"/>
      <c r="AO112" s="490"/>
      <c r="AP112" s="437"/>
      <c r="AQ112" s="437"/>
      <c r="AR112" s="437"/>
      <c r="AS112" s="437"/>
      <c r="AT112" s="437"/>
      <c r="AU112" s="430">
        <v>10</v>
      </c>
      <c r="AV112" s="436">
        <v>3</v>
      </c>
      <c r="AW112" s="436">
        <v>3</v>
      </c>
      <c r="AX112" s="437"/>
      <c r="AY112" s="261" t="s">
        <v>2093</v>
      </c>
      <c r="AZ112" s="734"/>
    </row>
    <row r="113" spans="1:52" s="14" customFormat="1" ht="26.1" customHeight="1">
      <c r="A113" s="15"/>
      <c r="B113" s="741"/>
      <c r="C113" s="139" t="s">
        <v>1376</v>
      </c>
      <c r="D113" s="626"/>
      <c r="E113" s="374"/>
      <c r="F113" s="374"/>
      <c r="G113" s="374"/>
      <c r="H113" s="498"/>
      <c r="I113" s="387"/>
      <c r="J113" s="386">
        <v>11.5</v>
      </c>
      <c r="K113" s="452"/>
      <c r="L113" s="378"/>
      <c r="M113" s="617"/>
      <c r="N113" s="378"/>
      <c r="O113" s="378"/>
      <c r="P113" s="386"/>
      <c r="Q113" s="386"/>
      <c r="R113" s="386"/>
      <c r="S113" s="386"/>
      <c r="T113" s="427"/>
      <c r="U113" s="426"/>
      <c r="V113" s="426"/>
      <c r="W113" s="426"/>
      <c r="X113" s="426"/>
      <c r="Y113" s="469"/>
      <c r="Z113" s="459"/>
      <c r="AA113" s="437"/>
      <c r="AB113" s="459"/>
      <c r="AC113" s="437"/>
      <c r="AD113" s="437"/>
      <c r="AE113" s="460"/>
      <c r="AF113" s="459"/>
      <c r="AG113" s="435"/>
      <c r="AH113" s="435"/>
      <c r="AI113" s="400"/>
      <c r="AJ113" s="400"/>
      <c r="AK113" s="405"/>
      <c r="AL113" s="532"/>
      <c r="AM113" s="511"/>
      <c r="AN113" s="408"/>
      <c r="AO113" s="490"/>
      <c r="AP113" s="437"/>
      <c r="AQ113" s="437"/>
      <c r="AR113" s="437"/>
      <c r="AS113" s="437"/>
      <c r="AT113" s="437"/>
      <c r="AU113" s="429"/>
      <c r="AV113" s="437"/>
      <c r="AW113" s="437"/>
      <c r="AX113" s="430">
        <v>10</v>
      </c>
      <c r="AY113" s="280"/>
      <c r="AZ113" s="734"/>
    </row>
    <row r="114" spans="1:52" s="14" customFormat="1" ht="26.1" customHeight="1">
      <c r="A114" s="15"/>
      <c r="B114" s="739" t="s">
        <v>1183</v>
      </c>
      <c r="C114" s="40" t="s">
        <v>1094</v>
      </c>
      <c r="D114" s="626"/>
      <c r="E114" s="374"/>
      <c r="F114" s="374"/>
      <c r="G114" s="374"/>
      <c r="H114" s="374"/>
      <c r="I114" s="387"/>
      <c r="J114" s="386">
        <v>11.5</v>
      </c>
      <c r="K114" s="452"/>
      <c r="L114" s="378"/>
      <c r="M114" s="617"/>
      <c r="N114" s="378"/>
      <c r="O114" s="378"/>
      <c r="P114" s="386"/>
      <c r="Q114" s="386"/>
      <c r="R114" s="386"/>
      <c r="S114" s="386"/>
      <c r="T114" s="427"/>
      <c r="U114" s="426"/>
      <c r="V114" s="426"/>
      <c r="W114" s="426"/>
      <c r="X114" s="426"/>
      <c r="Y114" s="469"/>
      <c r="Z114" s="472">
        <v>43.5</v>
      </c>
      <c r="AA114" s="474">
        <f t="shared" ref="AA114" si="37">Z114*24*365*1000/22.4*64.07/1000/1000</f>
        <v>1089.9336696428572</v>
      </c>
      <c r="AB114" s="459"/>
      <c r="AC114" s="437"/>
      <c r="AD114" s="430">
        <v>956</v>
      </c>
      <c r="AE114" s="464">
        <v>0.4</v>
      </c>
      <c r="AF114" s="459"/>
      <c r="AG114" s="435"/>
      <c r="AH114" s="435"/>
      <c r="AI114" s="400"/>
      <c r="AJ114" s="400"/>
      <c r="AK114" s="405"/>
      <c r="AL114" s="532"/>
      <c r="AM114" s="511"/>
      <c r="AN114" s="408"/>
      <c r="AO114" s="490"/>
      <c r="AP114" s="437"/>
      <c r="AQ114" s="437"/>
      <c r="AR114" s="437"/>
      <c r="AS114" s="437"/>
      <c r="AT114" s="437"/>
      <c r="AU114" s="429"/>
      <c r="AV114" s="437"/>
      <c r="AW114" s="437"/>
      <c r="AX114" s="437"/>
      <c r="AY114" s="261" t="s">
        <v>2094</v>
      </c>
      <c r="AZ114" s="733" t="s">
        <v>2289</v>
      </c>
    </row>
    <row r="115" spans="1:52" s="14" customFormat="1" ht="26.1" customHeight="1">
      <c r="A115" s="15"/>
      <c r="B115" s="740"/>
      <c r="C115" s="40" t="s">
        <v>1178</v>
      </c>
      <c r="D115" s="634">
        <v>28.8</v>
      </c>
      <c r="E115" s="374">
        <v>39800</v>
      </c>
      <c r="F115" s="374">
        <v>750</v>
      </c>
      <c r="G115" s="374">
        <v>24.5</v>
      </c>
      <c r="H115" s="498"/>
      <c r="I115" s="497"/>
      <c r="J115" s="386">
        <v>11.5</v>
      </c>
      <c r="K115" s="452">
        <f t="shared" si="23"/>
        <v>11.663003663003664</v>
      </c>
      <c r="L115" s="378">
        <f t="shared" si="24"/>
        <v>12.158298488852967</v>
      </c>
      <c r="M115" s="617">
        <f t="shared" si="25"/>
        <v>86.786645758951948</v>
      </c>
      <c r="N115" s="378">
        <f t="shared" si="26"/>
        <v>59.788657411759473</v>
      </c>
      <c r="O115" s="378">
        <f t="shared" si="27"/>
        <v>75.565521335398088</v>
      </c>
      <c r="P115" s="386">
        <f t="shared" si="28"/>
        <v>28.8</v>
      </c>
      <c r="Q115" s="386">
        <f t="shared" si="29"/>
        <v>36.702894017754431</v>
      </c>
      <c r="R115" s="386">
        <f t="shared" si="30"/>
        <v>67.662627317643654</v>
      </c>
      <c r="S115" s="386"/>
      <c r="T115" s="427">
        <f t="shared" si="31"/>
        <v>65.666702168940787</v>
      </c>
      <c r="U115" s="426">
        <f t="shared" si="32"/>
        <v>9.5385600000000004</v>
      </c>
      <c r="V115" s="426">
        <f t="shared" si="33"/>
        <v>15.491677936702912</v>
      </c>
      <c r="W115" s="426">
        <f t="shared" si="34"/>
        <v>52.64965805855288</v>
      </c>
      <c r="X115" s="426"/>
      <c r="Y115" s="469">
        <f t="shared" si="35"/>
        <v>1645.3413716859354</v>
      </c>
      <c r="Z115" s="459"/>
      <c r="AA115" s="437"/>
      <c r="AB115" s="459"/>
      <c r="AC115" s="437"/>
      <c r="AD115" s="462"/>
      <c r="AE115" s="460"/>
      <c r="AF115" s="472">
        <v>200</v>
      </c>
      <c r="AG115" s="439">
        <f t="shared" ref="AG115:AG125" si="38">AF115*E115/1000000</f>
        <v>7.96</v>
      </c>
      <c r="AH115" s="435"/>
      <c r="AI115" s="402" t="s">
        <v>1755</v>
      </c>
      <c r="AJ115" s="402">
        <v>180</v>
      </c>
      <c r="AK115" s="405"/>
      <c r="AL115" s="530">
        <v>0.15</v>
      </c>
      <c r="AM115" s="512" t="s">
        <v>1759</v>
      </c>
      <c r="AN115" s="422">
        <v>0.2</v>
      </c>
      <c r="AO115" s="488">
        <v>6</v>
      </c>
      <c r="AP115" s="437"/>
      <c r="AQ115" s="437"/>
      <c r="AR115" s="437"/>
      <c r="AS115" s="437"/>
      <c r="AT115" s="437"/>
      <c r="AU115" s="429"/>
      <c r="AV115" s="437"/>
      <c r="AW115" s="437"/>
      <c r="AX115" s="437"/>
      <c r="AY115" s="261" t="s">
        <v>2095</v>
      </c>
      <c r="AZ115" s="734"/>
    </row>
    <row r="116" spans="1:52" s="14" customFormat="1" ht="26.1" customHeight="1">
      <c r="A116" s="15"/>
      <c r="B116" s="740"/>
      <c r="C116" s="40" t="s">
        <v>1179</v>
      </c>
      <c r="D116" s="634">
        <v>28.8</v>
      </c>
      <c r="E116" s="374">
        <v>39800</v>
      </c>
      <c r="F116" s="374">
        <v>750</v>
      </c>
      <c r="G116" s="374">
        <v>24.5</v>
      </c>
      <c r="H116" s="498"/>
      <c r="I116" s="497"/>
      <c r="J116" s="386">
        <v>11.5</v>
      </c>
      <c r="K116" s="452">
        <f t="shared" si="23"/>
        <v>11.663003663003664</v>
      </c>
      <c r="L116" s="378">
        <f t="shared" si="24"/>
        <v>12.158298488852967</v>
      </c>
      <c r="M116" s="617">
        <f t="shared" si="25"/>
        <v>86.786645758951948</v>
      </c>
      <c r="N116" s="378">
        <f t="shared" si="26"/>
        <v>59.788657411759473</v>
      </c>
      <c r="O116" s="378">
        <f t="shared" si="27"/>
        <v>75.565521335398088</v>
      </c>
      <c r="P116" s="386">
        <f t="shared" si="28"/>
        <v>28.8</v>
      </c>
      <c r="Q116" s="386">
        <f t="shared" si="29"/>
        <v>36.702894017754431</v>
      </c>
      <c r="R116" s="386">
        <f t="shared" si="30"/>
        <v>67.662627317643654</v>
      </c>
      <c r="S116" s="386"/>
      <c r="T116" s="427">
        <f t="shared" si="31"/>
        <v>65.666702168940787</v>
      </c>
      <c r="U116" s="426">
        <f t="shared" si="32"/>
        <v>9.5385600000000004</v>
      </c>
      <c r="V116" s="426">
        <f t="shared" si="33"/>
        <v>15.491677936702912</v>
      </c>
      <c r="W116" s="426">
        <f t="shared" si="34"/>
        <v>52.64965805855288</v>
      </c>
      <c r="X116" s="426"/>
      <c r="Y116" s="469">
        <f t="shared" si="35"/>
        <v>1645.3413716859354</v>
      </c>
      <c r="Z116" s="459"/>
      <c r="AA116" s="437"/>
      <c r="AB116" s="459"/>
      <c r="AC116" s="437"/>
      <c r="AD116" s="437"/>
      <c r="AE116" s="460"/>
      <c r="AF116" s="472">
        <v>200</v>
      </c>
      <c r="AG116" s="439">
        <f t="shared" si="38"/>
        <v>7.96</v>
      </c>
      <c r="AH116" s="435"/>
      <c r="AI116" s="402" t="s">
        <v>1755</v>
      </c>
      <c r="AJ116" s="402">
        <v>180</v>
      </c>
      <c r="AK116" s="405"/>
      <c r="AL116" s="530">
        <v>0.15</v>
      </c>
      <c r="AM116" s="512" t="s">
        <v>1759</v>
      </c>
      <c r="AN116" s="422">
        <v>0.2</v>
      </c>
      <c r="AO116" s="488">
        <v>6</v>
      </c>
      <c r="AP116" s="437"/>
      <c r="AQ116" s="437"/>
      <c r="AR116" s="437"/>
      <c r="AS116" s="437"/>
      <c r="AT116" s="437"/>
      <c r="AU116" s="429"/>
      <c r="AV116" s="437"/>
      <c r="AW116" s="437"/>
      <c r="AX116" s="437"/>
      <c r="AY116" s="261" t="s">
        <v>2095</v>
      </c>
      <c r="AZ116" s="734"/>
    </row>
    <row r="117" spans="1:52" s="14" customFormat="1" ht="26.1" customHeight="1">
      <c r="A117" s="15"/>
      <c r="B117" s="740"/>
      <c r="C117" s="40" t="s">
        <v>1182</v>
      </c>
      <c r="D117" s="634">
        <v>28.8</v>
      </c>
      <c r="E117" s="374">
        <v>39800</v>
      </c>
      <c r="F117" s="374">
        <v>750</v>
      </c>
      <c r="G117" s="374">
        <v>24.5</v>
      </c>
      <c r="H117" s="498"/>
      <c r="I117" s="497"/>
      <c r="J117" s="386">
        <v>11.5</v>
      </c>
      <c r="K117" s="452">
        <f t="shared" si="23"/>
        <v>11.663003663003664</v>
      </c>
      <c r="L117" s="378">
        <f t="shared" si="24"/>
        <v>12.158298488852967</v>
      </c>
      <c r="M117" s="617">
        <f t="shared" si="25"/>
        <v>86.786645758951948</v>
      </c>
      <c r="N117" s="378">
        <f t="shared" si="26"/>
        <v>59.788657411759473</v>
      </c>
      <c r="O117" s="378">
        <f t="shared" si="27"/>
        <v>75.565521335398088</v>
      </c>
      <c r="P117" s="386">
        <f t="shared" si="28"/>
        <v>28.8</v>
      </c>
      <c r="Q117" s="386">
        <f t="shared" si="29"/>
        <v>36.702894017754431</v>
      </c>
      <c r="R117" s="386">
        <f t="shared" si="30"/>
        <v>67.662627317643654</v>
      </c>
      <c r="S117" s="386"/>
      <c r="T117" s="427">
        <f t="shared" si="31"/>
        <v>65.666702168940787</v>
      </c>
      <c r="U117" s="426">
        <f t="shared" si="32"/>
        <v>9.5385600000000004</v>
      </c>
      <c r="V117" s="426">
        <f t="shared" si="33"/>
        <v>15.491677936702912</v>
      </c>
      <c r="W117" s="426">
        <f t="shared" si="34"/>
        <v>52.64965805855288</v>
      </c>
      <c r="X117" s="426"/>
      <c r="Y117" s="469">
        <f t="shared" si="35"/>
        <v>1645.3413716859354</v>
      </c>
      <c r="Z117" s="459"/>
      <c r="AA117" s="437"/>
      <c r="AB117" s="459"/>
      <c r="AC117" s="437"/>
      <c r="AD117" s="437"/>
      <c r="AE117" s="460"/>
      <c r="AF117" s="472">
        <v>180</v>
      </c>
      <c r="AG117" s="439">
        <f t="shared" si="38"/>
        <v>7.1639999999999997</v>
      </c>
      <c r="AH117" s="435"/>
      <c r="AI117" s="402" t="s">
        <v>1755</v>
      </c>
      <c r="AJ117" s="402">
        <v>180</v>
      </c>
      <c r="AK117" s="405"/>
      <c r="AL117" s="530">
        <v>0.15</v>
      </c>
      <c r="AM117" s="512" t="s">
        <v>1759</v>
      </c>
      <c r="AN117" s="422">
        <v>0.2</v>
      </c>
      <c r="AO117" s="488">
        <v>6</v>
      </c>
      <c r="AP117" s="437"/>
      <c r="AQ117" s="437"/>
      <c r="AR117" s="437"/>
      <c r="AS117" s="437"/>
      <c r="AT117" s="437"/>
      <c r="AU117" s="429"/>
      <c r="AV117" s="437"/>
      <c r="AW117" s="437"/>
      <c r="AX117" s="437"/>
      <c r="AY117" s="261" t="s">
        <v>2095</v>
      </c>
      <c r="AZ117" s="734"/>
    </row>
    <row r="118" spans="1:52" s="14" customFormat="1" ht="26.1" customHeight="1">
      <c r="A118" s="15"/>
      <c r="B118" s="740"/>
      <c r="C118" s="40" t="s">
        <v>642</v>
      </c>
      <c r="D118" s="625">
        <v>31.4</v>
      </c>
      <c r="E118" s="374">
        <v>39800</v>
      </c>
      <c r="F118" s="374">
        <v>750</v>
      </c>
      <c r="G118" s="374">
        <v>24.5</v>
      </c>
      <c r="H118" s="498"/>
      <c r="I118" s="497"/>
      <c r="J118" s="386">
        <v>11.5</v>
      </c>
      <c r="K118" s="452">
        <f t="shared" si="23"/>
        <v>11.663003663003664</v>
      </c>
      <c r="L118" s="378">
        <f t="shared" si="24"/>
        <v>12.158298488852967</v>
      </c>
      <c r="M118" s="617">
        <f t="shared" si="25"/>
        <v>86.786645758951948</v>
      </c>
      <c r="N118" s="378">
        <f t="shared" si="26"/>
        <v>59.788657411759473</v>
      </c>
      <c r="O118" s="378">
        <f t="shared" si="27"/>
        <v>78.165521335398083</v>
      </c>
      <c r="P118" s="386">
        <f t="shared" si="28"/>
        <v>31.4</v>
      </c>
      <c r="Q118" s="386">
        <f t="shared" si="29"/>
        <v>39.302894017754426</v>
      </c>
      <c r="R118" s="386">
        <f t="shared" si="30"/>
        <v>70.262627317643648</v>
      </c>
      <c r="S118" s="386"/>
      <c r="T118" s="427">
        <f t="shared" si="31"/>
        <v>70.263260344797587</v>
      </c>
      <c r="U118" s="426">
        <f t="shared" si="32"/>
        <v>11.338539999999998</v>
      </c>
      <c r="V118" s="426">
        <f t="shared" si="33"/>
        <v>17.76425099896462</v>
      </c>
      <c r="W118" s="426">
        <f t="shared" si="34"/>
        <v>56.773623172147964</v>
      </c>
      <c r="X118" s="426"/>
      <c r="Y118" s="469">
        <f t="shared" si="35"/>
        <v>1760.5124870960153</v>
      </c>
      <c r="Z118" s="459"/>
      <c r="AA118" s="437"/>
      <c r="AB118" s="459"/>
      <c r="AC118" s="437"/>
      <c r="AD118" s="437"/>
      <c r="AE118" s="460"/>
      <c r="AF118" s="472">
        <v>180</v>
      </c>
      <c r="AG118" s="439">
        <f t="shared" si="38"/>
        <v>7.1639999999999997</v>
      </c>
      <c r="AH118" s="435"/>
      <c r="AI118" s="402" t="s">
        <v>1755</v>
      </c>
      <c r="AJ118" s="402">
        <v>180</v>
      </c>
      <c r="AK118" s="405"/>
      <c r="AL118" s="530">
        <v>0.15</v>
      </c>
      <c r="AM118" s="512" t="s">
        <v>1759</v>
      </c>
      <c r="AN118" s="422">
        <v>0.2</v>
      </c>
      <c r="AO118" s="488">
        <v>6</v>
      </c>
      <c r="AP118" s="437"/>
      <c r="AQ118" s="437"/>
      <c r="AR118" s="437"/>
      <c r="AS118" s="437"/>
      <c r="AT118" s="437"/>
      <c r="AU118" s="429"/>
      <c r="AV118" s="437"/>
      <c r="AW118" s="437"/>
      <c r="AX118" s="437"/>
      <c r="AY118" s="261" t="s">
        <v>2095</v>
      </c>
      <c r="AZ118" s="734"/>
    </row>
    <row r="119" spans="1:52" s="14" customFormat="1" ht="26.1" customHeight="1">
      <c r="A119" s="15"/>
      <c r="B119" s="740"/>
      <c r="C119" s="40" t="s">
        <v>645</v>
      </c>
      <c r="D119" s="634">
        <v>9.5</v>
      </c>
      <c r="E119" s="374">
        <v>1200</v>
      </c>
      <c r="F119" s="374">
        <v>350</v>
      </c>
      <c r="G119" s="374">
        <v>2.69</v>
      </c>
      <c r="H119" s="498"/>
      <c r="I119" s="497"/>
      <c r="J119" s="386">
        <v>11.5</v>
      </c>
      <c r="K119" s="377">
        <f t="shared" si="23"/>
        <v>0.35164835164835168</v>
      </c>
      <c r="L119" s="378">
        <f t="shared" si="24"/>
        <v>0.39467464449481082</v>
      </c>
      <c r="M119" s="617">
        <f t="shared" si="25"/>
        <v>1499.700417807778</v>
      </c>
      <c r="N119" s="377">
        <f t="shared" si="26"/>
        <v>1.4930261303380059</v>
      </c>
      <c r="O119" s="378">
        <f t="shared" si="27"/>
        <v>10.727005503641331</v>
      </c>
      <c r="P119" s="386">
        <f t="shared" si="28"/>
        <v>9.5</v>
      </c>
      <c r="Q119" s="386">
        <f t="shared" si="29"/>
        <v>9.7565385189216265</v>
      </c>
      <c r="R119" s="386">
        <f t="shared" si="30"/>
        <v>10.470466984719703</v>
      </c>
      <c r="S119" s="386"/>
      <c r="T119" s="422">
        <f t="shared" si="31"/>
        <v>1.3232894413642413</v>
      </c>
      <c r="U119" s="422">
        <f t="shared" si="32"/>
        <v>1.0378749999999999</v>
      </c>
      <c r="V119" s="422">
        <f t="shared" si="33"/>
        <v>1.0946855045188162</v>
      </c>
      <c r="W119" s="422">
        <f t="shared" si="34"/>
        <v>1.260752807098211</v>
      </c>
      <c r="X119" s="426"/>
      <c r="Y119" s="469">
        <f t="shared" si="35"/>
        <v>33.156269352316649</v>
      </c>
      <c r="Z119" s="459"/>
      <c r="AA119" s="437"/>
      <c r="AB119" s="459"/>
      <c r="AC119" s="437"/>
      <c r="AD119" s="437"/>
      <c r="AE119" s="460"/>
      <c r="AF119" s="472">
        <v>200</v>
      </c>
      <c r="AG119" s="439">
        <f t="shared" si="38"/>
        <v>0.24</v>
      </c>
      <c r="AH119" s="435"/>
      <c r="AI119" s="402" t="s">
        <v>1755</v>
      </c>
      <c r="AJ119" s="402">
        <v>180</v>
      </c>
      <c r="AK119" s="405"/>
      <c r="AL119" s="530">
        <v>0.1</v>
      </c>
      <c r="AM119" s="512" t="s">
        <v>1759</v>
      </c>
      <c r="AN119" s="422">
        <v>0.2</v>
      </c>
      <c r="AO119" s="488">
        <v>6</v>
      </c>
      <c r="AP119" s="437"/>
      <c r="AQ119" s="437"/>
      <c r="AR119" s="437"/>
      <c r="AS119" s="437"/>
      <c r="AT119" s="437"/>
      <c r="AU119" s="429"/>
      <c r="AV119" s="437"/>
      <c r="AW119" s="437"/>
      <c r="AX119" s="437"/>
      <c r="AY119" s="280"/>
      <c r="AZ119" s="734"/>
    </row>
    <row r="120" spans="1:52" s="14" customFormat="1" ht="26.1" customHeight="1">
      <c r="A120" s="15"/>
      <c r="B120" s="740"/>
      <c r="C120" s="40" t="s">
        <v>1184</v>
      </c>
      <c r="D120" s="634">
        <v>9.5</v>
      </c>
      <c r="E120" s="374">
        <v>1200</v>
      </c>
      <c r="F120" s="374">
        <v>350</v>
      </c>
      <c r="G120" s="374">
        <v>2.69</v>
      </c>
      <c r="H120" s="498"/>
      <c r="I120" s="497"/>
      <c r="J120" s="386">
        <v>11.5</v>
      </c>
      <c r="K120" s="377">
        <f t="shared" si="23"/>
        <v>0.35164835164835168</v>
      </c>
      <c r="L120" s="378">
        <f t="shared" si="24"/>
        <v>0.39467464449481082</v>
      </c>
      <c r="M120" s="617">
        <f t="shared" si="25"/>
        <v>1499.700417807778</v>
      </c>
      <c r="N120" s="377">
        <f t="shared" si="26"/>
        <v>1.4930261303380059</v>
      </c>
      <c r="O120" s="378">
        <f t="shared" si="27"/>
        <v>10.727005503641331</v>
      </c>
      <c r="P120" s="386">
        <f t="shared" si="28"/>
        <v>9.5</v>
      </c>
      <c r="Q120" s="386">
        <f t="shared" si="29"/>
        <v>9.7565385189216265</v>
      </c>
      <c r="R120" s="386">
        <f t="shared" si="30"/>
        <v>10.470466984719703</v>
      </c>
      <c r="S120" s="386"/>
      <c r="T120" s="422">
        <f t="shared" si="31"/>
        <v>1.3232894413642413</v>
      </c>
      <c r="U120" s="422">
        <f t="shared" si="32"/>
        <v>1.0378749999999999</v>
      </c>
      <c r="V120" s="422">
        <f t="shared" si="33"/>
        <v>1.0946855045188162</v>
      </c>
      <c r="W120" s="422">
        <f t="shared" si="34"/>
        <v>1.260752807098211</v>
      </c>
      <c r="X120" s="426"/>
      <c r="Y120" s="469">
        <f t="shared" si="35"/>
        <v>33.156269352316649</v>
      </c>
      <c r="Z120" s="459"/>
      <c r="AA120" s="437"/>
      <c r="AB120" s="459"/>
      <c r="AC120" s="437"/>
      <c r="AD120" s="437"/>
      <c r="AE120" s="460"/>
      <c r="AF120" s="472">
        <v>200</v>
      </c>
      <c r="AG120" s="439">
        <f t="shared" si="38"/>
        <v>0.24</v>
      </c>
      <c r="AH120" s="435"/>
      <c r="AI120" s="402" t="s">
        <v>1755</v>
      </c>
      <c r="AJ120" s="402">
        <v>180</v>
      </c>
      <c r="AK120" s="405"/>
      <c r="AL120" s="530">
        <v>0.1</v>
      </c>
      <c r="AM120" s="512" t="s">
        <v>1759</v>
      </c>
      <c r="AN120" s="422">
        <v>0.2</v>
      </c>
      <c r="AO120" s="488">
        <v>6</v>
      </c>
      <c r="AP120" s="437"/>
      <c r="AQ120" s="437"/>
      <c r="AR120" s="437"/>
      <c r="AS120" s="437"/>
      <c r="AT120" s="437"/>
      <c r="AU120" s="429"/>
      <c r="AV120" s="437"/>
      <c r="AW120" s="437"/>
      <c r="AX120" s="437"/>
      <c r="AY120" s="280"/>
      <c r="AZ120" s="734"/>
    </row>
    <row r="121" spans="1:52" s="14" customFormat="1" ht="26.1" customHeight="1">
      <c r="A121" s="15"/>
      <c r="B121" s="740"/>
      <c r="C121" s="40" t="s">
        <v>649</v>
      </c>
      <c r="D121" s="634">
        <v>11.2</v>
      </c>
      <c r="E121" s="374">
        <v>1200</v>
      </c>
      <c r="F121" s="374">
        <v>350</v>
      </c>
      <c r="G121" s="374">
        <v>2.69</v>
      </c>
      <c r="H121" s="498"/>
      <c r="I121" s="497"/>
      <c r="J121" s="386">
        <v>11.5</v>
      </c>
      <c r="K121" s="377">
        <f t="shared" si="23"/>
        <v>0.35164835164835168</v>
      </c>
      <c r="L121" s="378">
        <f t="shared" si="24"/>
        <v>0.39467464449481082</v>
      </c>
      <c r="M121" s="617">
        <f t="shared" si="25"/>
        <v>1499.700417807778</v>
      </c>
      <c r="N121" s="377">
        <f t="shared" si="26"/>
        <v>1.4930261303380059</v>
      </c>
      <c r="O121" s="378">
        <f t="shared" si="27"/>
        <v>12.427005503641331</v>
      </c>
      <c r="P121" s="386">
        <f t="shared" si="28"/>
        <v>11.2</v>
      </c>
      <c r="Q121" s="386">
        <f t="shared" si="29"/>
        <v>11.456538518921626</v>
      </c>
      <c r="R121" s="386">
        <f t="shared" si="30"/>
        <v>12.170466984719702</v>
      </c>
      <c r="S121" s="386"/>
      <c r="T121" s="422">
        <f t="shared" si="31"/>
        <v>1.775950356556617</v>
      </c>
      <c r="U121" s="422">
        <f t="shared" si="32"/>
        <v>1.4425599999999998</v>
      </c>
      <c r="V121" s="422">
        <f t="shared" si="33"/>
        <v>1.5094011606086515</v>
      </c>
      <c r="W121" s="422">
        <f t="shared" si="34"/>
        <v>1.7033830662007512</v>
      </c>
      <c r="X121" s="426"/>
      <c r="Y121" s="469">
        <f t="shared" si="35"/>
        <v>44.498116993684917</v>
      </c>
      <c r="Z121" s="459"/>
      <c r="AA121" s="437"/>
      <c r="AB121" s="459"/>
      <c r="AC121" s="437"/>
      <c r="AD121" s="437"/>
      <c r="AE121" s="460"/>
      <c r="AF121" s="472">
        <v>180</v>
      </c>
      <c r="AG121" s="439">
        <f t="shared" si="38"/>
        <v>0.216</v>
      </c>
      <c r="AH121" s="435"/>
      <c r="AI121" s="402" t="s">
        <v>1755</v>
      </c>
      <c r="AJ121" s="402">
        <v>180</v>
      </c>
      <c r="AK121" s="405"/>
      <c r="AL121" s="530">
        <v>0.1</v>
      </c>
      <c r="AM121" s="512" t="s">
        <v>1759</v>
      </c>
      <c r="AN121" s="422">
        <v>0.2</v>
      </c>
      <c r="AO121" s="488">
        <v>6</v>
      </c>
      <c r="AP121" s="437"/>
      <c r="AQ121" s="437"/>
      <c r="AR121" s="437"/>
      <c r="AS121" s="437"/>
      <c r="AT121" s="437"/>
      <c r="AU121" s="429"/>
      <c r="AV121" s="437"/>
      <c r="AW121" s="437"/>
      <c r="AX121" s="437"/>
      <c r="AY121" s="280"/>
      <c r="AZ121" s="734"/>
    </row>
    <row r="122" spans="1:52" s="14" customFormat="1" ht="26.1" customHeight="1">
      <c r="A122" s="15"/>
      <c r="B122" s="740"/>
      <c r="C122" s="40" t="s">
        <v>651</v>
      </c>
      <c r="D122" s="634">
        <v>11.2</v>
      </c>
      <c r="E122" s="374">
        <v>1900</v>
      </c>
      <c r="F122" s="374">
        <v>350</v>
      </c>
      <c r="G122" s="374">
        <v>4.26</v>
      </c>
      <c r="H122" s="498"/>
      <c r="I122" s="497"/>
      <c r="J122" s="386">
        <v>11.5</v>
      </c>
      <c r="K122" s="377">
        <f t="shared" si="23"/>
        <v>0.5567765567765568</v>
      </c>
      <c r="L122" s="378">
        <f t="shared" si="24"/>
        <v>0.76254573443705986</v>
      </c>
      <c r="M122" s="617">
        <f t="shared" si="25"/>
        <v>946.55430301134163</v>
      </c>
      <c r="N122" s="377">
        <f t="shared" si="26"/>
        <v>2.1917691997710156</v>
      </c>
      <c r="O122" s="378">
        <f t="shared" si="27"/>
        <v>13.120304707235249</v>
      </c>
      <c r="P122" s="386">
        <f t="shared" si="28"/>
        <v>11.2</v>
      </c>
      <c r="Q122" s="386">
        <f t="shared" si="29"/>
        <v>11.695654727384088</v>
      </c>
      <c r="R122" s="386">
        <f t="shared" si="30"/>
        <v>12.62464997985116</v>
      </c>
      <c r="S122" s="386"/>
      <c r="T122" s="422">
        <f t="shared" si="31"/>
        <v>1.9796375495230434</v>
      </c>
      <c r="U122" s="422">
        <f t="shared" si="32"/>
        <v>1.4425599999999998</v>
      </c>
      <c r="V122" s="422">
        <f t="shared" si="33"/>
        <v>1.5730659042750903</v>
      </c>
      <c r="W122" s="422">
        <f t="shared" si="34"/>
        <v>1.8328905518081928</v>
      </c>
      <c r="X122" s="426"/>
      <c r="Y122" s="469">
        <f t="shared" si="35"/>
        <v>49.601692388837783</v>
      </c>
      <c r="Z122" s="459"/>
      <c r="AA122" s="437"/>
      <c r="AB122" s="459"/>
      <c r="AC122" s="437"/>
      <c r="AD122" s="437"/>
      <c r="AE122" s="460"/>
      <c r="AF122" s="472">
        <v>180</v>
      </c>
      <c r="AG122" s="439">
        <f t="shared" si="38"/>
        <v>0.34200000000000003</v>
      </c>
      <c r="AH122" s="435"/>
      <c r="AI122" s="402" t="s">
        <v>1755</v>
      </c>
      <c r="AJ122" s="402">
        <v>180</v>
      </c>
      <c r="AK122" s="405"/>
      <c r="AL122" s="530">
        <v>0.1</v>
      </c>
      <c r="AM122" s="512" t="s">
        <v>1759</v>
      </c>
      <c r="AN122" s="422">
        <v>0.2</v>
      </c>
      <c r="AO122" s="488">
        <v>6</v>
      </c>
      <c r="AP122" s="437"/>
      <c r="AQ122" s="437"/>
      <c r="AR122" s="437"/>
      <c r="AS122" s="437"/>
      <c r="AT122" s="437"/>
      <c r="AU122" s="429"/>
      <c r="AV122" s="437"/>
      <c r="AW122" s="437"/>
      <c r="AX122" s="437"/>
      <c r="AY122" s="280"/>
      <c r="AZ122" s="734"/>
    </row>
    <row r="123" spans="1:52" s="14" customFormat="1" ht="26.1" customHeight="1">
      <c r="A123" s="15"/>
      <c r="B123" s="740"/>
      <c r="C123" s="40" t="s">
        <v>660</v>
      </c>
      <c r="D123" s="625">
        <v>30</v>
      </c>
      <c r="E123" s="374">
        <v>35500</v>
      </c>
      <c r="F123" s="374">
        <v>265</v>
      </c>
      <c r="G123" s="374">
        <v>20.5</v>
      </c>
      <c r="H123" s="498"/>
      <c r="I123" s="497"/>
      <c r="J123" s="386">
        <v>11.5</v>
      </c>
      <c r="K123" s="452">
        <f t="shared" si="23"/>
        <v>10.402930402930403</v>
      </c>
      <c r="L123" s="378">
        <f t="shared" si="24"/>
        <v>10.311930142593912</v>
      </c>
      <c r="M123" s="617">
        <f t="shared" si="25"/>
        <v>99.314458871427391</v>
      </c>
      <c r="N123" s="378">
        <f t="shared" si="26"/>
        <v>18.835617159118136</v>
      </c>
      <c r="O123" s="378">
        <f t="shared" si="27"/>
        <v>48.945905746112828</v>
      </c>
      <c r="P123" s="386">
        <f t="shared" si="28"/>
        <v>30</v>
      </c>
      <c r="Q123" s="386">
        <f t="shared" si="29"/>
        <v>36.702754592686041</v>
      </c>
      <c r="R123" s="386">
        <f t="shared" si="30"/>
        <v>42.243151153426787</v>
      </c>
      <c r="S123" s="386"/>
      <c r="T123" s="427">
        <f t="shared" si="31"/>
        <v>27.550569427034652</v>
      </c>
      <c r="U123" s="426">
        <f t="shared" si="32"/>
        <v>10.35</v>
      </c>
      <c r="V123" s="426">
        <f t="shared" si="33"/>
        <v>15.491560238945768</v>
      </c>
      <c r="W123" s="426">
        <f t="shared" si="34"/>
        <v>20.521563922769523</v>
      </c>
      <c r="X123" s="426"/>
      <c r="Y123" s="469">
        <f t="shared" si="35"/>
        <v>690.30559164041813</v>
      </c>
      <c r="Z123" s="459"/>
      <c r="AA123" s="437"/>
      <c r="AB123" s="459"/>
      <c r="AC123" s="437"/>
      <c r="AD123" s="437"/>
      <c r="AE123" s="460"/>
      <c r="AF123" s="472">
        <v>130</v>
      </c>
      <c r="AG123" s="439">
        <f t="shared" si="38"/>
        <v>4.6150000000000002</v>
      </c>
      <c r="AH123" s="435"/>
      <c r="AI123" s="402" t="s">
        <v>1867</v>
      </c>
      <c r="AJ123" s="402">
        <v>180</v>
      </c>
      <c r="AK123" s="405"/>
      <c r="AL123" s="530">
        <v>0.1</v>
      </c>
      <c r="AM123" s="512" t="s">
        <v>1744</v>
      </c>
      <c r="AN123" s="422">
        <v>0.25</v>
      </c>
      <c r="AO123" s="488">
        <v>4</v>
      </c>
      <c r="AP123" s="437"/>
      <c r="AQ123" s="437"/>
      <c r="AR123" s="437"/>
      <c r="AS123" s="437"/>
      <c r="AT123" s="437"/>
      <c r="AU123" s="429"/>
      <c r="AV123" s="437"/>
      <c r="AW123" s="437"/>
      <c r="AX123" s="437"/>
      <c r="AY123" s="443" t="s">
        <v>1358</v>
      </c>
      <c r="AZ123" s="734"/>
    </row>
    <row r="124" spans="1:52" s="14" customFormat="1" ht="26.1" customHeight="1">
      <c r="A124" s="15"/>
      <c r="B124" s="740"/>
      <c r="C124" s="40" t="s">
        <v>1180</v>
      </c>
      <c r="D124" s="625">
        <v>35</v>
      </c>
      <c r="E124" s="374">
        <v>50000</v>
      </c>
      <c r="F124" s="374">
        <v>400</v>
      </c>
      <c r="G124" s="374">
        <v>43.6</v>
      </c>
      <c r="H124" s="498"/>
      <c r="I124" s="497"/>
      <c r="J124" s="386">
        <v>11.5</v>
      </c>
      <c r="K124" s="452">
        <f t="shared" si="23"/>
        <v>14.652014652014653</v>
      </c>
      <c r="L124" s="378">
        <f t="shared" si="24"/>
        <v>18.971060372770069</v>
      </c>
      <c r="M124" s="617">
        <f t="shared" si="25"/>
        <v>57.438238945160627</v>
      </c>
      <c r="N124" s="378">
        <f t="shared" si="26"/>
        <v>34.736199769780256</v>
      </c>
      <c r="O124" s="378">
        <f t="shared" si="27"/>
        <v>69.90971909265771</v>
      </c>
      <c r="P124" s="386">
        <f t="shared" si="28"/>
        <v>35</v>
      </c>
      <c r="Q124" s="386">
        <f t="shared" si="29"/>
        <v>47.331189242300546</v>
      </c>
      <c r="R124" s="386">
        <f t="shared" si="30"/>
        <v>57.578529850357171</v>
      </c>
      <c r="S124" s="386"/>
      <c r="T124" s="427">
        <f t="shared" si="31"/>
        <v>56.20474147156456</v>
      </c>
      <c r="U124" s="426">
        <f t="shared" si="32"/>
        <v>14.0875</v>
      </c>
      <c r="V124" s="426">
        <f t="shared" si="33"/>
        <v>25.762776963540368</v>
      </c>
      <c r="W124" s="426">
        <f t="shared" si="34"/>
        <v>38.125801646877427</v>
      </c>
      <c r="X124" s="426"/>
      <c r="Y124" s="469">
        <f t="shared" si="35"/>
        <v>1408.2629913432286</v>
      </c>
      <c r="Z124" s="459"/>
      <c r="AA124" s="437"/>
      <c r="AB124" s="459"/>
      <c r="AC124" s="437"/>
      <c r="AD124" s="437"/>
      <c r="AE124" s="460"/>
      <c r="AF124" s="472">
        <v>250</v>
      </c>
      <c r="AG124" s="439">
        <f t="shared" si="38"/>
        <v>12.5</v>
      </c>
      <c r="AH124" s="435"/>
      <c r="AI124" s="402" t="s">
        <v>1864</v>
      </c>
      <c r="AJ124" s="402">
        <v>230</v>
      </c>
      <c r="AK124" s="405"/>
      <c r="AL124" s="530">
        <v>0.1</v>
      </c>
      <c r="AM124" s="512" t="s">
        <v>1758</v>
      </c>
      <c r="AN124" s="422">
        <v>0.2</v>
      </c>
      <c r="AO124" s="488">
        <v>16</v>
      </c>
      <c r="AP124" s="437"/>
      <c r="AQ124" s="437"/>
      <c r="AR124" s="437"/>
      <c r="AS124" s="437"/>
      <c r="AT124" s="437"/>
      <c r="AU124" s="429"/>
      <c r="AV124" s="437"/>
      <c r="AW124" s="437"/>
      <c r="AX124" s="437"/>
      <c r="AY124" s="443" t="s">
        <v>1356</v>
      </c>
      <c r="AZ124" s="734"/>
    </row>
    <row r="125" spans="1:52" s="14" customFormat="1" ht="26.1" customHeight="1">
      <c r="A125" s="15"/>
      <c r="B125" s="741"/>
      <c r="C125" s="40" t="s">
        <v>1181</v>
      </c>
      <c r="D125" s="625">
        <v>35</v>
      </c>
      <c r="E125" s="374">
        <v>65100</v>
      </c>
      <c r="F125" s="374">
        <v>400</v>
      </c>
      <c r="G125" s="374">
        <v>56.8</v>
      </c>
      <c r="H125" s="498"/>
      <c r="I125" s="497"/>
      <c r="J125" s="386">
        <v>11.5</v>
      </c>
      <c r="K125" s="452">
        <f t="shared" si="23"/>
        <v>19.076923076923077</v>
      </c>
      <c r="L125" s="378">
        <f t="shared" si="24"/>
        <v>25.03246417048625</v>
      </c>
      <c r="M125" s="617">
        <f t="shared" si="25"/>
        <v>44.026521981245466</v>
      </c>
      <c r="N125" s="378">
        <f t="shared" si="26"/>
        <v>41.383572281674283</v>
      </c>
      <c r="O125" s="378">
        <f t="shared" si="27"/>
        <v>78.170423693904354</v>
      </c>
      <c r="P125" s="386">
        <f t="shared" si="28"/>
        <v>35</v>
      </c>
      <c r="Q125" s="386">
        <f t="shared" si="29"/>
        <v>51.271101710816062</v>
      </c>
      <c r="R125" s="386">
        <f t="shared" si="30"/>
        <v>61.899321983088285</v>
      </c>
      <c r="S125" s="386"/>
      <c r="T125" s="427">
        <f t="shared" si="31"/>
        <v>70.272074115572011</v>
      </c>
      <c r="U125" s="426">
        <f t="shared" si="32"/>
        <v>14.0875</v>
      </c>
      <c r="V125" s="426">
        <f t="shared" si="33"/>
        <v>30.230347512369725</v>
      </c>
      <c r="W125" s="426">
        <f t="shared" si="34"/>
        <v>44.062549712609417</v>
      </c>
      <c r="X125" s="426"/>
      <c r="Y125" s="469">
        <f t="shared" si="35"/>
        <v>1760.7333244643728</v>
      </c>
      <c r="Z125" s="459"/>
      <c r="AA125" s="437"/>
      <c r="AB125" s="459"/>
      <c r="AC125" s="437"/>
      <c r="AD125" s="437"/>
      <c r="AE125" s="460"/>
      <c r="AF125" s="472">
        <v>230</v>
      </c>
      <c r="AG125" s="439">
        <f t="shared" si="38"/>
        <v>14.973000000000001</v>
      </c>
      <c r="AH125" s="435"/>
      <c r="AI125" s="402" t="s">
        <v>1864</v>
      </c>
      <c r="AJ125" s="402">
        <v>230</v>
      </c>
      <c r="AK125" s="405"/>
      <c r="AL125" s="530">
        <v>0.1</v>
      </c>
      <c r="AM125" s="512" t="s">
        <v>1758</v>
      </c>
      <c r="AN125" s="422">
        <v>0.2</v>
      </c>
      <c r="AO125" s="488">
        <v>16</v>
      </c>
      <c r="AP125" s="437"/>
      <c r="AQ125" s="437"/>
      <c r="AR125" s="437"/>
      <c r="AS125" s="437"/>
      <c r="AT125" s="437"/>
      <c r="AU125" s="429"/>
      <c r="AV125" s="437"/>
      <c r="AW125" s="437"/>
      <c r="AX125" s="437"/>
      <c r="AY125" s="443" t="s">
        <v>1357</v>
      </c>
      <c r="AZ125" s="735"/>
    </row>
    <row r="126" spans="1:52" s="14" customFormat="1" ht="26.1" customHeight="1">
      <c r="A126" s="15"/>
      <c r="B126" s="739" t="s">
        <v>1186</v>
      </c>
      <c r="C126" s="40" t="s">
        <v>1094</v>
      </c>
      <c r="D126" s="626"/>
      <c r="E126" s="374"/>
      <c r="F126" s="374"/>
      <c r="G126" s="374"/>
      <c r="H126" s="374"/>
      <c r="I126" s="387"/>
      <c r="J126" s="386">
        <v>11.5</v>
      </c>
      <c r="K126" s="452"/>
      <c r="L126" s="378"/>
      <c r="M126" s="617"/>
      <c r="N126" s="378"/>
      <c r="O126" s="378"/>
      <c r="P126" s="386"/>
      <c r="Q126" s="386"/>
      <c r="R126" s="386"/>
      <c r="S126" s="386"/>
      <c r="T126" s="427"/>
      <c r="U126" s="426"/>
      <c r="V126" s="426"/>
      <c r="W126" s="426"/>
      <c r="X126" s="426"/>
      <c r="Y126" s="469"/>
      <c r="Z126" s="472">
        <v>4.5</v>
      </c>
      <c r="AA126" s="474">
        <f t="shared" ref="AA126" si="39">Z126*24*365*1000/22.4*64.07/1000/1000</f>
        <v>112.75175892857142</v>
      </c>
      <c r="AB126" s="459"/>
      <c r="AC126" s="437"/>
      <c r="AD126" s="430">
        <v>46</v>
      </c>
      <c r="AE126" s="464">
        <v>0.1</v>
      </c>
      <c r="AF126" s="459"/>
      <c r="AG126" s="435"/>
      <c r="AH126" s="435"/>
      <c r="AI126" s="400"/>
      <c r="AJ126" s="400"/>
      <c r="AK126" s="405"/>
      <c r="AL126" s="532"/>
      <c r="AM126" s="511"/>
      <c r="AN126" s="408"/>
      <c r="AO126" s="490"/>
      <c r="AP126" s="437"/>
      <c r="AQ126" s="437"/>
      <c r="AR126" s="437"/>
      <c r="AS126" s="437"/>
      <c r="AT126" s="437"/>
      <c r="AU126" s="429"/>
      <c r="AV126" s="437"/>
      <c r="AW126" s="437"/>
      <c r="AX126" s="437"/>
      <c r="AY126" s="280"/>
      <c r="AZ126" s="733" t="s">
        <v>2289</v>
      </c>
    </row>
    <row r="127" spans="1:52" s="14" customFormat="1" ht="24" customHeight="1">
      <c r="A127" s="15"/>
      <c r="B127" s="740"/>
      <c r="C127" s="40" t="s">
        <v>663</v>
      </c>
      <c r="D127" s="632">
        <v>45</v>
      </c>
      <c r="E127" s="374">
        <v>72422</v>
      </c>
      <c r="F127" s="374">
        <v>190</v>
      </c>
      <c r="G127" s="374">
        <v>7.5</v>
      </c>
      <c r="H127" s="498"/>
      <c r="I127" s="500" t="s">
        <v>1187</v>
      </c>
      <c r="J127" s="386">
        <v>11.5</v>
      </c>
      <c r="K127" s="452">
        <f t="shared" si="23"/>
        <v>21.222564102564103</v>
      </c>
      <c r="L127" s="378">
        <f t="shared" si="24"/>
        <v>7.4627246633354698</v>
      </c>
      <c r="M127" s="617">
        <f t="shared" si="25"/>
        <v>115.71845519158136</v>
      </c>
      <c r="N127" s="378">
        <f t="shared" si="26"/>
        <v>28.027240057267917</v>
      </c>
      <c r="O127" s="378">
        <f t="shared" si="27"/>
        <v>68.068477068392212</v>
      </c>
      <c r="P127" s="386">
        <f t="shared" si="28"/>
        <v>45</v>
      </c>
      <c r="Q127" s="386">
        <f t="shared" si="29"/>
        <v>49.850771031168058</v>
      </c>
      <c r="R127" s="386">
        <f t="shared" si="30"/>
        <v>63.217706037224147</v>
      </c>
      <c r="S127" s="386"/>
      <c r="T127" s="427">
        <f t="shared" si="31"/>
        <v>53.283152059717722</v>
      </c>
      <c r="U127" s="426">
        <f t="shared" si="32"/>
        <v>23.287499999999998</v>
      </c>
      <c r="V127" s="426">
        <f t="shared" si="33"/>
        <v>28.57864278262236</v>
      </c>
      <c r="W127" s="426">
        <f t="shared" si="34"/>
        <v>45.959501101002189</v>
      </c>
      <c r="X127" s="426"/>
      <c r="Y127" s="469">
        <f t="shared" si="35"/>
        <v>1335.0598035537123</v>
      </c>
      <c r="Z127" s="459"/>
      <c r="AA127" s="437"/>
      <c r="AB127" s="459"/>
      <c r="AC127" s="437"/>
      <c r="AD127" s="462"/>
      <c r="AE127" s="460"/>
      <c r="AF127" s="472">
        <v>110</v>
      </c>
      <c r="AG127" s="439">
        <f>AF127*E127/1000000</f>
        <v>7.9664200000000003</v>
      </c>
      <c r="AH127" s="435"/>
      <c r="AI127" s="402" t="s">
        <v>1861</v>
      </c>
      <c r="AJ127" s="402">
        <v>130</v>
      </c>
      <c r="AK127" s="404">
        <v>11</v>
      </c>
      <c r="AL127" s="530">
        <v>0.1</v>
      </c>
      <c r="AM127" s="512" t="s">
        <v>1750</v>
      </c>
      <c r="AN127" s="422">
        <v>0.1</v>
      </c>
      <c r="AO127" s="488">
        <v>11</v>
      </c>
      <c r="AP127" s="437"/>
      <c r="AQ127" s="437"/>
      <c r="AR127" s="437"/>
      <c r="AS127" s="437"/>
      <c r="AT127" s="437"/>
      <c r="AU127" s="429"/>
      <c r="AV127" s="437"/>
      <c r="AW127" s="437"/>
      <c r="AX127" s="437"/>
      <c r="AY127" s="564" t="s">
        <v>2096</v>
      </c>
      <c r="AZ127" s="734"/>
    </row>
    <row r="128" spans="1:52" s="14" customFormat="1" ht="24" customHeight="1">
      <c r="A128" s="15"/>
      <c r="B128" s="740"/>
      <c r="C128" s="40" t="s">
        <v>664</v>
      </c>
      <c r="D128" s="632">
        <v>45</v>
      </c>
      <c r="E128" s="374">
        <v>17481</v>
      </c>
      <c r="F128" s="374">
        <v>190</v>
      </c>
      <c r="G128" s="374">
        <v>1.8</v>
      </c>
      <c r="H128" s="498"/>
      <c r="I128" s="500" t="s">
        <v>1187</v>
      </c>
      <c r="J128" s="386">
        <v>11.5</v>
      </c>
      <c r="K128" s="452">
        <f t="shared" si="23"/>
        <v>5.1226373626373629</v>
      </c>
      <c r="L128" s="378">
        <f t="shared" si="24"/>
        <v>0.99208431216805237</v>
      </c>
      <c r="M128" s="617">
        <f t="shared" si="25"/>
        <v>480.80327391553544</v>
      </c>
      <c r="N128" s="378">
        <f t="shared" si="26"/>
        <v>9.3168493492129905</v>
      </c>
      <c r="O128" s="378">
        <f t="shared" si="27"/>
        <v>51.700806879897677</v>
      </c>
      <c r="P128" s="386">
        <f t="shared" si="28"/>
        <v>45</v>
      </c>
      <c r="Q128" s="386">
        <f t="shared" si="29"/>
        <v>45.644854802909236</v>
      </c>
      <c r="R128" s="386">
        <f t="shared" si="30"/>
        <v>51.055952076988447</v>
      </c>
      <c r="S128" s="386"/>
      <c r="T128" s="427">
        <f t="shared" si="31"/>
        <v>30.739194468373462</v>
      </c>
      <c r="U128" s="426">
        <f t="shared" si="32"/>
        <v>23.287499999999998</v>
      </c>
      <c r="V128" s="426">
        <f t="shared" si="33"/>
        <v>23.959706854754661</v>
      </c>
      <c r="W128" s="426">
        <f t="shared" si="34"/>
        <v>29.97716778860902</v>
      </c>
      <c r="X128" s="426"/>
      <c r="Y128" s="469">
        <f t="shared" si="35"/>
        <v>770.19960985700482</v>
      </c>
      <c r="Z128" s="459"/>
      <c r="AA128" s="437"/>
      <c r="AB128" s="459"/>
      <c r="AC128" s="437"/>
      <c r="AD128" s="437"/>
      <c r="AE128" s="460"/>
      <c r="AF128" s="472">
        <v>110</v>
      </c>
      <c r="AG128" s="439">
        <f>AF128*E128/1000000</f>
        <v>1.9229099999999999</v>
      </c>
      <c r="AH128" s="435"/>
      <c r="AI128" s="402" t="s">
        <v>1861</v>
      </c>
      <c r="AJ128" s="402">
        <v>130</v>
      </c>
      <c r="AK128" s="404">
        <v>11</v>
      </c>
      <c r="AL128" s="530">
        <v>0.1</v>
      </c>
      <c r="AM128" s="512" t="s">
        <v>1750</v>
      </c>
      <c r="AN128" s="422">
        <v>0.2</v>
      </c>
      <c r="AO128" s="488">
        <v>11</v>
      </c>
      <c r="AP128" s="437"/>
      <c r="AQ128" s="437"/>
      <c r="AR128" s="437"/>
      <c r="AS128" s="437"/>
      <c r="AT128" s="437"/>
      <c r="AU128" s="429"/>
      <c r="AV128" s="437"/>
      <c r="AW128" s="437"/>
      <c r="AX128" s="437"/>
      <c r="AY128" s="564" t="s">
        <v>2096</v>
      </c>
      <c r="AZ128" s="734"/>
    </row>
    <row r="129" spans="1:52" s="14" customFormat="1" ht="26.1" customHeight="1">
      <c r="A129" s="15"/>
      <c r="B129" s="740"/>
      <c r="C129" s="40" t="s">
        <v>665</v>
      </c>
      <c r="D129" s="635">
        <v>21.35</v>
      </c>
      <c r="E129" s="374">
        <v>156840</v>
      </c>
      <c r="F129" s="374">
        <v>100</v>
      </c>
      <c r="G129" s="381"/>
      <c r="H129" s="498"/>
      <c r="I129" s="449" t="s">
        <v>937</v>
      </c>
      <c r="J129" s="386">
        <v>11.5</v>
      </c>
      <c r="K129" s="452">
        <f t="shared" si="23"/>
        <v>45.960439560439561</v>
      </c>
      <c r="L129" s="378" t="e">
        <f t="shared" si="24"/>
        <v>#DIV/0!</v>
      </c>
      <c r="M129" s="617" t="e">
        <f t="shared" si="25"/>
        <v>#DIV/0!</v>
      </c>
      <c r="N129" s="378" t="e">
        <f t="shared" si="26"/>
        <v>#DIV/0!</v>
      </c>
      <c r="O129" s="378" t="e">
        <f t="shared" si="27"/>
        <v>#DIV/0!</v>
      </c>
      <c r="P129" s="386">
        <f t="shared" si="28"/>
        <v>21.35</v>
      </c>
      <c r="Q129" s="386" t="e">
        <f t="shared" si="29"/>
        <v>#DIV/0!</v>
      </c>
      <c r="R129" s="386" t="e">
        <f t="shared" si="30"/>
        <v>#DIV/0!</v>
      </c>
      <c r="S129" s="386"/>
      <c r="T129" s="427" t="e">
        <f t="shared" si="31"/>
        <v>#DIV/0!</v>
      </c>
      <c r="U129" s="426">
        <f t="shared" si="32"/>
        <v>5.2419587500000002</v>
      </c>
      <c r="V129" s="426" t="e">
        <f t="shared" si="33"/>
        <v>#DIV/0!</v>
      </c>
      <c r="W129" s="426" t="e">
        <f t="shared" si="34"/>
        <v>#DIV/0!</v>
      </c>
      <c r="X129" s="426"/>
      <c r="Y129" s="469" t="e">
        <f t="shared" si="35"/>
        <v>#DIV/0!</v>
      </c>
      <c r="Z129" s="459"/>
      <c r="AA129" s="437"/>
      <c r="AB129" s="459"/>
      <c r="AC129" s="437"/>
      <c r="AD129" s="437"/>
      <c r="AE129" s="460"/>
      <c r="AF129" s="472">
        <v>150</v>
      </c>
      <c r="AG129" s="439">
        <f>AF129*E129/1000000</f>
        <v>23.526</v>
      </c>
      <c r="AH129" s="435"/>
      <c r="AI129" s="402" t="s">
        <v>1868</v>
      </c>
      <c r="AJ129" s="402">
        <v>180</v>
      </c>
      <c r="AK129" s="404">
        <v>16</v>
      </c>
      <c r="AL129" s="530">
        <v>0.1</v>
      </c>
      <c r="AM129" s="512" t="s">
        <v>1760</v>
      </c>
      <c r="AN129" s="422">
        <v>0.1</v>
      </c>
      <c r="AO129" s="488" t="s">
        <v>256</v>
      </c>
      <c r="AP129" s="437"/>
      <c r="AQ129" s="437"/>
      <c r="AR129" s="437"/>
      <c r="AS129" s="437"/>
      <c r="AT129" s="437"/>
      <c r="AU129" s="430">
        <v>5</v>
      </c>
      <c r="AV129" s="437"/>
      <c r="AW129" s="437"/>
      <c r="AX129" s="437"/>
      <c r="AY129" s="564" t="s">
        <v>2097</v>
      </c>
      <c r="AZ129" s="734"/>
    </row>
    <row r="130" spans="1:52" s="14" customFormat="1" ht="26.1" customHeight="1">
      <c r="A130" s="15"/>
      <c r="B130" s="740"/>
      <c r="C130" s="40" t="s">
        <v>666</v>
      </c>
      <c r="D130" s="635">
        <v>21.35</v>
      </c>
      <c r="E130" s="374">
        <v>156840</v>
      </c>
      <c r="F130" s="374">
        <v>100</v>
      </c>
      <c r="G130" s="381"/>
      <c r="H130" s="498"/>
      <c r="I130" s="449" t="s">
        <v>937</v>
      </c>
      <c r="J130" s="386">
        <v>11.5</v>
      </c>
      <c r="K130" s="452">
        <f t="shared" si="23"/>
        <v>45.960439560439561</v>
      </c>
      <c r="L130" s="378" t="e">
        <f t="shared" si="24"/>
        <v>#DIV/0!</v>
      </c>
      <c r="M130" s="617" t="e">
        <f t="shared" si="25"/>
        <v>#DIV/0!</v>
      </c>
      <c r="N130" s="378" t="e">
        <f t="shared" si="26"/>
        <v>#DIV/0!</v>
      </c>
      <c r="O130" s="378" t="e">
        <f t="shared" si="27"/>
        <v>#DIV/0!</v>
      </c>
      <c r="P130" s="386">
        <f t="shared" si="28"/>
        <v>21.35</v>
      </c>
      <c r="Q130" s="386" t="e">
        <f t="shared" si="29"/>
        <v>#DIV/0!</v>
      </c>
      <c r="R130" s="386" t="e">
        <f t="shared" si="30"/>
        <v>#DIV/0!</v>
      </c>
      <c r="S130" s="386"/>
      <c r="T130" s="427" t="e">
        <f t="shared" si="31"/>
        <v>#DIV/0!</v>
      </c>
      <c r="U130" s="426">
        <f t="shared" si="32"/>
        <v>5.2419587500000002</v>
      </c>
      <c r="V130" s="426" t="e">
        <f t="shared" si="33"/>
        <v>#DIV/0!</v>
      </c>
      <c r="W130" s="426" t="e">
        <f t="shared" si="34"/>
        <v>#DIV/0!</v>
      </c>
      <c r="X130" s="426"/>
      <c r="Y130" s="469" t="e">
        <f t="shared" si="35"/>
        <v>#DIV/0!</v>
      </c>
      <c r="Z130" s="459"/>
      <c r="AA130" s="437"/>
      <c r="AB130" s="459"/>
      <c r="AC130" s="437"/>
      <c r="AD130" s="437"/>
      <c r="AE130" s="460"/>
      <c r="AF130" s="472">
        <v>150</v>
      </c>
      <c r="AG130" s="439">
        <f>AF130*E130/1000000</f>
        <v>23.526</v>
      </c>
      <c r="AH130" s="435"/>
      <c r="AI130" s="402" t="s">
        <v>1868</v>
      </c>
      <c r="AJ130" s="402">
        <v>180</v>
      </c>
      <c r="AK130" s="404">
        <v>16</v>
      </c>
      <c r="AL130" s="530">
        <v>0.1</v>
      </c>
      <c r="AM130" s="512" t="s">
        <v>1760</v>
      </c>
      <c r="AN130" s="422">
        <v>1.1000000000000001</v>
      </c>
      <c r="AO130" s="488" t="s">
        <v>256</v>
      </c>
      <c r="AP130" s="437"/>
      <c r="AQ130" s="437"/>
      <c r="AR130" s="437"/>
      <c r="AS130" s="437"/>
      <c r="AT130" s="437"/>
      <c r="AU130" s="430">
        <v>5</v>
      </c>
      <c r="AV130" s="437"/>
      <c r="AW130" s="437"/>
      <c r="AX130" s="437"/>
      <c r="AY130" s="564" t="s">
        <v>2097</v>
      </c>
      <c r="AZ130" s="734"/>
    </row>
    <row r="131" spans="1:52" s="14" customFormat="1" ht="26.1" customHeight="1">
      <c r="A131" s="15"/>
      <c r="B131" s="741"/>
      <c r="C131" s="40" t="s">
        <v>667</v>
      </c>
      <c r="D131" s="635">
        <v>21.35</v>
      </c>
      <c r="E131" s="374">
        <v>38700</v>
      </c>
      <c r="F131" s="374">
        <v>100</v>
      </c>
      <c r="G131" s="381"/>
      <c r="H131" s="498"/>
      <c r="I131" s="449" t="s">
        <v>937</v>
      </c>
      <c r="J131" s="386">
        <v>11.5</v>
      </c>
      <c r="K131" s="452">
        <f t="shared" si="23"/>
        <v>11.340659340659341</v>
      </c>
      <c r="L131" s="378" t="e">
        <f t="shared" si="24"/>
        <v>#DIV/0!</v>
      </c>
      <c r="M131" s="617" t="e">
        <f t="shared" si="25"/>
        <v>#DIV/0!</v>
      </c>
      <c r="N131" s="378" t="e">
        <f t="shared" si="26"/>
        <v>#DIV/0!</v>
      </c>
      <c r="O131" s="378" t="e">
        <f t="shared" si="27"/>
        <v>#DIV/0!</v>
      </c>
      <c r="P131" s="386">
        <f t="shared" si="28"/>
        <v>21.35</v>
      </c>
      <c r="Q131" s="386" t="e">
        <f t="shared" si="29"/>
        <v>#DIV/0!</v>
      </c>
      <c r="R131" s="386" t="e">
        <f t="shared" si="30"/>
        <v>#DIV/0!</v>
      </c>
      <c r="S131" s="386"/>
      <c r="T131" s="427" t="e">
        <f t="shared" si="31"/>
        <v>#DIV/0!</v>
      </c>
      <c r="U131" s="426">
        <f t="shared" si="32"/>
        <v>5.2419587500000002</v>
      </c>
      <c r="V131" s="426" t="e">
        <f t="shared" si="33"/>
        <v>#DIV/0!</v>
      </c>
      <c r="W131" s="426" t="e">
        <f t="shared" si="34"/>
        <v>#DIV/0!</v>
      </c>
      <c r="X131" s="426"/>
      <c r="Y131" s="469" t="e">
        <f t="shared" si="35"/>
        <v>#DIV/0!</v>
      </c>
      <c r="Z131" s="459"/>
      <c r="AA131" s="437"/>
      <c r="AB131" s="459"/>
      <c r="AC131" s="437"/>
      <c r="AD131" s="437"/>
      <c r="AE131" s="460"/>
      <c r="AF131" s="459"/>
      <c r="AG131" s="435"/>
      <c r="AH131" s="435"/>
      <c r="AI131" s="400"/>
      <c r="AJ131" s="400"/>
      <c r="AK131" s="405"/>
      <c r="AL131" s="532"/>
      <c r="AM131" s="511"/>
      <c r="AN131" s="408"/>
      <c r="AO131" s="490"/>
      <c r="AP131" s="437"/>
      <c r="AQ131" s="437"/>
      <c r="AR131" s="437"/>
      <c r="AS131" s="437"/>
      <c r="AT131" s="437"/>
      <c r="AU131" s="429"/>
      <c r="AV131" s="437"/>
      <c r="AW131" s="437"/>
      <c r="AX131" s="437"/>
      <c r="AY131" s="564" t="s">
        <v>2097</v>
      </c>
      <c r="AZ131" s="735"/>
    </row>
    <row r="132" spans="1:52" s="14" customFormat="1" ht="26.1" customHeight="1">
      <c r="A132" s="15"/>
      <c r="B132" s="739" t="s">
        <v>1215</v>
      </c>
      <c r="C132" s="40" t="s">
        <v>1094</v>
      </c>
      <c r="D132" s="626"/>
      <c r="E132" s="374"/>
      <c r="F132" s="374"/>
      <c r="G132" s="374"/>
      <c r="H132" s="374"/>
      <c r="I132" s="396"/>
      <c r="J132" s="386">
        <v>17.5</v>
      </c>
      <c r="K132" s="452">
        <f t="shared" si="23"/>
        <v>0</v>
      </c>
      <c r="L132" s="378"/>
      <c r="M132" s="617"/>
      <c r="N132" s="378"/>
      <c r="O132" s="378"/>
      <c r="P132" s="386"/>
      <c r="Q132" s="386"/>
      <c r="R132" s="386"/>
      <c r="S132" s="386"/>
      <c r="T132" s="427"/>
      <c r="U132" s="426"/>
      <c r="V132" s="426"/>
      <c r="W132" s="426"/>
      <c r="X132" s="426"/>
      <c r="Y132" s="469"/>
      <c r="Z132" s="459"/>
      <c r="AA132" s="437"/>
      <c r="AB132" s="459"/>
      <c r="AC132" s="437"/>
      <c r="AD132" s="437"/>
      <c r="AE132" s="464">
        <v>0.4</v>
      </c>
      <c r="AF132" s="472"/>
      <c r="AG132" s="440"/>
      <c r="AH132" s="435"/>
      <c r="AI132" s="402"/>
      <c r="AJ132" s="402"/>
      <c r="AK132" s="404"/>
      <c r="AL132" s="530"/>
      <c r="AM132" s="512"/>
      <c r="AN132" s="422"/>
      <c r="AO132" s="488"/>
      <c r="AP132" s="437"/>
      <c r="AQ132" s="437"/>
      <c r="AR132" s="437"/>
      <c r="AS132" s="437"/>
      <c r="AT132" s="437"/>
      <c r="AU132" s="429"/>
      <c r="AV132" s="437"/>
      <c r="AW132" s="437"/>
      <c r="AX132" s="437"/>
      <c r="AY132" s="280"/>
      <c r="AZ132" s="730" t="s">
        <v>2291</v>
      </c>
    </row>
    <row r="133" spans="1:52" s="14" customFormat="1" ht="26.1" customHeight="1">
      <c r="A133" s="15"/>
      <c r="B133" s="742"/>
      <c r="C133" s="40" t="s">
        <v>26</v>
      </c>
      <c r="D133" s="636">
        <v>50</v>
      </c>
      <c r="E133" s="374">
        <v>10206</v>
      </c>
      <c r="F133" s="374">
        <v>300</v>
      </c>
      <c r="G133" s="374">
        <v>3.4</v>
      </c>
      <c r="H133" s="498"/>
      <c r="I133" s="397" t="s">
        <v>1187</v>
      </c>
      <c r="J133" s="386">
        <v>17.5</v>
      </c>
      <c r="K133" s="377">
        <f t="shared" si="23"/>
        <v>2.9907692307692306</v>
      </c>
      <c r="L133" s="377">
        <f t="shared" si="24"/>
        <v>1.4413709743879941</v>
      </c>
      <c r="M133" s="617">
        <f t="shared" si="25"/>
        <v>457.74128234602614</v>
      </c>
      <c r="N133" s="377">
        <f t="shared" si="26"/>
        <v>8.7746619994558586</v>
      </c>
      <c r="O133" s="378">
        <f t="shared" si="27"/>
        <v>56.640421432998501</v>
      </c>
      <c r="P133" s="386">
        <f t="shared" si="28"/>
        <v>50</v>
      </c>
      <c r="Q133" s="386">
        <f t="shared" si="29"/>
        <v>50.936891133352198</v>
      </c>
      <c r="R133" s="386">
        <f t="shared" si="30"/>
        <v>55.70353029964631</v>
      </c>
      <c r="S133" s="386"/>
      <c r="T133" s="427">
        <f t="shared" si="31"/>
        <v>56.142403451884334</v>
      </c>
      <c r="U133" s="426">
        <f t="shared" si="32"/>
        <v>43.750000000000007</v>
      </c>
      <c r="V133" s="426">
        <f t="shared" si="33"/>
        <v>45.404920370792048</v>
      </c>
      <c r="W133" s="426">
        <f t="shared" si="34"/>
        <v>54.300457537263263</v>
      </c>
      <c r="X133" s="426"/>
      <c r="Y133" s="469">
        <f t="shared" si="35"/>
        <v>1406.7010532616575</v>
      </c>
      <c r="Z133" s="459"/>
      <c r="AA133" s="437"/>
      <c r="AB133" s="459"/>
      <c r="AC133" s="437"/>
      <c r="AD133" s="437"/>
      <c r="AE133" s="460"/>
      <c r="AF133" s="472">
        <v>230</v>
      </c>
      <c r="AG133" s="439">
        <f t="shared" ref="AG133:AG145" si="40">AF133*E133/1000000</f>
        <v>2.3473799999999998</v>
      </c>
      <c r="AH133" s="435"/>
      <c r="AI133" s="402" t="s">
        <v>1753</v>
      </c>
      <c r="AJ133" s="402">
        <v>150</v>
      </c>
      <c r="AK133" s="404">
        <v>4</v>
      </c>
      <c r="AL133" s="530">
        <v>0.2</v>
      </c>
      <c r="AM133" s="512" t="s">
        <v>1764</v>
      </c>
      <c r="AN133" s="422">
        <v>0.3</v>
      </c>
      <c r="AO133" s="488">
        <v>4</v>
      </c>
      <c r="AP133" s="437"/>
      <c r="AQ133" s="437"/>
      <c r="AR133" s="437"/>
      <c r="AS133" s="437"/>
      <c r="AT133" s="437"/>
      <c r="AU133" s="429"/>
      <c r="AV133" s="437"/>
      <c r="AW133" s="437"/>
      <c r="AX133" s="437"/>
      <c r="AY133" s="569" t="s">
        <v>2098</v>
      </c>
      <c r="AZ133" s="725"/>
    </row>
    <row r="134" spans="1:52" s="14" customFormat="1" ht="26.1" customHeight="1">
      <c r="A134" s="15"/>
      <c r="B134" s="740"/>
      <c r="C134" s="40" t="s">
        <v>48</v>
      </c>
      <c r="D134" s="636">
        <v>50</v>
      </c>
      <c r="E134" s="374">
        <v>10206</v>
      </c>
      <c r="F134" s="374">
        <v>300</v>
      </c>
      <c r="G134" s="374">
        <v>3.4</v>
      </c>
      <c r="H134" s="498"/>
      <c r="I134" s="397" t="s">
        <v>1187</v>
      </c>
      <c r="J134" s="386">
        <v>17.5</v>
      </c>
      <c r="K134" s="377">
        <f t="shared" si="23"/>
        <v>2.9907692307692306</v>
      </c>
      <c r="L134" s="377">
        <f t="shared" si="24"/>
        <v>1.4413709743879941</v>
      </c>
      <c r="M134" s="617">
        <f t="shared" si="25"/>
        <v>457.74128234602614</v>
      </c>
      <c r="N134" s="377">
        <f t="shared" si="26"/>
        <v>8.7746619994558586</v>
      </c>
      <c r="O134" s="378">
        <f t="shared" si="27"/>
        <v>56.640421432998501</v>
      </c>
      <c r="P134" s="386">
        <f t="shared" si="28"/>
        <v>50</v>
      </c>
      <c r="Q134" s="386">
        <f t="shared" si="29"/>
        <v>50.936891133352198</v>
      </c>
      <c r="R134" s="386">
        <f t="shared" si="30"/>
        <v>55.70353029964631</v>
      </c>
      <c r="S134" s="386"/>
      <c r="T134" s="427">
        <f t="shared" si="31"/>
        <v>56.142403451884334</v>
      </c>
      <c r="U134" s="426">
        <f t="shared" si="32"/>
        <v>43.750000000000007</v>
      </c>
      <c r="V134" s="426">
        <f t="shared" si="33"/>
        <v>45.404920370792048</v>
      </c>
      <c r="W134" s="426">
        <f t="shared" si="34"/>
        <v>54.300457537263263</v>
      </c>
      <c r="X134" s="426"/>
      <c r="Y134" s="469">
        <f t="shared" si="35"/>
        <v>1406.7010532616575</v>
      </c>
      <c r="Z134" s="459"/>
      <c r="AA134" s="437"/>
      <c r="AB134" s="459"/>
      <c r="AC134" s="437"/>
      <c r="AD134" s="437"/>
      <c r="AE134" s="460"/>
      <c r="AF134" s="472">
        <v>230</v>
      </c>
      <c r="AG134" s="439">
        <f t="shared" si="40"/>
        <v>2.3473799999999998</v>
      </c>
      <c r="AH134" s="435"/>
      <c r="AI134" s="402" t="s">
        <v>1753</v>
      </c>
      <c r="AJ134" s="402">
        <v>150</v>
      </c>
      <c r="AK134" s="404">
        <v>4</v>
      </c>
      <c r="AL134" s="530">
        <v>0.2</v>
      </c>
      <c r="AM134" s="512" t="s">
        <v>1764</v>
      </c>
      <c r="AN134" s="422">
        <v>0.3</v>
      </c>
      <c r="AO134" s="488">
        <v>4</v>
      </c>
      <c r="AP134" s="437"/>
      <c r="AQ134" s="437"/>
      <c r="AR134" s="437"/>
      <c r="AS134" s="437"/>
      <c r="AT134" s="437"/>
      <c r="AU134" s="429"/>
      <c r="AV134" s="437"/>
      <c r="AW134" s="437"/>
      <c r="AX134" s="437"/>
      <c r="AY134" s="569" t="s">
        <v>2098</v>
      </c>
      <c r="AZ134" s="725"/>
    </row>
    <row r="135" spans="1:52" s="14" customFormat="1" ht="26.1" customHeight="1">
      <c r="A135" s="15"/>
      <c r="B135" s="740"/>
      <c r="C135" s="40" t="s">
        <v>674</v>
      </c>
      <c r="D135" s="636">
        <v>50</v>
      </c>
      <c r="E135" s="374">
        <v>13537</v>
      </c>
      <c r="F135" s="374">
        <v>300</v>
      </c>
      <c r="G135" s="374">
        <v>4.47</v>
      </c>
      <c r="H135" s="498"/>
      <c r="I135" s="397" t="s">
        <v>1187</v>
      </c>
      <c r="J135" s="386">
        <v>17.5</v>
      </c>
      <c r="K135" s="377">
        <f t="shared" si="23"/>
        <v>3.9668864468864466</v>
      </c>
      <c r="L135" s="377">
        <f t="shared" si="24"/>
        <v>2.1225805523756378</v>
      </c>
      <c r="M135" s="617">
        <f t="shared" si="25"/>
        <v>346.61376767241347</v>
      </c>
      <c r="N135" s="377">
        <f t="shared" si="26"/>
        <v>11.008860619969596</v>
      </c>
      <c r="O135" s="378">
        <f t="shared" si="27"/>
        <v>58.535436762024403</v>
      </c>
      <c r="P135" s="386">
        <f t="shared" si="28"/>
        <v>50</v>
      </c>
      <c r="Q135" s="386">
        <f t="shared" si="29"/>
        <v>51.379677359044166</v>
      </c>
      <c r="R135" s="386">
        <f t="shared" si="30"/>
        <v>57.155759402980237</v>
      </c>
      <c r="S135" s="386"/>
      <c r="T135" s="427">
        <f t="shared" si="31"/>
        <v>59.96195374611677</v>
      </c>
      <c r="U135" s="426">
        <f t="shared" si="32"/>
        <v>43.750000000000007</v>
      </c>
      <c r="V135" s="426">
        <f t="shared" si="33"/>
        <v>46.197746796590835</v>
      </c>
      <c r="W135" s="426">
        <f t="shared" si="34"/>
        <v>57.168664576298873</v>
      </c>
      <c r="X135" s="426"/>
      <c r="Y135" s="469">
        <f t="shared" si="35"/>
        <v>1502.4035008151798</v>
      </c>
      <c r="Z135" s="459"/>
      <c r="AA135" s="437"/>
      <c r="AB135" s="459"/>
      <c r="AC135" s="437"/>
      <c r="AD135" s="437"/>
      <c r="AE135" s="460"/>
      <c r="AF135" s="472">
        <v>200</v>
      </c>
      <c r="AG135" s="439">
        <f t="shared" si="40"/>
        <v>2.7073999999999998</v>
      </c>
      <c r="AH135" s="435"/>
      <c r="AI135" s="402" t="s">
        <v>1868</v>
      </c>
      <c r="AJ135" s="402">
        <v>180</v>
      </c>
      <c r="AK135" s="404">
        <v>12</v>
      </c>
      <c r="AL135" s="530">
        <v>0.1</v>
      </c>
      <c r="AM135" s="512" t="s">
        <v>1765</v>
      </c>
      <c r="AN135" s="422">
        <v>0.2</v>
      </c>
      <c r="AO135" s="488" t="s">
        <v>256</v>
      </c>
      <c r="AP135" s="437"/>
      <c r="AQ135" s="437"/>
      <c r="AR135" s="437"/>
      <c r="AS135" s="437"/>
      <c r="AT135" s="437"/>
      <c r="AU135" s="430">
        <v>5</v>
      </c>
      <c r="AV135" s="437"/>
      <c r="AW135" s="437"/>
      <c r="AX135" s="437"/>
      <c r="AY135" s="569" t="s">
        <v>2099</v>
      </c>
      <c r="AZ135" s="725"/>
    </row>
    <row r="136" spans="1:52" s="14" customFormat="1" ht="26.1" customHeight="1">
      <c r="A136" s="15"/>
      <c r="B136" s="740"/>
      <c r="C136" s="564" t="s">
        <v>675</v>
      </c>
      <c r="D136" s="636">
        <v>50</v>
      </c>
      <c r="E136" s="374">
        <v>4036</v>
      </c>
      <c r="F136" s="374">
        <v>120</v>
      </c>
      <c r="G136" s="374">
        <v>0.91</v>
      </c>
      <c r="H136" s="498"/>
      <c r="I136" s="397" t="s">
        <v>1136</v>
      </c>
      <c r="J136" s="386">
        <v>17.5</v>
      </c>
      <c r="K136" s="377">
        <f t="shared" si="23"/>
        <v>1.1827106227106228</v>
      </c>
      <c r="L136" s="377">
        <f t="shared" si="24"/>
        <v>0.21505177868451458</v>
      </c>
      <c r="M136" s="617">
        <f t="shared" si="25"/>
        <v>1405.8473951972628</v>
      </c>
      <c r="N136" s="377">
        <f t="shared" si="26"/>
        <v>1.557815025591802</v>
      </c>
      <c r="O136" s="378">
        <f t="shared" si="27"/>
        <v>51.152363422779608</v>
      </c>
      <c r="P136" s="386">
        <f t="shared" si="28"/>
        <v>50</v>
      </c>
      <c r="Q136" s="386">
        <f t="shared" si="29"/>
        <v>50.139783656144935</v>
      </c>
      <c r="R136" s="386">
        <f t="shared" si="30"/>
        <v>51.012579766634673</v>
      </c>
      <c r="S136" s="386"/>
      <c r="T136" s="427">
        <f t="shared" si="31"/>
        <v>45.789874965382126</v>
      </c>
      <c r="U136" s="426">
        <f t="shared" si="32"/>
        <v>43.750000000000007</v>
      </c>
      <c r="V136" s="426">
        <f t="shared" si="33"/>
        <v>43.994963338987837</v>
      </c>
      <c r="W136" s="426">
        <f t="shared" si="34"/>
        <v>45.539957652827148</v>
      </c>
      <c r="X136" s="426"/>
      <c r="Y136" s="469">
        <f t="shared" si="35"/>
        <v>1147.3086541035987</v>
      </c>
      <c r="Z136" s="459"/>
      <c r="AA136" s="437"/>
      <c r="AB136" s="459"/>
      <c r="AC136" s="437"/>
      <c r="AD136" s="437"/>
      <c r="AE136" s="460"/>
      <c r="AF136" s="472">
        <v>160</v>
      </c>
      <c r="AG136" s="439">
        <f t="shared" si="40"/>
        <v>0.64576</v>
      </c>
      <c r="AH136" s="435"/>
      <c r="AI136" s="402" t="s">
        <v>1861</v>
      </c>
      <c r="AJ136" s="402">
        <v>180</v>
      </c>
      <c r="AK136" s="404">
        <v>11</v>
      </c>
      <c r="AL136" s="532"/>
      <c r="AM136" s="511"/>
      <c r="AN136" s="408"/>
      <c r="AO136" s="490"/>
      <c r="AP136" s="437"/>
      <c r="AQ136" s="437"/>
      <c r="AR136" s="437"/>
      <c r="AS136" s="437"/>
      <c r="AT136" s="437"/>
      <c r="AU136" s="429"/>
      <c r="AV136" s="437"/>
      <c r="AW136" s="437"/>
      <c r="AX136" s="437"/>
      <c r="AY136" s="569" t="s">
        <v>2100</v>
      </c>
      <c r="AZ136" s="725"/>
    </row>
    <row r="137" spans="1:52" s="14" customFormat="1" ht="26.1" customHeight="1">
      <c r="A137" s="15"/>
      <c r="B137" s="740"/>
      <c r="C137" s="40" t="s">
        <v>676</v>
      </c>
      <c r="D137" s="393">
        <v>7</v>
      </c>
      <c r="E137" s="374">
        <v>2156</v>
      </c>
      <c r="F137" s="374">
        <v>200</v>
      </c>
      <c r="G137" s="374">
        <v>0.06</v>
      </c>
      <c r="H137" s="498"/>
      <c r="I137" s="397" t="s">
        <v>1213</v>
      </c>
      <c r="J137" s="386">
        <v>17.5</v>
      </c>
      <c r="K137" s="377">
        <f t="shared" si="23"/>
        <v>0.63179487179487182</v>
      </c>
      <c r="L137" s="377">
        <f t="shared" si="24"/>
        <v>3.517856547006243E-3</v>
      </c>
      <c r="M137" s="617">
        <f t="shared" si="25"/>
        <v>7499.2622391293598</v>
      </c>
      <c r="N137" s="377">
        <f t="shared" si="26"/>
        <v>1.8589480996300218</v>
      </c>
      <c r="O137" s="378">
        <f t="shared" si="27"/>
        <v>8.2106028715150678</v>
      </c>
      <c r="P137" s="386">
        <f t="shared" si="28"/>
        <v>7</v>
      </c>
      <c r="Q137" s="386">
        <f t="shared" si="29"/>
        <v>7.002286606755554</v>
      </c>
      <c r="R137" s="386">
        <f t="shared" si="30"/>
        <v>8.2083162647595138</v>
      </c>
      <c r="S137" s="386"/>
      <c r="T137" s="422">
        <f t="shared" si="31"/>
        <v>1.1797449914903011</v>
      </c>
      <c r="U137" s="422">
        <f t="shared" si="32"/>
        <v>0.85750000000000004</v>
      </c>
      <c r="V137" s="422">
        <f t="shared" si="33"/>
        <v>0.85806031015509376</v>
      </c>
      <c r="W137" s="422">
        <f t="shared" si="34"/>
        <v>1.1790879782905226</v>
      </c>
      <c r="X137" s="426"/>
      <c r="Y137" s="469">
        <f t="shared" si="35"/>
        <v>29.559627306156443</v>
      </c>
      <c r="Z137" s="459"/>
      <c r="AA137" s="437"/>
      <c r="AB137" s="459"/>
      <c r="AC137" s="437"/>
      <c r="AD137" s="437"/>
      <c r="AE137" s="460"/>
      <c r="AF137" s="472">
        <v>250</v>
      </c>
      <c r="AG137" s="439">
        <f t="shared" si="40"/>
        <v>0.53900000000000003</v>
      </c>
      <c r="AH137" s="435"/>
      <c r="AI137" s="402" t="s">
        <v>1864</v>
      </c>
      <c r="AJ137" s="402">
        <v>230</v>
      </c>
      <c r="AK137" s="404">
        <v>16</v>
      </c>
      <c r="AL137" s="532"/>
      <c r="AM137" s="511"/>
      <c r="AN137" s="408"/>
      <c r="AO137" s="490"/>
      <c r="AP137" s="437"/>
      <c r="AQ137" s="437"/>
      <c r="AR137" s="437"/>
      <c r="AS137" s="437"/>
      <c r="AT137" s="437"/>
      <c r="AU137" s="429"/>
      <c r="AV137" s="437"/>
      <c r="AW137" s="437"/>
      <c r="AX137" s="437"/>
      <c r="AY137" s="280"/>
      <c r="AZ137" s="725"/>
    </row>
    <row r="138" spans="1:52" s="14" customFormat="1" ht="26.1" customHeight="1">
      <c r="A138" s="15"/>
      <c r="B138" s="740"/>
      <c r="C138" s="40" t="s">
        <v>679</v>
      </c>
      <c r="D138" s="637">
        <v>8.9499999999999993</v>
      </c>
      <c r="E138" s="374">
        <v>2156</v>
      </c>
      <c r="F138" s="374">
        <v>200</v>
      </c>
      <c r="G138" s="374">
        <v>0.08</v>
      </c>
      <c r="H138" s="498"/>
      <c r="I138" s="397" t="s">
        <v>1213</v>
      </c>
      <c r="J138" s="386">
        <v>17.5</v>
      </c>
      <c r="K138" s="377">
        <f t="shared" si="23"/>
        <v>0.63179487179487182</v>
      </c>
      <c r="L138" s="377">
        <f t="shared" si="24"/>
        <v>5.3753719502508176E-3</v>
      </c>
      <c r="M138" s="617">
        <f t="shared" si="25"/>
        <v>6494.543246609237</v>
      </c>
      <c r="N138" s="377">
        <f t="shared" si="26"/>
        <v>1.8251975879162368</v>
      </c>
      <c r="O138" s="378">
        <f t="shared" si="27"/>
        <v>10.139872423913216</v>
      </c>
      <c r="P138" s="386">
        <f t="shared" si="28"/>
        <v>8.9499999999999993</v>
      </c>
      <c r="Q138" s="386">
        <f t="shared" si="29"/>
        <v>8.9534939917676617</v>
      </c>
      <c r="R138" s="386">
        <f t="shared" si="30"/>
        <v>10.136378432145554</v>
      </c>
      <c r="S138" s="386"/>
      <c r="T138" s="422">
        <f t="shared" si="31"/>
        <v>1.7992977235316245</v>
      </c>
      <c r="U138" s="422">
        <f t="shared" si="32"/>
        <v>1.4017937499999999</v>
      </c>
      <c r="V138" s="422">
        <f t="shared" si="33"/>
        <v>1.4028884565608435</v>
      </c>
      <c r="W138" s="422">
        <f t="shared" si="34"/>
        <v>1.7980579350941472</v>
      </c>
      <c r="X138" s="426"/>
      <c r="Y138" s="469">
        <f t="shared" si="35"/>
        <v>45.083107369858901</v>
      </c>
      <c r="Z138" s="459"/>
      <c r="AA138" s="437"/>
      <c r="AB138" s="459"/>
      <c r="AC138" s="437"/>
      <c r="AD138" s="437"/>
      <c r="AE138" s="460"/>
      <c r="AF138" s="472">
        <v>230</v>
      </c>
      <c r="AG138" s="439">
        <f t="shared" si="40"/>
        <v>0.49587999999999999</v>
      </c>
      <c r="AH138" s="435"/>
      <c r="AI138" s="402" t="s">
        <v>1864</v>
      </c>
      <c r="AJ138" s="402">
        <v>230</v>
      </c>
      <c r="AK138" s="404">
        <v>16</v>
      </c>
      <c r="AL138" s="532"/>
      <c r="AM138" s="511"/>
      <c r="AN138" s="408"/>
      <c r="AO138" s="490"/>
      <c r="AP138" s="437"/>
      <c r="AQ138" s="437"/>
      <c r="AR138" s="437"/>
      <c r="AS138" s="437"/>
      <c r="AT138" s="437"/>
      <c r="AU138" s="429"/>
      <c r="AV138" s="437"/>
      <c r="AW138" s="437"/>
      <c r="AX138" s="437"/>
      <c r="AY138" s="280"/>
      <c r="AZ138" s="725"/>
    </row>
    <row r="139" spans="1:52" s="14" customFormat="1" ht="26.1" customHeight="1">
      <c r="A139" s="15"/>
      <c r="B139" s="740"/>
      <c r="C139" s="564" t="s">
        <v>992</v>
      </c>
      <c r="D139" s="638">
        <v>14.54</v>
      </c>
      <c r="E139" s="374">
        <v>1200</v>
      </c>
      <c r="F139" s="374">
        <v>128</v>
      </c>
      <c r="G139" s="374">
        <v>3.08</v>
      </c>
      <c r="H139" s="498"/>
      <c r="I139" s="397" t="s">
        <v>1213</v>
      </c>
      <c r="J139" s="386">
        <v>17.5</v>
      </c>
      <c r="K139" s="377">
        <f t="shared" si="23"/>
        <v>0.35164835164835168</v>
      </c>
      <c r="L139" s="377">
        <f t="shared" si="24"/>
        <v>0.4502265119719448</v>
      </c>
      <c r="M139" s="617">
        <f t="shared" si="25"/>
        <v>1396.1362923300283</v>
      </c>
      <c r="N139" s="377">
        <f t="shared" si="26"/>
        <v>0.4979129076681677</v>
      </c>
      <c r="O139" s="378">
        <f t="shared" si="27"/>
        <v>15.156290622766072</v>
      </c>
      <c r="P139" s="386">
        <f t="shared" si="28"/>
        <v>14.54</v>
      </c>
      <c r="Q139" s="386">
        <f t="shared" si="29"/>
        <v>14.832647232781763</v>
      </c>
      <c r="R139" s="386">
        <f t="shared" si="30"/>
        <v>14.863643389984308</v>
      </c>
      <c r="S139" s="386"/>
      <c r="T139" s="422">
        <f t="shared" si="31"/>
        <v>4.019980045230569</v>
      </c>
      <c r="U139" s="422">
        <f t="shared" si="32"/>
        <v>3.6997029999999995</v>
      </c>
      <c r="V139" s="422">
        <f t="shared" si="33"/>
        <v>3.8501299188125993</v>
      </c>
      <c r="W139" s="422">
        <f t="shared" si="34"/>
        <v>3.8662381594309236</v>
      </c>
      <c r="X139" s="426"/>
      <c r="Y139" s="469">
        <f t="shared" si="35"/>
        <v>100.7244046572233</v>
      </c>
      <c r="Z139" s="459"/>
      <c r="AA139" s="437"/>
      <c r="AB139" s="459"/>
      <c r="AC139" s="437"/>
      <c r="AD139" s="437"/>
      <c r="AE139" s="460"/>
      <c r="AF139" s="472">
        <v>180</v>
      </c>
      <c r="AG139" s="439">
        <f t="shared" si="40"/>
        <v>0.216</v>
      </c>
      <c r="AH139" s="435"/>
      <c r="AI139" s="402" t="s">
        <v>1861</v>
      </c>
      <c r="AJ139" s="402">
        <v>180</v>
      </c>
      <c r="AK139" s="404">
        <v>11</v>
      </c>
      <c r="AL139" s="532"/>
      <c r="AM139" s="511"/>
      <c r="AN139" s="408"/>
      <c r="AO139" s="490"/>
      <c r="AP139" s="437"/>
      <c r="AQ139" s="437"/>
      <c r="AR139" s="437"/>
      <c r="AS139" s="437"/>
      <c r="AT139" s="437"/>
      <c r="AU139" s="429"/>
      <c r="AV139" s="437"/>
      <c r="AW139" s="437"/>
      <c r="AX139" s="437"/>
      <c r="AY139" s="569" t="s">
        <v>2101</v>
      </c>
      <c r="AZ139" s="725"/>
    </row>
    <row r="140" spans="1:52" s="14" customFormat="1" ht="26.1" customHeight="1">
      <c r="A140" s="15"/>
      <c r="B140" s="740"/>
      <c r="C140" s="564" t="s">
        <v>677</v>
      </c>
      <c r="D140" s="638">
        <v>14.54</v>
      </c>
      <c r="E140" s="374">
        <v>1190</v>
      </c>
      <c r="F140" s="374">
        <v>133</v>
      </c>
      <c r="G140" s="374">
        <v>3.09</v>
      </c>
      <c r="H140" s="498"/>
      <c r="I140" s="396" t="s">
        <v>1213</v>
      </c>
      <c r="J140" s="386">
        <v>17.5</v>
      </c>
      <c r="K140" s="377">
        <f t="shared" si="23"/>
        <v>0.34871794871794876</v>
      </c>
      <c r="L140" s="377">
        <f t="shared" si="24"/>
        <v>0.44973733240957181</v>
      </c>
      <c r="M140" s="617">
        <f t="shared" si="25"/>
        <v>1400.0223093014067</v>
      </c>
      <c r="N140" s="377">
        <f t="shared" si="26"/>
        <v>0.5158410521722322</v>
      </c>
      <c r="O140" s="378">
        <f t="shared" si="27"/>
        <v>15.167625949978172</v>
      </c>
      <c r="P140" s="386">
        <f t="shared" si="28"/>
        <v>14.54</v>
      </c>
      <c r="Q140" s="386">
        <f t="shared" si="29"/>
        <v>14.832329266066221</v>
      </c>
      <c r="R140" s="386">
        <f t="shared" si="30"/>
        <v>14.87529668391195</v>
      </c>
      <c r="S140" s="386"/>
      <c r="T140" s="422">
        <f t="shared" si="31"/>
        <v>4.0259953467728966</v>
      </c>
      <c r="U140" s="422">
        <f t="shared" si="32"/>
        <v>3.6997029999999995</v>
      </c>
      <c r="V140" s="422">
        <f t="shared" si="33"/>
        <v>3.8499648504975799</v>
      </c>
      <c r="W140" s="422">
        <f t="shared" si="34"/>
        <v>3.8723029001020324</v>
      </c>
      <c r="X140" s="426"/>
      <c r="Y140" s="469">
        <f t="shared" si="35"/>
        <v>100.87512373041957</v>
      </c>
      <c r="Z140" s="459"/>
      <c r="AA140" s="437"/>
      <c r="AB140" s="459"/>
      <c r="AC140" s="437"/>
      <c r="AD140" s="437"/>
      <c r="AE140" s="460"/>
      <c r="AF140" s="472">
        <v>180</v>
      </c>
      <c r="AG140" s="439">
        <f t="shared" si="40"/>
        <v>0.2142</v>
      </c>
      <c r="AH140" s="435"/>
      <c r="AI140" s="402" t="s">
        <v>1861</v>
      </c>
      <c r="AJ140" s="402">
        <v>180</v>
      </c>
      <c r="AK140" s="404">
        <v>11</v>
      </c>
      <c r="AL140" s="532"/>
      <c r="AM140" s="511"/>
      <c r="AN140" s="408"/>
      <c r="AO140" s="490"/>
      <c r="AP140" s="437"/>
      <c r="AQ140" s="437"/>
      <c r="AR140" s="437"/>
      <c r="AS140" s="437"/>
      <c r="AT140" s="437"/>
      <c r="AU140" s="429"/>
      <c r="AV140" s="437"/>
      <c r="AW140" s="437"/>
      <c r="AX140" s="437"/>
      <c r="AY140" s="569" t="s">
        <v>2101</v>
      </c>
      <c r="AZ140" s="725"/>
    </row>
    <row r="141" spans="1:52" s="14" customFormat="1" ht="26.1" customHeight="1">
      <c r="A141" s="15"/>
      <c r="B141" s="740"/>
      <c r="C141" s="564" t="s">
        <v>678</v>
      </c>
      <c r="D141" s="393">
        <v>15</v>
      </c>
      <c r="E141" s="374">
        <v>920</v>
      </c>
      <c r="F141" s="374">
        <v>200</v>
      </c>
      <c r="G141" s="374">
        <v>2.8</v>
      </c>
      <c r="H141" s="498"/>
      <c r="I141" s="396" t="s">
        <v>1213</v>
      </c>
      <c r="J141" s="386">
        <v>17.5</v>
      </c>
      <c r="K141" s="377">
        <f t="shared" si="23"/>
        <v>0.26959706959706958</v>
      </c>
      <c r="L141" s="377">
        <f t="shared" si="24"/>
        <v>0.35948393227873371</v>
      </c>
      <c r="M141" s="617">
        <f t="shared" si="25"/>
        <v>1676.257527509804</v>
      </c>
      <c r="N141" s="377">
        <f t="shared" si="26"/>
        <v>0.64326005687728216</v>
      </c>
      <c r="O141" s="378">
        <f t="shared" si="27"/>
        <v>15.651783592951411</v>
      </c>
      <c r="P141" s="386">
        <f t="shared" si="28"/>
        <v>15</v>
      </c>
      <c r="Q141" s="386">
        <f t="shared" si="29"/>
        <v>15.233664555981177</v>
      </c>
      <c r="R141" s="386">
        <f t="shared" si="30"/>
        <v>15.418119036970234</v>
      </c>
      <c r="S141" s="386"/>
      <c r="T141" s="422">
        <f t="shared" si="31"/>
        <v>4.287120768710202</v>
      </c>
      <c r="U141" s="422">
        <f t="shared" si="32"/>
        <v>3.9375000000000004</v>
      </c>
      <c r="V141" s="422">
        <f t="shared" si="33"/>
        <v>4.061129376572751</v>
      </c>
      <c r="W141" s="422">
        <f t="shared" si="34"/>
        <v>4.160071906168219</v>
      </c>
      <c r="X141" s="426"/>
      <c r="Y141" s="469">
        <f t="shared" si="35"/>
        <v>107.41786831361877</v>
      </c>
      <c r="Z141" s="459"/>
      <c r="AA141" s="437"/>
      <c r="AB141" s="459"/>
      <c r="AC141" s="437"/>
      <c r="AD141" s="437"/>
      <c r="AE141" s="460"/>
      <c r="AF141" s="472">
        <v>180</v>
      </c>
      <c r="AG141" s="439">
        <f t="shared" si="40"/>
        <v>0.1656</v>
      </c>
      <c r="AH141" s="435"/>
      <c r="AI141" s="402" t="s">
        <v>1861</v>
      </c>
      <c r="AJ141" s="402">
        <v>180</v>
      </c>
      <c r="AK141" s="404">
        <v>11</v>
      </c>
      <c r="AL141" s="532"/>
      <c r="AM141" s="511"/>
      <c r="AN141" s="408"/>
      <c r="AO141" s="490"/>
      <c r="AP141" s="437"/>
      <c r="AQ141" s="437"/>
      <c r="AR141" s="437"/>
      <c r="AS141" s="437"/>
      <c r="AT141" s="437"/>
      <c r="AU141" s="429"/>
      <c r="AV141" s="437"/>
      <c r="AW141" s="437"/>
      <c r="AX141" s="437"/>
      <c r="AY141" s="280"/>
      <c r="AZ141" s="725"/>
    </row>
    <row r="142" spans="1:52" s="14" customFormat="1" ht="26.1" customHeight="1">
      <c r="A142" s="15"/>
      <c r="B142" s="740"/>
      <c r="C142" s="564" t="s">
        <v>630</v>
      </c>
      <c r="D142" s="636">
        <v>12</v>
      </c>
      <c r="E142" s="374">
        <v>1681</v>
      </c>
      <c r="F142" s="374">
        <v>190</v>
      </c>
      <c r="G142" s="374">
        <v>2.0499999999999998</v>
      </c>
      <c r="H142" s="374">
        <v>181</v>
      </c>
      <c r="I142" s="385" t="s">
        <v>1214</v>
      </c>
      <c r="J142" s="386">
        <v>17.5</v>
      </c>
      <c r="K142" s="377">
        <f t="shared" si="23"/>
        <v>0.49260073260073256</v>
      </c>
      <c r="L142" s="377">
        <f t="shared" si="24"/>
        <v>0.35372394171204119</v>
      </c>
      <c r="M142" s="617">
        <f t="shared" si="25"/>
        <v>1450.424986057478</v>
      </c>
      <c r="N142" s="377">
        <f t="shared" si="26"/>
        <v>1.0867861932205749</v>
      </c>
      <c r="O142" s="378">
        <f t="shared" si="27"/>
        <v>12.936331587706201</v>
      </c>
      <c r="P142" s="386">
        <f t="shared" si="28"/>
        <v>12</v>
      </c>
      <c r="Q142" s="386">
        <f t="shared" si="29"/>
        <v>12.229920562112827</v>
      </c>
      <c r="R142" s="386">
        <f t="shared" si="30"/>
        <v>12.706411025593374</v>
      </c>
      <c r="S142" s="386"/>
      <c r="T142" s="422">
        <f t="shared" si="31"/>
        <v>2.928601811573992</v>
      </c>
      <c r="U142" s="422">
        <f t="shared" si="32"/>
        <v>2.5200000000000005</v>
      </c>
      <c r="V142" s="422">
        <f t="shared" si="33"/>
        <v>2.6174917467228278</v>
      </c>
      <c r="W142" s="422">
        <f t="shared" si="34"/>
        <v>2.8254254201481155</v>
      </c>
      <c r="X142" s="426"/>
      <c r="Y142" s="469">
        <f t="shared" si="35"/>
        <v>73.37889010141518</v>
      </c>
      <c r="Z142" s="459"/>
      <c r="AA142" s="437"/>
      <c r="AB142" s="459"/>
      <c r="AC142" s="437"/>
      <c r="AD142" s="437"/>
      <c r="AE142" s="460"/>
      <c r="AF142" s="472">
        <v>350</v>
      </c>
      <c r="AG142" s="439">
        <f t="shared" si="40"/>
        <v>0.58835000000000004</v>
      </c>
      <c r="AH142" s="435"/>
      <c r="AI142" s="402" t="s">
        <v>1871</v>
      </c>
      <c r="AJ142" s="402">
        <v>350</v>
      </c>
      <c r="AK142" s="404">
        <v>6</v>
      </c>
      <c r="AL142" s="530">
        <v>7.0000000000000007E-2</v>
      </c>
      <c r="AM142" s="512" t="s">
        <v>1766</v>
      </c>
      <c r="AN142" s="422">
        <v>0.3</v>
      </c>
      <c r="AO142" s="488">
        <v>6</v>
      </c>
      <c r="AP142" s="437"/>
      <c r="AQ142" s="437"/>
      <c r="AR142" s="437"/>
      <c r="AS142" s="437"/>
      <c r="AT142" s="437"/>
      <c r="AU142" s="430">
        <v>5</v>
      </c>
      <c r="AV142" s="436">
        <v>3</v>
      </c>
      <c r="AW142" s="436">
        <v>3</v>
      </c>
      <c r="AX142" s="437"/>
      <c r="AY142" s="569" t="s">
        <v>2102</v>
      </c>
      <c r="AZ142" s="725"/>
    </row>
    <row r="143" spans="1:52" s="14" customFormat="1" ht="26.1" customHeight="1">
      <c r="A143" s="15"/>
      <c r="B143" s="740"/>
      <c r="C143" s="564" t="s">
        <v>686</v>
      </c>
      <c r="D143" s="636">
        <v>12</v>
      </c>
      <c r="E143" s="374">
        <v>1681</v>
      </c>
      <c r="F143" s="374">
        <v>190</v>
      </c>
      <c r="G143" s="374">
        <v>2.0499999999999998</v>
      </c>
      <c r="H143" s="374">
        <v>181</v>
      </c>
      <c r="I143" s="385" t="s">
        <v>1214</v>
      </c>
      <c r="J143" s="386">
        <v>17.5</v>
      </c>
      <c r="K143" s="377">
        <f t="shared" si="23"/>
        <v>0.49260073260073256</v>
      </c>
      <c r="L143" s="377">
        <f t="shared" si="24"/>
        <v>0.35372394171204119</v>
      </c>
      <c r="M143" s="617">
        <f t="shared" si="25"/>
        <v>1450.424986057478</v>
      </c>
      <c r="N143" s="377">
        <f t="shared" si="26"/>
        <v>1.0867861932205749</v>
      </c>
      <c r="O143" s="378">
        <f t="shared" si="27"/>
        <v>12.936331587706201</v>
      </c>
      <c r="P143" s="386">
        <f t="shared" si="28"/>
        <v>12</v>
      </c>
      <c r="Q143" s="386">
        <f t="shared" si="29"/>
        <v>12.229920562112827</v>
      </c>
      <c r="R143" s="386">
        <f t="shared" si="30"/>
        <v>12.706411025593374</v>
      </c>
      <c r="S143" s="386"/>
      <c r="T143" s="422">
        <f t="shared" si="31"/>
        <v>2.928601811573992</v>
      </c>
      <c r="U143" s="422">
        <f t="shared" si="32"/>
        <v>2.5200000000000005</v>
      </c>
      <c r="V143" s="422">
        <f t="shared" si="33"/>
        <v>2.6174917467228278</v>
      </c>
      <c r="W143" s="422">
        <f t="shared" si="34"/>
        <v>2.8254254201481155</v>
      </c>
      <c r="X143" s="426"/>
      <c r="Y143" s="469">
        <f t="shared" si="35"/>
        <v>73.37889010141518</v>
      </c>
      <c r="Z143" s="459"/>
      <c r="AA143" s="437"/>
      <c r="AB143" s="459"/>
      <c r="AC143" s="437"/>
      <c r="AD143" s="437"/>
      <c r="AE143" s="460"/>
      <c r="AF143" s="472">
        <v>350</v>
      </c>
      <c r="AG143" s="439">
        <f t="shared" si="40"/>
        <v>0.58835000000000004</v>
      </c>
      <c r="AH143" s="435"/>
      <c r="AI143" s="402" t="s">
        <v>1871</v>
      </c>
      <c r="AJ143" s="402">
        <v>350</v>
      </c>
      <c r="AK143" s="404">
        <v>6</v>
      </c>
      <c r="AL143" s="530">
        <v>7.0000000000000007E-2</v>
      </c>
      <c r="AM143" s="512" t="s">
        <v>1766</v>
      </c>
      <c r="AN143" s="422">
        <v>0.3</v>
      </c>
      <c r="AO143" s="488">
        <v>6</v>
      </c>
      <c r="AP143" s="437"/>
      <c r="AQ143" s="437"/>
      <c r="AR143" s="437"/>
      <c r="AS143" s="437"/>
      <c r="AT143" s="437"/>
      <c r="AU143" s="430">
        <v>5</v>
      </c>
      <c r="AV143" s="436">
        <v>3</v>
      </c>
      <c r="AW143" s="436">
        <v>3</v>
      </c>
      <c r="AX143" s="437"/>
      <c r="AY143" s="569" t="s">
        <v>2103</v>
      </c>
      <c r="AZ143" s="725"/>
    </row>
    <row r="144" spans="1:52" s="14" customFormat="1" ht="26.1" customHeight="1">
      <c r="A144" s="15"/>
      <c r="B144" s="740"/>
      <c r="C144" s="564" t="s">
        <v>687</v>
      </c>
      <c r="D144" s="636">
        <v>12</v>
      </c>
      <c r="E144" s="374">
        <v>1681</v>
      </c>
      <c r="F144" s="374">
        <v>190</v>
      </c>
      <c r="G144" s="374">
        <v>2.0499999999999998</v>
      </c>
      <c r="H144" s="374">
        <v>181</v>
      </c>
      <c r="I144" s="385" t="s">
        <v>1214</v>
      </c>
      <c r="J144" s="386">
        <v>17.5</v>
      </c>
      <c r="K144" s="377">
        <f t="shared" si="23"/>
        <v>0.49260073260073256</v>
      </c>
      <c r="L144" s="377">
        <f t="shared" si="24"/>
        <v>0.35372394171204119</v>
      </c>
      <c r="M144" s="617">
        <f t="shared" si="25"/>
        <v>1450.424986057478</v>
      </c>
      <c r="N144" s="377">
        <f t="shared" si="26"/>
        <v>1.0867861932205749</v>
      </c>
      <c r="O144" s="378">
        <f t="shared" si="27"/>
        <v>12.936331587706201</v>
      </c>
      <c r="P144" s="386">
        <f t="shared" si="28"/>
        <v>12</v>
      </c>
      <c r="Q144" s="386">
        <f t="shared" si="29"/>
        <v>12.229920562112827</v>
      </c>
      <c r="R144" s="386">
        <f t="shared" si="30"/>
        <v>12.706411025593374</v>
      </c>
      <c r="S144" s="386"/>
      <c r="T144" s="422">
        <f t="shared" si="31"/>
        <v>2.928601811573992</v>
      </c>
      <c r="U144" s="422">
        <f t="shared" si="32"/>
        <v>2.5200000000000005</v>
      </c>
      <c r="V144" s="422">
        <f t="shared" si="33"/>
        <v>2.6174917467228278</v>
      </c>
      <c r="W144" s="422">
        <f t="shared" si="34"/>
        <v>2.8254254201481155</v>
      </c>
      <c r="X144" s="426"/>
      <c r="Y144" s="469">
        <f t="shared" si="35"/>
        <v>73.37889010141518</v>
      </c>
      <c r="Z144" s="459"/>
      <c r="AA144" s="437"/>
      <c r="AB144" s="459"/>
      <c r="AC144" s="437"/>
      <c r="AD144" s="437"/>
      <c r="AE144" s="460"/>
      <c r="AF144" s="472">
        <v>350</v>
      </c>
      <c r="AG144" s="439">
        <f t="shared" si="40"/>
        <v>0.58835000000000004</v>
      </c>
      <c r="AH144" s="435"/>
      <c r="AI144" s="402" t="s">
        <v>1871</v>
      </c>
      <c r="AJ144" s="402">
        <v>350</v>
      </c>
      <c r="AK144" s="404">
        <v>6</v>
      </c>
      <c r="AL144" s="530">
        <v>7.0000000000000007E-2</v>
      </c>
      <c r="AM144" s="512" t="s">
        <v>1766</v>
      </c>
      <c r="AN144" s="422">
        <v>0.3</v>
      </c>
      <c r="AO144" s="488">
        <v>6</v>
      </c>
      <c r="AP144" s="437"/>
      <c r="AQ144" s="437"/>
      <c r="AR144" s="437"/>
      <c r="AS144" s="437"/>
      <c r="AT144" s="437"/>
      <c r="AU144" s="430">
        <v>5</v>
      </c>
      <c r="AV144" s="436">
        <v>3</v>
      </c>
      <c r="AW144" s="436">
        <v>3</v>
      </c>
      <c r="AX144" s="437"/>
      <c r="AY144" s="569" t="s">
        <v>2103</v>
      </c>
      <c r="AZ144" s="725"/>
    </row>
    <row r="145" spans="1:52" s="14" customFormat="1" ht="26.1" customHeight="1">
      <c r="A145" s="15"/>
      <c r="B145" s="741"/>
      <c r="C145" s="564" t="s">
        <v>688</v>
      </c>
      <c r="D145" s="636">
        <v>12</v>
      </c>
      <c r="E145" s="374">
        <v>1681</v>
      </c>
      <c r="F145" s="374">
        <v>190</v>
      </c>
      <c r="G145" s="374">
        <v>2.0499999999999998</v>
      </c>
      <c r="H145" s="374">
        <v>181</v>
      </c>
      <c r="I145" s="385" t="s">
        <v>1214</v>
      </c>
      <c r="J145" s="386">
        <v>17.5</v>
      </c>
      <c r="K145" s="377">
        <f t="shared" si="23"/>
        <v>0.49260073260073256</v>
      </c>
      <c r="L145" s="377">
        <f t="shared" si="24"/>
        <v>0.35372394171204119</v>
      </c>
      <c r="M145" s="617">
        <f t="shared" si="25"/>
        <v>1450.424986057478</v>
      </c>
      <c r="N145" s="377">
        <f t="shared" si="26"/>
        <v>1.0867861932205749</v>
      </c>
      <c r="O145" s="378">
        <f t="shared" si="27"/>
        <v>12.936331587706201</v>
      </c>
      <c r="P145" s="386">
        <f t="shared" si="28"/>
        <v>12</v>
      </c>
      <c r="Q145" s="386">
        <f t="shared" si="29"/>
        <v>12.229920562112827</v>
      </c>
      <c r="R145" s="386">
        <f t="shared" si="30"/>
        <v>12.706411025593374</v>
      </c>
      <c r="S145" s="386"/>
      <c r="T145" s="422">
        <f t="shared" si="31"/>
        <v>2.928601811573992</v>
      </c>
      <c r="U145" s="422">
        <f t="shared" si="32"/>
        <v>2.5200000000000005</v>
      </c>
      <c r="V145" s="422">
        <f t="shared" si="33"/>
        <v>2.6174917467228278</v>
      </c>
      <c r="W145" s="422">
        <f t="shared" si="34"/>
        <v>2.8254254201481155</v>
      </c>
      <c r="X145" s="426"/>
      <c r="Y145" s="469">
        <f t="shared" si="35"/>
        <v>73.37889010141518</v>
      </c>
      <c r="Z145" s="459"/>
      <c r="AA145" s="437"/>
      <c r="AB145" s="459"/>
      <c r="AC145" s="437"/>
      <c r="AD145" s="437"/>
      <c r="AE145" s="460"/>
      <c r="AF145" s="472">
        <v>350</v>
      </c>
      <c r="AG145" s="439">
        <f t="shared" si="40"/>
        <v>0.58835000000000004</v>
      </c>
      <c r="AH145" s="435"/>
      <c r="AI145" s="402" t="s">
        <v>1871</v>
      </c>
      <c r="AJ145" s="402">
        <v>350</v>
      </c>
      <c r="AK145" s="404">
        <v>6</v>
      </c>
      <c r="AL145" s="530">
        <v>7.0000000000000007E-2</v>
      </c>
      <c r="AM145" s="512" t="s">
        <v>1766</v>
      </c>
      <c r="AN145" s="422">
        <v>0.3</v>
      </c>
      <c r="AO145" s="488">
        <v>6</v>
      </c>
      <c r="AP145" s="437"/>
      <c r="AQ145" s="437"/>
      <c r="AR145" s="437"/>
      <c r="AS145" s="437"/>
      <c r="AT145" s="437"/>
      <c r="AU145" s="430">
        <v>5</v>
      </c>
      <c r="AV145" s="436">
        <v>3</v>
      </c>
      <c r="AW145" s="436">
        <v>3</v>
      </c>
      <c r="AX145" s="437"/>
      <c r="AY145" s="569" t="s">
        <v>2103</v>
      </c>
      <c r="AZ145" s="725"/>
    </row>
    <row r="146" spans="1:52" s="14" customFormat="1" ht="26.1" customHeight="1">
      <c r="A146" s="15"/>
      <c r="B146" s="444" t="s">
        <v>690</v>
      </c>
      <c r="C146" s="280"/>
      <c r="D146" s="293" t="s">
        <v>1316</v>
      </c>
      <c r="E146" s="382"/>
      <c r="F146" s="375"/>
      <c r="G146" s="375"/>
      <c r="H146" s="382"/>
      <c r="I146" s="398"/>
      <c r="J146" s="375"/>
      <c r="K146" s="377"/>
      <c r="L146" s="377"/>
      <c r="M146" s="617"/>
      <c r="N146" s="377"/>
      <c r="O146" s="378"/>
      <c r="P146" s="386"/>
      <c r="Q146" s="386"/>
      <c r="R146" s="386"/>
      <c r="S146" s="386"/>
      <c r="T146" s="422"/>
      <c r="U146" s="422"/>
      <c r="V146" s="422"/>
      <c r="W146" s="422"/>
      <c r="X146" s="426"/>
      <c r="Y146" s="469"/>
      <c r="Z146" s="459"/>
      <c r="AA146" s="437"/>
      <c r="AB146" s="459"/>
      <c r="AC146" s="437"/>
      <c r="AD146" s="429"/>
      <c r="AE146" s="461"/>
      <c r="AF146" s="475"/>
      <c r="AG146" s="528"/>
      <c r="AH146" s="528"/>
      <c r="AI146" s="406"/>
      <c r="AJ146" s="406"/>
      <c r="AK146" s="483"/>
      <c r="AL146" s="532"/>
      <c r="AM146" s="511"/>
      <c r="AN146" s="408"/>
      <c r="AO146" s="493"/>
      <c r="AP146" s="438"/>
      <c r="AQ146" s="437"/>
      <c r="AR146" s="437"/>
      <c r="AS146" s="437"/>
      <c r="AT146" s="437"/>
      <c r="AU146" s="437"/>
      <c r="AV146" s="437"/>
      <c r="AW146" s="437"/>
      <c r="AX146" s="437"/>
      <c r="AY146" s="280"/>
      <c r="AZ146" s="729" t="s">
        <v>2291</v>
      </c>
    </row>
    <row r="147" spans="1:52" s="14" customFormat="1" ht="26.1" customHeight="1">
      <c r="A147" s="15"/>
      <c r="B147" s="739" t="s">
        <v>1232</v>
      </c>
      <c r="C147" s="40" t="s">
        <v>691</v>
      </c>
      <c r="D147" s="639">
        <v>9</v>
      </c>
      <c r="E147" s="378">
        <v>3204.7</v>
      </c>
      <c r="F147" s="374">
        <v>140</v>
      </c>
      <c r="G147" s="374">
        <v>2.97</v>
      </c>
      <c r="H147" s="374">
        <v>261.7</v>
      </c>
      <c r="I147" s="397" t="s">
        <v>1187</v>
      </c>
      <c r="J147" s="386">
        <v>17.5</v>
      </c>
      <c r="K147" s="377">
        <f t="shared" si="23"/>
        <v>0.93910622710622715</v>
      </c>
      <c r="L147" s="377">
        <f t="shared" si="24"/>
        <v>0.71050343133172689</v>
      </c>
      <c r="M147" s="617">
        <f t="shared" si="25"/>
        <v>871.00185335170943</v>
      </c>
      <c r="N147" s="377">
        <f t="shared" si="26"/>
        <v>1.3598276821679838</v>
      </c>
      <c r="O147" s="378">
        <f t="shared" si="27"/>
        <v>10.345715223774812</v>
      </c>
      <c r="P147" s="386">
        <f t="shared" si="28"/>
        <v>9</v>
      </c>
      <c r="Q147" s="386">
        <f t="shared" si="29"/>
        <v>9.461827230365623</v>
      </c>
      <c r="R147" s="386">
        <f t="shared" si="30"/>
        <v>9.8838879934091892</v>
      </c>
      <c r="S147" s="386"/>
      <c r="T147" s="422">
        <f t="shared" si="31"/>
        <v>1.8730919111003037</v>
      </c>
      <c r="U147" s="422">
        <f t="shared" si="32"/>
        <v>1.4175000000000002</v>
      </c>
      <c r="V147" s="422">
        <f t="shared" si="33"/>
        <v>1.5667080544025471</v>
      </c>
      <c r="W147" s="422">
        <f t="shared" si="34"/>
        <v>1.7095967326595207</v>
      </c>
      <c r="X147" s="426"/>
      <c r="Y147" s="469">
        <f t="shared" si="35"/>
        <v>46.932090580319695</v>
      </c>
      <c r="Z147" s="459"/>
      <c r="AA147" s="437"/>
      <c r="AB147" s="459"/>
      <c r="AC147" s="437"/>
      <c r="AD147" s="437"/>
      <c r="AE147" s="464">
        <v>0.4</v>
      </c>
      <c r="AF147" s="472">
        <v>130</v>
      </c>
      <c r="AG147" s="439">
        <f t="shared" ref="AG147:AG167" si="41">AF147*E147/1000000</f>
        <v>0.41661100000000001</v>
      </c>
      <c r="AH147" s="435"/>
      <c r="AI147" s="402" t="s">
        <v>1753</v>
      </c>
      <c r="AJ147" s="402">
        <v>180</v>
      </c>
      <c r="AK147" s="404">
        <v>4</v>
      </c>
      <c r="AL147" s="530">
        <v>0.15</v>
      </c>
      <c r="AM147" s="512" t="s">
        <v>1764</v>
      </c>
      <c r="AN147" s="422">
        <v>0.3</v>
      </c>
      <c r="AO147" s="488">
        <v>4</v>
      </c>
      <c r="AP147" s="437"/>
      <c r="AQ147" s="437"/>
      <c r="AR147" s="437"/>
      <c r="AS147" s="437"/>
      <c r="AT147" s="437"/>
      <c r="AU147" s="429"/>
      <c r="AV147" s="437"/>
      <c r="AW147" s="437"/>
      <c r="AX147" s="437"/>
      <c r="AY147" s="569" t="s">
        <v>2104</v>
      </c>
      <c r="AZ147" s="730" t="s">
        <v>2291</v>
      </c>
    </row>
    <row r="148" spans="1:52" s="14" customFormat="1" ht="26.1" customHeight="1">
      <c r="A148" s="15"/>
      <c r="B148" s="740"/>
      <c r="C148" s="40" t="s">
        <v>692</v>
      </c>
      <c r="D148" s="639">
        <v>9</v>
      </c>
      <c r="E148" s="378">
        <v>3204.7</v>
      </c>
      <c r="F148" s="374">
        <v>140</v>
      </c>
      <c r="G148" s="374">
        <v>2.97</v>
      </c>
      <c r="H148" s="374">
        <v>261.7</v>
      </c>
      <c r="I148" s="397" t="s">
        <v>1187</v>
      </c>
      <c r="J148" s="386">
        <v>17.5</v>
      </c>
      <c r="K148" s="377">
        <f t="shared" si="23"/>
        <v>0.93910622710622715</v>
      </c>
      <c r="L148" s="377">
        <f t="shared" si="24"/>
        <v>0.71050343133172689</v>
      </c>
      <c r="M148" s="617">
        <f t="shared" si="25"/>
        <v>871.00185335170943</v>
      </c>
      <c r="N148" s="377">
        <f t="shared" si="26"/>
        <v>1.3598276821679838</v>
      </c>
      <c r="O148" s="378">
        <f t="shared" si="27"/>
        <v>10.345715223774812</v>
      </c>
      <c r="P148" s="386">
        <f t="shared" si="28"/>
        <v>9</v>
      </c>
      <c r="Q148" s="386">
        <f t="shared" si="29"/>
        <v>9.461827230365623</v>
      </c>
      <c r="R148" s="386">
        <f t="shared" si="30"/>
        <v>9.8838879934091892</v>
      </c>
      <c r="S148" s="386"/>
      <c r="T148" s="422">
        <f t="shared" si="31"/>
        <v>1.8730919111003037</v>
      </c>
      <c r="U148" s="422">
        <f t="shared" si="32"/>
        <v>1.4175000000000002</v>
      </c>
      <c r="V148" s="422">
        <f t="shared" si="33"/>
        <v>1.5667080544025471</v>
      </c>
      <c r="W148" s="422">
        <f t="shared" si="34"/>
        <v>1.7095967326595207</v>
      </c>
      <c r="X148" s="426"/>
      <c r="Y148" s="469">
        <f t="shared" si="35"/>
        <v>46.932090580319695</v>
      </c>
      <c r="Z148" s="459"/>
      <c r="AA148" s="437"/>
      <c r="AB148" s="459"/>
      <c r="AC148" s="437"/>
      <c r="AD148" s="437"/>
      <c r="AE148" s="464">
        <v>0.4</v>
      </c>
      <c r="AF148" s="472">
        <v>130</v>
      </c>
      <c r="AG148" s="439">
        <f t="shared" si="41"/>
        <v>0.41661100000000001</v>
      </c>
      <c r="AH148" s="435"/>
      <c r="AI148" s="402" t="s">
        <v>1753</v>
      </c>
      <c r="AJ148" s="402">
        <v>180</v>
      </c>
      <c r="AK148" s="404">
        <v>4</v>
      </c>
      <c r="AL148" s="530">
        <v>0.15</v>
      </c>
      <c r="AM148" s="512" t="s">
        <v>1764</v>
      </c>
      <c r="AN148" s="422">
        <v>0.3</v>
      </c>
      <c r="AO148" s="488">
        <v>4</v>
      </c>
      <c r="AP148" s="437"/>
      <c r="AQ148" s="437"/>
      <c r="AR148" s="437"/>
      <c r="AS148" s="437"/>
      <c r="AT148" s="437"/>
      <c r="AU148" s="429"/>
      <c r="AV148" s="437"/>
      <c r="AW148" s="437"/>
      <c r="AX148" s="437"/>
      <c r="AY148" s="569" t="s">
        <v>2105</v>
      </c>
      <c r="AZ148" s="725"/>
    </row>
    <row r="149" spans="1:52" s="14" customFormat="1" ht="26.1" customHeight="1">
      <c r="A149" s="15"/>
      <c r="B149" s="740"/>
      <c r="C149" s="40" t="s">
        <v>1230</v>
      </c>
      <c r="D149" s="639">
        <v>9</v>
      </c>
      <c r="E149" s="378">
        <v>3204.7</v>
      </c>
      <c r="F149" s="374">
        <v>140</v>
      </c>
      <c r="G149" s="374">
        <v>2.97</v>
      </c>
      <c r="H149" s="374">
        <v>261.7</v>
      </c>
      <c r="I149" s="397" t="s">
        <v>1187</v>
      </c>
      <c r="J149" s="386">
        <v>17.5</v>
      </c>
      <c r="K149" s="377">
        <f t="shared" si="23"/>
        <v>0.93910622710622715</v>
      </c>
      <c r="L149" s="377">
        <f t="shared" si="24"/>
        <v>0.71050343133172689</v>
      </c>
      <c r="M149" s="617">
        <f t="shared" si="25"/>
        <v>871.00185335170943</v>
      </c>
      <c r="N149" s="377">
        <f t="shared" si="26"/>
        <v>1.3598276821679838</v>
      </c>
      <c r="O149" s="378">
        <f t="shared" si="27"/>
        <v>10.345715223774812</v>
      </c>
      <c r="P149" s="386">
        <f t="shared" si="28"/>
        <v>9</v>
      </c>
      <c r="Q149" s="386">
        <f t="shared" si="29"/>
        <v>9.461827230365623</v>
      </c>
      <c r="R149" s="386">
        <f t="shared" si="30"/>
        <v>9.8838879934091892</v>
      </c>
      <c r="S149" s="386"/>
      <c r="T149" s="422">
        <f t="shared" si="31"/>
        <v>1.8730919111003037</v>
      </c>
      <c r="U149" s="422">
        <f t="shared" si="32"/>
        <v>1.4175000000000002</v>
      </c>
      <c r="V149" s="422">
        <f t="shared" si="33"/>
        <v>1.5667080544025471</v>
      </c>
      <c r="W149" s="422">
        <f t="shared" si="34"/>
        <v>1.7095967326595207</v>
      </c>
      <c r="X149" s="426"/>
      <c r="Y149" s="469">
        <f t="shared" si="35"/>
        <v>46.932090580319695</v>
      </c>
      <c r="Z149" s="459"/>
      <c r="AA149" s="437"/>
      <c r="AB149" s="459"/>
      <c r="AC149" s="437"/>
      <c r="AD149" s="437"/>
      <c r="AE149" s="464">
        <v>0.4</v>
      </c>
      <c r="AF149" s="472">
        <v>130</v>
      </c>
      <c r="AG149" s="439">
        <f t="shared" si="41"/>
        <v>0.41661100000000001</v>
      </c>
      <c r="AH149" s="435"/>
      <c r="AI149" s="402" t="s">
        <v>1753</v>
      </c>
      <c r="AJ149" s="402">
        <v>180</v>
      </c>
      <c r="AK149" s="404">
        <v>4</v>
      </c>
      <c r="AL149" s="530">
        <v>0.15</v>
      </c>
      <c r="AM149" s="512" t="s">
        <v>1764</v>
      </c>
      <c r="AN149" s="422">
        <v>0.3</v>
      </c>
      <c r="AO149" s="488">
        <v>4</v>
      </c>
      <c r="AP149" s="437"/>
      <c r="AQ149" s="437"/>
      <c r="AR149" s="437"/>
      <c r="AS149" s="437"/>
      <c r="AT149" s="437"/>
      <c r="AU149" s="429"/>
      <c r="AV149" s="437"/>
      <c r="AW149" s="437"/>
      <c r="AX149" s="437"/>
      <c r="AY149" s="569" t="s">
        <v>2106</v>
      </c>
      <c r="AZ149" s="725"/>
    </row>
    <row r="150" spans="1:52" s="14" customFormat="1" ht="26.1" customHeight="1">
      <c r="A150" s="15"/>
      <c r="B150" s="740"/>
      <c r="C150" s="40" t="s">
        <v>694</v>
      </c>
      <c r="D150" s="639">
        <v>9</v>
      </c>
      <c r="E150" s="378">
        <v>3204.7</v>
      </c>
      <c r="F150" s="374">
        <v>140</v>
      </c>
      <c r="G150" s="374">
        <v>2.97</v>
      </c>
      <c r="H150" s="374">
        <v>261.7</v>
      </c>
      <c r="I150" s="397" t="s">
        <v>1187</v>
      </c>
      <c r="J150" s="386">
        <v>17.5</v>
      </c>
      <c r="K150" s="377">
        <f t="shared" si="23"/>
        <v>0.93910622710622715</v>
      </c>
      <c r="L150" s="377">
        <f t="shared" si="24"/>
        <v>0.71050343133172689</v>
      </c>
      <c r="M150" s="617">
        <f t="shared" si="25"/>
        <v>871.00185335170943</v>
      </c>
      <c r="N150" s="377">
        <f t="shared" si="26"/>
        <v>1.3598276821679838</v>
      </c>
      <c r="O150" s="378">
        <f t="shared" si="27"/>
        <v>10.345715223774812</v>
      </c>
      <c r="P150" s="386">
        <f t="shared" si="28"/>
        <v>9</v>
      </c>
      <c r="Q150" s="386">
        <f t="shared" si="29"/>
        <v>9.461827230365623</v>
      </c>
      <c r="R150" s="386">
        <f t="shared" si="30"/>
        <v>9.8838879934091892</v>
      </c>
      <c r="S150" s="386"/>
      <c r="T150" s="422">
        <f t="shared" si="31"/>
        <v>1.8730919111003037</v>
      </c>
      <c r="U150" s="422">
        <f t="shared" si="32"/>
        <v>1.4175000000000002</v>
      </c>
      <c r="V150" s="422">
        <f t="shared" si="33"/>
        <v>1.5667080544025471</v>
      </c>
      <c r="W150" s="422">
        <f t="shared" si="34"/>
        <v>1.7095967326595207</v>
      </c>
      <c r="X150" s="426"/>
      <c r="Y150" s="469">
        <f t="shared" si="35"/>
        <v>46.932090580319695</v>
      </c>
      <c r="Z150" s="459"/>
      <c r="AA150" s="437"/>
      <c r="AB150" s="459"/>
      <c r="AC150" s="437"/>
      <c r="AD150" s="437"/>
      <c r="AE150" s="464">
        <v>0.4</v>
      </c>
      <c r="AF150" s="472">
        <v>130</v>
      </c>
      <c r="AG150" s="439">
        <f t="shared" si="41"/>
        <v>0.41661100000000001</v>
      </c>
      <c r="AH150" s="435"/>
      <c r="AI150" s="402" t="s">
        <v>1753</v>
      </c>
      <c r="AJ150" s="402">
        <v>180</v>
      </c>
      <c r="AK150" s="404">
        <v>4</v>
      </c>
      <c r="AL150" s="530">
        <v>0.15</v>
      </c>
      <c r="AM150" s="512" t="s">
        <v>1764</v>
      </c>
      <c r="AN150" s="422">
        <v>0.3</v>
      </c>
      <c r="AO150" s="488">
        <v>4</v>
      </c>
      <c r="AP150" s="437"/>
      <c r="AQ150" s="437"/>
      <c r="AR150" s="437"/>
      <c r="AS150" s="437"/>
      <c r="AT150" s="437"/>
      <c r="AU150" s="429"/>
      <c r="AV150" s="437"/>
      <c r="AW150" s="437"/>
      <c r="AX150" s="437"/>
      <c r="AY150" s="569" t="s">
        <v>2106</v>
      </c>
      <c r="AZ150" s="725"/>
    </row>
    <row r="151" spans="1:52" s="14" customFormat="1" ht="26.1" customHeight="1">
      <c r="A151" s="15"/>
      <c r="B151" s="740"/>
      <c r="C151" s="40" t="s">
        <v>695</v>
      </c>
      <c r="D151" s="639">
        <v>9</v>
      </c>
      <c r="E151" s="378">
        <v>3204.7</v>
      </c>
      <c r="F151" s="374">
        <v>140</v>
      </c>
      <c r="G151" s="374">
        <v>2.97</v>
      </c>
      <c r="H151" s="374">
        <v>261.7</v>
      </c>
      <c r="I151" s="397" t="s">
        <v>1187</v>
      </c>
      <c r="J151" s="386">
        <v>17.5</v>
      </c>
      <c r="K151" s="377">
        <f t="shared" si="23"/>
        <v>0.93910622710622715</v>
      </c>
      <c r="L151" s="377">
        <f t="shared" si="24"/>
        <v>0.71050343133172689</v>
      </c>
      <c r="M151" s="617">
        <f t="shared" si="25"/>
        <v>871.00185335170943</v>
      </c>
      <c r="N151" s="377">
        <f t="shared" si="26"/>
        <v>1.3598276821679838</v>
      </c>
      <c r="O151" s="378">
        <f t="shared" si="27"/>
        <v>10.345715223774812</v>
      </c>
      <c r="P151" s="386">
        <f t="shared" si="28"/>
        <v>9</v>
      </c>
      <c r="Q151" s="386">
        <f t="shared" si="29"/>
        <v>9.461827230365623</v>
      </c>
      <c r="R151" s="386">
        <f t="shared" si="30"/>
        <v>9.8838879934091892</v>
      </c>
      <c r="S151" s="386"/>
      <c r="T151" s="422">
        <f t="shared" si="31"/>
        <v>1.8730919111003037</v>
      </c>
      <c r="U151" s="422">
        <f t="shared" si="32"/>
        <v>1.4175000000000002</v>
      </c>
      <c r="V151" s="422">
        <f t="shared" si="33"/>
        <v>1.5667080544025471</v>
      </c>
      <c r="W151" s="422">
        <f t="shared" si="34"/>
        <v>1.7095967326595207</v>
      </c>
      <c r="X151" s="426"/>
      <c r="Y151" s="469">
        <f t="shared" si="35"/>
        <v>46.932090580319695</v>
      </c>
      <c r="Z151" s="459"/>
      <c r="AA151" s="437"/>
      <c r="AB151" s="459"/>
      <c r="AC151" s="437"/>
      <c r="AD151" s="437"/>
      <c r="AE151" s="464">
        <v>0.4</v>
      </c>
      <c r="AF151" s="472">
        <v>130</v>
      </c>
      <c r="AG151" s="439">
        <f t="shared" si="41"/>
        <v>0.41661100000000001</v>
      </c>
      <c r="AH151" s="435"/>
      <c r="AI151" s="402" t="s">
        <v>1753</v>
      </c>
      <c r="AJ151" s="402">
        <v>180</v>
      </c>
      <c r="AK151" s="404">
        <v>4</v>
      </c>
      <c r="AL151" s="530">
        <v>0.15</v>
      </c>
      <c r="AM151" s="512" t="s">
        <v>1764</v>
      </c>
      <c r="AN151" s="422">
        <v>0.3</v>
      </c>
      <c r="AO151" s="488">
        <v>4</v>
      </c>
      <c r="AP151" s="437"/>
      <c r="AQ151" s="437"/>
      <c r="AR151" s="437"/>
      <c r="AS151" s="437"/>
      <c r="AT151" s="437"/>
      <c r="AU151" s="429"/>
      <c r="AV151" s="437"/>
      <c r="AW151" s="437"/>
      <c r="AX151" s="437"/>
      <c r="AY151" s="569" t="s">
        <v>2107</v>
      </c>
      <c r="AZ151" s="725"/>
    </row>
    <row r="152" spans="1:52" s="14" customFormat="1" ht="26.1" customHeight="1">
      <c r="A152" s="15"/>
      <c r="B152" s="740"/>
      <c r="C152" s="40" t="s">
        <v>696</v>
      </c>
      <c r="D152" s="639">
        <v>9</v>
      </c>
      <c r="E152" s="378">
        <v>3204.7</v>
      </c>
      <c r="F152" s="374">
        <v>140</v>
      </c>
      <c r="G152" s="374">
        <v>2.97</v>
      </c>
      <c r="H152" s="374">
        <v>261.7</v>
      </c>
      <c r="I152" s="397" t="s">
        <v>1187</v>
      </c>
      <c r="J152" s="386">
        <v>17.5</v>
      </c>
      <c r="K152" s="377">
        <f t="shared" si="23"/>
        <v>0.93910622710622715</v>
      </c>
      <c r="L152" s="377">
        <f t="shared" si="24"/>
        <v>0.71050343133172689</v>
      </c>
      <c r="M152" s="617">
        <f t="shared" si="25"/>
        <v>871.00185335170943</v>
      </c>
      <c r="N152" s="377">
        <f t="shared" si="26"/>
        <v>1.3598276821679838</v>
      </c>
      <c r="O152" s="378">
        <f t="shared" si="27"/>
        <v>10.345715223774812</v>
      </c>
      <c r="P152" s="386">
        <f t="shared" si="28"/>
        <v>9</v>
      </c>
      <c r="Q152" s="386">
        <f t="shared" si="29"/>
        <v>9.461827230365623</v>
      </c>
      <c r="R152" s="386">
        <f t="shared" si="30"/>
        <v>9.8838879934091892</v>
      </c>
      <c r="S152" s="386"/>
      <c r="T152" s="422">
        <f t="shared" si="31"/>
        <v>1.8730919111003037</v>
      </c>
      <c r="U152" s="422">
        <f t="shared" si="32"/>
        <v>1.4175000000000002</v>
      </c>
      <c r="V152" s="422">
        <f t="shared" si="33"/>
        <v>1.5667080544025471</v>
      </c>
      <c r="W152" s="422">
        <f t="shared" si="34"/>
        <v>1.7095967326595207</v>
      </c>
      <c r="X152" s="426"/>
      <c r="Y152" s="469">
        <f t="shared" si="35"/>
        <v>46.932090580319695</v>
      </c>
      <c r="Z152" s="459"/>
      <c r="AA152" s="437"/>
      <c r="AB152" s="459"/>
      <c r="AC152" s="437"/>
      <c r="AD152" s="437"/>
      <c r="AE152" s="464">
        <v>0.4</v>
      </c>
      <c r="AF152" s="472">
        <v>130</v>
      </c>
      <c r="AG152" s="439">
        <f t="shared" si="41"/>
        <v>0.41661100000000001</v>
      </c>
      <c r="AH152" s="435"/>
      <c r="AI152" s="402" t="s">
        <v>1753</v>
      </c>
      <c r="AJ152" s="402">
        <v>180</v>
      </c>
      <c r="AK152" s="404">
        <v>4</v>
      </c>
      <c r="AL152" s="530">
        <v>0.15</v>
      </c>
      <c r="AM152" s="512" t="s">
        <v>1764</v>
      </c>
      <c r="AN152" s="422">
        <v>0.3</v>
      </c>
      <c r="AO152" s="488">
        <v>4</v>
      </c>
      <c r="AP152" s="437"/>
      <c r="AQ152" s="437"/>
      <c r="AR152" s="437"/>
      <c r="AS152" s="437"/>
      <c r="AT152" s="437"/>
      <c r="AU152" s="429"/>
      <c r="AV152" s="437"/>
      <c r="AW152" s="437"/>
      <c r="AX152" s="437"/>
      <c r="AY152" s="569" t="s">
        <v>2107</v>
      </c>
      <c r="AZ152" s="725"/>
    </row>
    <row r="153" spans="1:52" s="14" customFormat="1" ht="26.1" customHeight="1">
      <c r="A153" s="15"/>
      <c r="B153" s="740"/>
      <c r="C153" s="40" t="s">
        <v>697</v>
      </c>
      <c r="D153" s="639">
        <v>9.25</v>
      </c>
      <c r="E153" s="378">
        <v>4018.3</v>
      </c>
      <c r="F153" s="374">
        <v>160</v>
      </c>
      <c r="G153" s="374">
        <v>1.88</v>
      </c>
      <c r="H153" s="374">
        <v>327</v>
      </c>
      <c r="I153" s="397" t="s">
        <v>1187</v>
      </c>
      <c r="J153" s="386">
        <v>17.5</v>
      </c>
      <c r="K153" s="377">
        <f t="shared" si="23"/>
        <v>1.1775238095238096</v>
      </c>
      <c r="L153" s="377">
        <f t="shared" si="24"/>
        <v>0.49860185796101553</v>
      </c>
      <c r="M153" s="617">
        <f t="shared" si="25"/>
        <v>979.69187289045317</v>
      </c>
      <c r="N153" s="377">
        <f t="shared" si="26"/>
        <v>2.0181338885343476</v>
      </c>
      <c r="O153" s="378">
        <f t="shared" si="27"/>
        <v>10.885878235221986</v>
      </c>
      <c r="P153" s="386">
        <f t="shared" si="28"/>
        <v>9.25</v>
      </c>
      <c r="Q153" s="386">
        <f t="shared" si="29"/>
        <v>9.5740912076746607</v>
      </c>
      <c r="R153" s="386">
        <f t="shared" si="30"/>
        <v>10.561787027547325</v>
      </c>
      <c r="S153" s="386"/>
      <c r="T153" s="422">
        <f t="shared" si="31"/>
        <v>2.0737910366613956</v>
      </c>
      <c r="U153" s="422">
        <f t="shared" si="32"/>
        <v>1.4973437500000002</v>
      </c>
      <c r="V153" s="422">
        <f t="shared" si="33"/>
        <v>1.6041063929252819</v>
      </c>
      <c r="W153" s="422">
        <f t="shared" si="34"/>
        <v>1.952148541267172</v>
      </c>
      <c r="X153" s="426"/>
      <c r="Y153" s="469">
        <f t="shared" si="35"/>
        <v>51.96079711863954</v>
      </c>
      <c r="Z153" s="459"/>
      <c r="AA153" s="437"/>
      <c r="AB153" s="459"/>
      <c r="AC153" s="437"/>
      <c r="AD153" s="437"/>
      <c r="AE153" s="464">
        <v>0.4</v>
      </c>
      <c r="AF153" s="472">
        <v>130</v>
      </c>
      <c r="AG153" s="439">
        <f t="shared" si="41"/>
        <v>0.52237900000000004</v>
      </c>
      <c r="AH153" s="435"/>
      <c r="AI153" s="402" t="s">
        <v>1753</v>
      </c>
      <c r="AJ153" s="402">
        <v>180</v>
      </c>
      <c r="AK153" s="404">
        <v>4</v>
      </c>
      <c r="AL153" s="530">
        <v>0.15</v>
      </c>
      <c r="AM153" s="512" t="s">
        <v>1764</v>
      </c>
      <c r="AN153" s="422">
        <v>0.3</v>
      </c>
      <c r="AO153" s="488">
        <v>4</v>
      </c>
      <c r="AP153" s="437"/>
      <c r="AQ153" s="437"/>
      <c r="AR153" s="437"/>
      <c r="AS153" s="437"/>
      <c r="AT153" s="437"/>
      <c r="AU153" s="429"/>
      <c r="AV153" s="437"/>
      <c r="AW153" s="437"/>
      <c r="AX153" s="437"/>
      <c r="AY153" s="569" t="s">
        <v>2108</v>
      </c>
      <c r="AZ153" s="725"/>
    </row>
    <row r="154" spans="1:52" s="14" customFormat="1" ht="26.1" customHeight="1">
      <c r="A154" s="15"/>
      <c r="B154" s="740"/>
      <c r="C154" s="40" t="s">
        <v>698</v>
      </c>
      <c r="D154" s="639">
        <v>9.25</v>
      </c>
      <c r="E154" s="378">
        <v>4018.3</v>
      </c>
      <c r="F154" s="374">
        <v>160</v>
      </c>
      <c r="G154" s="374">
        <v>1.88</v>
      </c>
      <c r="H154" s="374">
        <v>327</v>
      </c>
      <c r="I154" s="397" t="s">
        <v>1187</v>
      </c>
      <c r="J154" s="386">
        <v>17.5</v>
      </c>
      <c r="K154" s="377">
        <f t="shared" si="23"/>
        <v>1.1775238095238096</v>
      </c>
      <c r="L154" s="377">
        <f t="shared" si="24"/>
        <v>0.49860185796101553</v>
      </c>
      <c r="M154" s="617">
        <f t="shared" si="25"/>
        <v>979.69187289045317</v>
      </c>
      <c r="N154" s="377">
        <f t="shared" si="26"/>
        <v>2.0181338885343476</v>
      </c>
      <c r="O154" s="378">
        <f t="shared" si="27"/>
        <v>10.885878235221986</v>
      </c>
      <c r="P154" s="386">
        <f t="shared" si="28"/>
        <v>9.25</v>
      </c>
      <c r="Q154" s="386">
        <f t="shared" si="29"/>
        <v>9.5740912076746607</v>
      </c>
      <c r="R154" s="386">
        <f t="shared" si="30"/>
        <v>10.561787027547325</v>
      </c>
      <c r="S154" s="386"/>
      <c r="T154" s="422">
        <f t="shared" si="31"/>
        <v>2.0737910366613956</v>
      </c>
      <c r="U154" s="422">
        <f t="shared" si="32"/>
        <v>1.4973437500000002</v>
      </c>
      <c r="V154" s="422">
        <f t="shared" si="33"/>
        <v>1.6041063929252819</v>
      </c>
      <c r="W154" s="422">
        <f t="shared" si="34"/>
        <v>1.952148541267172</v>
      </c>
      <c r="X154" s="426"/>
      <c r="Y154" s="469">
        <f t="shared" si="35"/>
        <v>51.96079711863954</v>
      </c>
      <c r="Z154" s="459"/>
      <c r="AA154" s="437"/>
      <c r="AB154" s="459"/>
      <c r="AC154" s="437"/>
      <c r="AD154" s="437"/>
      <c r="AE154" s="464">
        <v>0.4</v>
      </c>
      <c r="AF154" s="472">
        <v>130</v>
      </c>
      <c r="AG154" s="439">
        <f t="shared" si="41"/>
        <v>0.52237900000000004</v>
      </c>
      <c r="AH154" s="435"/>
      <c r="AI154" s="402" t="s">
        <v>1753</v>
      </c>
      <c r="AJ154" s="402">
        <v>180</v>
      </c>
      <c r="AK154" s="404">
        <v>4</v>
      </c>
      <c r="AL154" s="530">
        <v>0.15</v>
      </c>
      <c r="AM154" s="512" t="s">
        <v>1764</v>
      </c>
      <c r="AN154" s="422">
        <v>0.3</v>
      </c>
      <c r="AO154" s="488">
        <v>4</v>
      </c>
      <c r="AP154" s="437"/>
      <c r="AQ154" s="437"/>
      <c r="AR154" s="437"/>
      <c r="AS154" s="437"/>
      <c r="AT154" s="437"/>
      <c r="AU154" s="429"/>
      <c r="AV154" s="437"/>
      <c r="AW154" s="437"/>
      <c r="AX154" s="437"/>
      <c r="AY154" s="569" t="s">
        <v>2108</v>
      </c>
      <c r="AZ154" s="725"/>
    </row>
    <row r="155" spans="1:52" s="14" customFormat="1" ht="26.1" customHeight="1">
      <c r="A155" s="15"/>
      <c r="B155" s="741"/>
      <c r="C155" s="40" t="s">
        <v>699</v>
      </c>
      <c r="D155" s="639">
        <v>9.25</v>
      </c>
      <c r="E155" s="378">
        <v>4018.3</v>
      </c>
      <c r="F155" s="374">
        <v>160</v>
      </c>
      <c r="G155" s="374">
        <v>1.88</v>
      </c>
      <c r="H155" s="374">
        <v>327</v>
      </c>
      <c r="I155" s="397" t="s">
        <v>1187</v>
      </c>
      <c r="J155" s="386">
        <v>17.5</v>
      </c>
      <c r="K155" s="377">
        <f t="shared" ref="K155:K189" si="42">E155*(273+15)/273*1/3600</f>
        <v>1.1775238095238096</v>
      </c>
      <c r="L155" s="377">
        <f t="shared" ref="L155:L189" si="43">0.795*(K155*G155)^0.5/(1+2.58/G155)</f>
        <v>0.49860185796101553</v>
      </c>
      <c r="M155" s="617">
        <f t="shared" ref="M155:M189" si="44">1/(K155*G155)^0.5*(1460-296*G155/(F155-15))+1</f>
        <v>979.69187289045317</v>
      </c>
      <c r="N155" s="377">
        <f t="shared" ref="N155:N189" si="45">2.01*10^(-3)*K155*(F155-15)*(2.3*LOG(M155)+1/M155-1)</f>
        <v>2.0181338885343476</v>
      </c>
      <c r="O155" s="378">
        <f t="shared" ref="O155:O189" si="46">D155+0.65*(L155+N155)</f>
        <v>10.885878235221986</v>
      </c>
      <c r="P155" s="386">
        <f t="shared" ref="P155:P189" si="47">D155</f>
        <v>9.25</v>
      </c>
      <c r="Q155" s="386">
        <f t="shared" ref="Q155:Q189" si="48">D155+0.65*L155</f>
        <v>9.5740912076746607</v>
      </c>
      <c r="R155" s="386">
        <f t="shared" ref="R155:R189" si="49">D155+0.65*N155</f>
        <v>10.561787027547325</v>
      </c>
      <c r="S155" s="386"/>
      <c r="T155" s="422">
        <f t="shared" ref="T155:T189" si="50">J155*10^(-3)*O155^2</f>
        <v>2.0737910366613956</v>
      </c>
      <c r="U155" s="422">
        <f t="shared" ref="U155:U189" si="51">J155*10^(-3)*P155^2</f>
        <v>1.4973437500000002</v>
      </c>
      <c r="V155" s="422">
        <f t="shared" ref="V155:V189" si="52">J155*10^(-3)*Q155^2</f>
        <v>1.6041063929252819</v>
      </c>
      <c r="W155" s="422">
        <f t="shared" ref="W155:W189" si="53">J155*10^(-3)*R155^2</f>
        <v>1.952148541267172</v>
      </c>
      <c r="X155" s="426"/>
      <c r="Y155" s="469">
        <f t="shared" ref="Y155:Y189" si="54">T155*24*365*1000/22.4*64.07/1000/1000</f>
        <v>51.96079711863954</v>
      </c>
      <c r="Z155" s="459"/>
      <c r="AA155" s="437"/>
      <c r="AB155" s="459"/>
      <c r="AC155" s="437"/>
      <c r="AD155" s="437"/>
      <c r="AE155" s="464">
        <v>0.4</v>
      </c>
      <c r="AF155" s="472">
        <v>130</v>
      </c>
      <c r="AG155" s="439">
        <f t="shared" si="41"/>
        <v>0.52237900000000004</v>
      </c>
      <c r="AH155" s="435"/>
      <c r="AI155" s="402" t="s">
        <v>1753</v>
      </c>
      <c r="AJ155" s="402">
        <v>180</v>
      </c>
      <c r="AK155" s="404">
        <v>4</v>
      </c>
      <c r="AL155" s="530">
        <v>0.15</v>
      </c>
      <c r="AM155" s="512" t="s">
        <v>1764</v>
      </c>
      <c r="AN155" s="422">
        <v>0.3</v>
      </c>
      <c r="AO155" s="488">
        <v>4</v>
      </c>
      <c r="AP155" s="437"/>
      <c r="AQ155" s="437"/>
      <c r="AR155" s="437"/>
      <c r="AS155" s="437"/>
      <c r="AT155" s="437"/>
      <c r="AU155" s="429"/>
      <c r="AV155" s="437"/>
      <c r="AW155" s="437"/>
      <c r="AX155" s="437"/>
      <c r="AY155" s="569" t="s">
        <v>2109</v>
      </c>
      <c r="AZ155" s="726"/>
    </row>
    <row r="156" spans="1:52" s="14" customFormat="1" ht="26.1" customHeight="1">
      <c r="A156" s="15"/>
      <c r="B156" s="739" t="s">
        <v>1235</v>
      </c>
      <c r="C156" s="40" t="s">
        <v>701</v>
      </c>
      <c r="D156" s="373">
        <v>37.5</v>
      </c>
      <c r="E156" s="373">
        <v>63000</v>
      </c>
      <c r="F156" s="373">
        <v>80</v>
      </c>
      <c r="G156" s="373">
        <v>23.8</v>
      </c>
      <c r="H156" s="373">
        <v>1140</v>
      </c>
      <c r="I156" s="379" t="s">
        <v>1259</v>
      </c>
      <c r="J156" s="386">
        <v>17.5</v>
      </c>
      <c r="K156" s="452">
        <f t="shared" si="42"/>
        <v>18.461538461538463</v>
      </c>
      <c r="L156" s="378">
        <f t="shared" si="43"/>
        <v>15.034594449859734</v>
      </c>
      <c r="M156" s="617">
        <f t="shared" si="44"/>
        <v>65.480989278753555</v>
      </c>
      <c r="N156" s="377">
        <f t="shared" si="45"/>
        <v>7.6999159798670789</v>
      </c>
      <c r="O156" s="378">
        <f t="shared" si="46"/>
        <v>52.277431779322427</v>
      </c>
      <c r="P156" s="386">
        <f t="shared" si="47"/>
        <v>37.5</v>
      </c>
      <c r="Q156" s="386">
        <f t="shared" si="48"/>
        <v>47.27248639240883</v>
      </c>
      <c r="R156" s="386">
        <f t="shared" si="49"/>
        <v>42.504945386913604</v>
      </c>
      <c r="S156" s="386"/>
      <c r="T156" s="427">
        <f t="shared" si="50"/>
        <v>47.826272785229932</v>
      </c>
      <c r="U156" s="426">
        <f t="shared" si="51"/>
        <v>24.609375000000004</v>
      </c>
      <c r="V156" s="426">
        <f t="shared" si="52"/>
        <v>39.107039470108369</v>
      </c>
      <c r="W156" s="426">
        <f t="shared" si="53"/>
        <v>31.616731691028896</v>
      </c>
      <c r="X156" s="426"/>
      <c r="Y156" s="469">
        <f t="shared" si="54"/>
        <v>1198.3325287849646</v>
      </c>
      <c r="Z156" s="459"/>
      <c r="AA156" s="437"/>
      <c r="AB156" s="459"/>
      <c r="AC156" s="437"/>
      <c r="AD156" s="437"/>
      <c r="AE156" s="465">
        <v>2</v>
      </c>
      <c r="AF156" s="458">
        <v>100</v>
      </c>
      <c r="AG156" s="439">
        <f t="shared" si="41"/>
        <v>6.3</v>
      </c>
      <c r="AH156" s="435"/>
      <c r="AI156" s="431" t="s">
        <v>1873</v>
      </c>
      <c r="AJ156" s="431">
        <v>100</v>
      </c>
      <c r="AK156" s="407">
        <v>15</v>
      </c>
      <c r="AL156" s="530">
        <v>0.1</v>
      </c>
      <c r="AM156" s="512" t="s">
        <v>1767</v>
      </c>
      <c r="AN156" s="422">
        <v>0.15</v>
      </c>
      <c r="AO156" s="488" t="s">
        <v>256</v>
      </c>
      <c r="AP156" s="429"/>
      <c r="AQ156" s="429"/>
      <c r="AR156" s="429"/>
      <c r="AS156" s="430">
        <v>0.7</v>
      </c>
      <c r="AT156" s="430">
        <v>20</v>
      </c>
      <c r="AU156" s="429"/>
      <c r="AV156" s="429"/>
      <c r="AW156" s="429"/>
      <c r="AX156" s="429"/>
      <c r="AY156" s="261" t="s">
        <v>2110</v>
      </c>
      <c r="AZ156" s="730" t="s">
        <v>2291</v>
      </c>
    </row>
    <row r="157" spans="1:52" s="14" customFormat="1" ht="26.1" customHeight="1">
      <c r="A157" s="15"/>
      <c r="B157" s="740"/>
      <c r="C157" s="40" t="s">
        <v>702</v>
      </c>
      <c r="D157" s="622">
        <v>24</v>
      </c>
      <c r="E157" s="373">
        <v>6100</v>
      </c>
      <c r="F157" s="399">
        <v>600</v>
      </c>
      <c r="G157" s="399">
        <v>14</v>
      </c>
      <c r="H157" s="373">
        <v>120</v>
      </c>
      <c r="I157" s="379" t="s">
        <v>1258</v>
      </c>
      <c r="J157" s="386">
        <v>17.5</v>
      </c>
      <c r="K157" s="377">
        <f t="shared" si="42"/>
        <v>1.7875457875457876</v>
      </c>
      <c r="L157" s="377">
        <f t="shared" si="43"/>
        <v>3.3581743756172742</v>
      </c>
      <c r="M157" s="617">
        <f t="shared" si="44"/>
        <v>291.43434534367651</v>
      </c>
      <c r="N157" s="377">
        <f t="shared" si="45"/>
        <v>9.8197472954234186</v>
      </c>
      <c r="O157" s="377">
        <f t="shared" si="46"/>
        <v>32.56564908617645</v>
      </c>
      <c r="P157" s="616">
        <f t="shared" si="47"/>
        <v>24</v>
      </c>
      <c r="Q157" s="616">
        <f t="shared" si="48"/>
        <v>26.182813344151228</v>
      </c>
      <c r="R157" s="616">
        <f t="shared" si="49"/>
        <v>30.382835742025222</v>
      </c>
      <c r="S157" s="616"/>
      <c r="T157" s="422">
        <f t="shared" si="50"/>
        <v>18.559126257069742</v>
      </c>
      <c r="U157" s="422">
        <f t="shared" si="51"/>
        <v>10.080000000000002</v>
      </c>
      <c r="V157" s="422">
        <f t="shared" si="52"/>
        <v>11.996945005756613</v>
      </c>
      <c r="W157" s="422">
        <f t="shared" si="53"/>
        <v>16.154542385220495</v>
      </c>
      <c r="X157" s="426"/>
      <c r="Y157" s="469">
        <f t="shared" si="54"/>
        <v>465.01647325823274</v>
      </c>
      <c r="Z157" s="459"/>
      <c r="AA157" s="437"/>
      <c r="AB157" s="459"/>
      <c r="AC157" s="437"/>
      <c r="AD157" s="437"/>
      <c r="AE157" s="465">
        <v>1</v>
      </c>
      <c r="AF157" s="458">
        <v>200</v>
      </c>
      <c r="AG157" s="439">
        <f t="shared" si="41"/>
        <v>1.22</v>
      </c>
      <c r="AH157" s="435"/>
      <c r="AI157" s="431" t="s">
        <v>1868</v>
      </c>
      <c r="AJ157" s="431">
        <v>180</v>
      </c>
      <c r="AK157" s="407">
        <v>12</v>
      </c>
      <c r="AL157" s="530">
        <v>0.3</v>
      </c>
      <c r="AM157" s="512" t="s">
        <v>1856</v>
      </c>
      <c r="AN157" s="422">
        <v>0.2</v>
      </c>
      <c r="AO157" s="491" t="s">
        <v>256</v>
      </c>
      <c r="AP157" s="429"/>
      <c r="AQ157" s="429"/>
      <c r="AR157" s="429"/>
      <c r="AS157" s="430">
        <v>0.7</v>
      </c>
      <c r="AT157" s="430">
        <v>7</v>
      </c>
      <c r="AU157" s="429"/>
      <c r="AV157" s="429"/>
      <c r="AW157" s="429"/>
      <c r="AX157" s="429"/>
      <c r="AY157" s="40" t="s">
        <v>2111</v>
      </c>
      <c r="AZ157" s="725"/>
    </row>
    <row r="158" spans="1:52" s="14" customFormat="1" ht="26.1" customHeight="1">
      <c r="A158" s="15"/>
      <c r="B158" s="740"/>
      <c r="C158" s="40" t="s">
        <v>1251</v>
      </c>
      <c r="D158" s="622">
        <v>24</v>
      </c>
      <c r="E158" s="373">
        <v>6100</v>
      </c>
      <c r="F158" s="399">
        <v>600</v>
      </c>
      <c r="G158" s="399">
        <v>14</v>
      </c>
      <c r="H158" s="373">
        <v>120</v>
      </c>
      <c r="I158" s="379" t="s">
        <v>1258</v>
      </c>
      <c r="J158" s="386">
        <v>17.5</v>
      </c>
      <c r="K158" s="377">
        <f t="shared" si="42"/>
        <v>1.7875457875457876</v>
      </c>
      <c r="L158" s="377">
        <f t="shared" si="43"/>
        <v>3.3581743756172742</v>
      </c>
      <c r="M158" s="617">
        <f t="shared" si="44"/>
        <v>291.43434534367651</v>
      </c>
      <c r="N158" s="377">
        <f t="shared" si="45"/>
        <v>9.8197472954234186</v>
      </c>
      <c r="O158" s="377">
        <f t="shared" si="46"/>
        <v>32.56564908617645</v>
      </c>
      <c r="P158" s="616">
        <f t="shared" si="47"/>
        <v>24</v>
      </c>
      <c r="Q158" s="616">
        <f t="shared" si="48"/>
        <v>26.182813344151228</v>
      </c>
      <c r="R158" s="616">
        <f t="shared" si="49"/>
        <v>30.382835742025222</v>
      </c>
      <c r="S158" s="616"/>
      <c r="T158" s="422">
        <f t="shared" si="50"/>
        <v>18.559126257069742</v>
      </c>
      <c r="U158" s="422">
        <f t="shared" si="51"/>
        <v>10.080000000000002</v>
      </c>
      <c r="V158" s="422">
        <f t="shared" si="52"/>
        <v>11.996945005756613</v>
      </c>
      <c r="W158" s="422">
        <f t="shared" si="53"/>
        <v>16.154542385220495</v>
      </c>
      <c r="X158" s="426"/>
      <c r="Y158" s="469">
        <f t="shared" si="54"/>
        <v>465.01647325823274</v>
      </c>
      <c r="Z158" s="459"/>
      <c r="AA158" s="437"/>
      <c r="AB158" s="459"/>
      <c r="AC158" s="437"/>
      <c r="AD158" s="437"/>
      <c r="AE158" s="465">
        <v>1</v>
      </c>
      <c r="AF158" s="458">
        <v>200</v>
      </c>
      <c r="AG158" s="439">
        <f t="shared" si="41"/>
        <v>1.22</v>
      </c>
      <c r="AH158" s="435"/>
      <c r="AI158" s="431" t="s">
        <v>1868</v>
      </c>
      <c r="AJ158" s="431">
        <v>180</v>
      </c>
      <c r="AK158" s="407">
        <v>12</v>
      </c>
      <c r="AL158" s="530">
        <v>0.3</v>
      </c>
      <c r="AM158" s="512" t="s">
        <v>1856</v>
      </c>
      <c r="AN158" s="422">
        <v>0.2</v>
      </c>
      <c r="AO158" s="491" t="s">
        <v>256</v>
      </c>
      <c r="AP158" s="429"/>
      <c r="AQ158" s="429"/>
      <c r="AR158" s="429"/>
      <c r="AS158" s="430">
        <v>0.7</v>
      </c>
      <c r="AT158" s="430">
        <v>7</v>
      </c>
      <c r="AU158" s="429"/>
      <c r="AV158" s="429"/>
      <c r="AW158" s="429"/>
      <c r="AX158" s="429"/>
      <c r="AY158" s="40" t="s">
        <v>2111</v>
      </c>
      <c r="AZ158" s="725"/>
    </row>
    <row r="159" spans="1:52" s="14" customFormat="1" ht="26.1" customHeight="1">
      <c r="A159" s="15"/>
      <c r="B159" s="740"/>
      <c r="C159" s="40" t="s">
        <v>704</v>
      </c>
      <c r="D159" s="622">
        <v>24</v>
      </c>
      <c r="E159" s="373">
        <v>4200</v>
      </c>
      <c r="F159" s="399">
        <v>600</v>
      </c>
      <c r="G159" s="399">
        <v>9.5</v>
      </c>
      <c r="H159" s="373">
        <v>120</v>
      </c>
      <c r="I159" s="379" t="s">
        <v>1258</v>
      </c>
      <c r="J159" s="386">
        <v>17.5</v>
      </c>
      <c r="K159" s="377">
        <f t="shared" si="42"/>
        <v>1.2307692307692306</v>
      </c>
      <c r="L159" s="377">
        <f t="shared" si="43"/>
        <v>2.1378336932904789</v>
      </c>
      <c r="M159" s="617">
        <f t="shared" si="44"/>
        <v>426.56953184732004</v>
      </c>
      <c r="N159" s="377">
        <f t="shared" si="45"/>
        <v>7.3102716035905067</v>
      </c>
      <c r="O159" s="377">
        <f t="shared" si="46"/>
        <v>30.141268442972642</v>
      </c>
      <c r="P159" s="616">
        <f t="shared" si="47"/>
        <v>24</v>
      </c>
      <c r="Q159" s="616">
        <f t="shared" si="48"/>
        <v>25.389591900638813</v>
      </c>
      <c r="R159" s="616">
        <f t="shared" si="49"/>
        <v>28.751676542333829</v>
      </c>
      <c r="S159" s="616"/>
      <c r="T159" s="422">
        <f t="shared" si="50"/>
        <v>15.898681108648423</v>
      </c>
      <c r="U159" s="422">
        <f t="shared" si="51"/>
        <v>10.080000000000002</v>
      </c>
      <c r="V159" s="422">
        <f t="shared" si="52"/>
        <v>11.281049095417222</v>
      </c>
      <c r="W159" s="422">
        <f t="shared" si="53"/>
        <v>14.466530819912315</v>
      </c>
      <c r="X159" s="426"/>
      <c r="Y159" s="469">
        <f t="shared" si="54"/>
        <v>398.35650214323545</v>
      </c>
      <c r="Z159" s="459"/>
      <c r="AA159" s="437"/>
      <c r="AB159" s="459"/>
      <c r="AC159" s="437"/>
      <c r="AD159" s="437"/>
      <c r="AE159" s="465">
        <v>1</v>
      </c>
      <c r="AF159" s="458">
        <v>180</v>
      </c>
      <c r="AG159" s="439">
        <f t="shared" si="41"/>
        <v>0.75600000000000001</v>
      </c>
      <c r="AH159" s="435"/>
      <c r="AI159" s="431" t="s">
        <v>1868</v>
      </c>
      <c r="AJ159" s="431">
        <v>180</v>
      </c>
      <c r="AK159" s="407">
        <v>12</v>
      </c>
      <c r="AL159" s="530">
        <v>0.2</v>
      </c>
      <c r="AM159" s="512" t="s">
        <v>1856</v>
      </c>
      <c r="AN159" s="422">
        <v>0.2</v>
      </c>
      <c r="AO159" s="491" t="s">
        <v>256</v>
      </c>
      <c r="AP159" s="429"/>
      <c r="AQ159" s="429"/>
      <c r="AR159" s="429"/>
      <c r="AS159" s="430">
        <v>0.7</v>
      </c>
      <c r="AT159" s="430">
        <v>7</v>
      </c>
      <c r="AU159" s="429"/>
      <c r="AV159" s="429"/>
      <c r="AW159" s="429"/>
      <c r="AX159" s="429"/>
      <c r="AY159" s="40" t="s">
        <v>2112</v>
      </c>
      <c r="AZ159" s="725"/>
    </row>
    <row r="160" spans="1:52" s="14" customFormat="1" ht="26.1" customHeight="1">
      <c r="A160" s="15"/>
      <c r="B160" s="740"/>
      <c r="C160" s="40" t="s">
        <v>705</v>
      </c>
      <c r="D160" s="622">
        <v>24</v>
      </c>
      <c r="E160" s="373">
        <v>4200</v>
      </c>
      <c r="F160" s="399">
        <v>600</v>
      </c>
      <c r="G160" s="399">
        <v>9.5</v>
      </c>
      <c r="H160" s="373">
        <v>120</v>
      </c>
      <c r="I160" s="379" t="s">
        <v>1258</v>
      </c>
      <c r="J160" s="386">
        <v>17.5</v>
      </c>
      <c r="K160" s="377">
        <f t="shared" si="42"/>
        <v>1.2307692307692306</v>
      </c>
      <c r="L160" s="377">
        <f t="shared" si="43"/>
        <v>2.1378336932904789</v>
      </c>
      <c r="M160" s="617">
        <f t="shared" si="44"/>
        <v>426.56953184732004</v>
      </c>
      <c r="N160" s="377">
        <f t="shared" si="45"/>
        <v>7.3102716035905067</v>
      </c>
      <c r="O160" s="377">
        <f t="shared" si="46"/>
        <v>30.141268442972642</v>
      </c>
      <c r="P160" s="616">
        <f t="shared" si="47"/>
        <v>24</v>
      </c>
      <c r="Q160" s="616">
        <f t="shared" si="48"/>
        <v>25.389591900638813</v>
      </c>
      <c r="R160" s="616">
        <f t="shared" si="49"/>
        <v>28.751676542333829</v>
      </c>
      <c r="S160" s="616"/>
      <c r="T160" s="422">
        <f t="shared" si="50"/>
        <v>15.898681108648423</v>
      </c>
      <c r="U160" s="422">
        <f t="shared" si="51"/>
        <v>10.080000000000002</v>
      </c>
      <c r="V160" s="422">
        <f t="shared" si="52"/>
        <v>11.281049095417222</v>
      </c>
      <c r="W160" s="422">
        <f t="shared" si="53"/>
        <v>14.466530819912315</v>
      </c>
      <c r="X160" s="426"/>
      <c r="Y160" s="469">
        <f t="shared" si="54"/>
        <v>398.35650214323545</v>
      </c>
      <c r="Z160" s="459"/>
      <c r="AA160" s="437"/>
      <c r="AB160" s="459"/>
      <c r="AC160" s="437"/>
      <c r="AD160" s="437"/>
      <c r="AE160" s="465">
        <v>1</v>
      </c>
      <c r="AF160" s="458">
        <v>200</v>
      </c>
      <c r="AG160" s="439">
        <f t="shared" si="41"/>
        <v>0.84</v>
      </c>
      <c r="AH160" s="435"/>
      <c r="AI160" s="431" t="s">
        <v>1868</v>
      </c>
      <c r="AJ160" s="431">
        <v>180</v>
      </c>
      <c r="AK160" s="407">
        <v>12</v>
      </c>
      <c r="AL160" s="530">
        <v>0.3</v>
      </c>
      <c r="AM160" s="512" t="s">
        <v>1856</v>
      </c>
      <c r="AN160" s="422">
        <v>0.2</v>
      </c>
      <c r="AO160" s="491" t="s">
        <v>256</v>
      </c>
      <c r="AP160" s="429"/>
      <c r="AQ160" s="429"/>
      <c r="AR160" s="429"/>
      <c r="AS160" s="430">
        <v>0.7</v>
      </c>
      <c r="AT160" s="430">
        <v>7</v>
      </c>
      <c r="AU160" s="429"/>
      <c r="AV160" s="429"/>
      <c r="AW160" s="429"/>
      <c r="AX160" s="429"/>
      <c r="AY160" s="40" t="s">
        <v>2112</v>
      </c>
      <c r="AZ160" s="725"/>
    </row>
    <row r="161" spans="1:52" s="14" customFormat="1" ht="26.1" customHeight="1">
      <c r="A161" s="15"/>
      <c r="B161" s="740"/>
      <c r="C161" s="40" t="s">
        <v>706</v>
      </c>
      <c r="D161" s="373">
        <v>9.5</v>
      </c>
      <c r="E161" s="373">
        <v>980</v>
      </c>
      <c r="F161" s="373">
        <v>700</v>
      </c>
      <c r="G161" s="373">
        <v>10</v>
      </c>
      <c r="H161" s="373">
        <v>40</v>
      </c>
      <c r="I161" s="379" t="s">
        <v>1258</v>
      </c>
      <c r="J161" s="386">
        <v>17.5</v>
      </c>
      <c r="K161" s="377">
        <f t="shared" si="42"/>
        <v>0.28717948717948716</v>
      </c>
      <c r="L161" s="377">
        <f t="shared" si="43"/>
        <v>1.0709352048654646</v>
      </c>
      <c r="M161" s="617">
        <f t="shared" si="44"/>
        <v>859.99148522224141</v>
      </c>
      <c r="N161" s="377">
        <f t="shared" si="45"/>
        <v>2.2737651369262846</v>
      </c>
      <c r="O161" s="377">
        <f t="shared" si="46"/>
        <v>11.674055222164636</v>
      </c>
      <c r="P161" s="616">
        <f t="shared" si="47"/>
        <v>9.5</v>
      </c>
      <c r="Q161" s="616">
        <f t="shared" si="48"/>
        <v>10.196107883162552</v>
      </c>
      <c r="R161" s="616">
        <f t="shared" si="49"/>
        <v>10.977947339002085</v>
      </c>
      <c r="S161" s="616"/>
      <c r="T161" s="422">
        <f t="shared" si="50"/>
        <v>2.3849623932776147</v>
      </c>
      <c r="U161" s="422">
        <f t="shared" si="51"/>
        <v>1.5793750000000002</v>
      </c>
      <c r="V161" s="422">
        <f t="shared" si="52"/>
        <v>1.8193107793890673</v>
      </c>
      <c r="W161" s="422">
        <f t="shared" si="53"/>
        <v>2.1090182361133021</v>
      </c>
      <c r="X161" s="426"/>
      <c r="Y161" s="469">
        <f t="shared" si="54"/>
        <v>59.757489960121411</v>
      </c>
      <c r="Z161" s="459"/>
      <c r="AA161" s="437"/>
      <c r="AB161" s="459"/>
      <c r="AC161" s="437"/>
      <c r="AD161" s="437"/>
      <c r="AE161" s="465">
        <v>1</v>
      </c>
      <c r="AF161" s="458">
        <v>200</v>
      </c>
      <c r="AG161" s="439">
        <f t="shared" si="41"/>
        <v>0.19600000000000001</v>
      </c>
      <c r="AH161" s="435"/>
      <c r="AI161" s="431" t="s">
        <v>1868</v>
      </c>
      <c r="AJ161" s="431">
        <v>180</v>
      </c>
      <c r="AK161" s="407">
        <v>12</v>
      </c>
      <c r="AL161" s="530">
        <v>0.3</v>
      </c>
      <c r="AM161" s="512" t="s">
        <v>1856</v>
      </c>
      <c r="AN161" s="422">
        <v>0.2</v>
      </c>
      <c r="AO161" s="491" t="s">
        <v>256</v>
      </c>
      <c r="AP161" s="429"/>
      <c r="AQ161" s="429"/>
      <c r="AR161" s="429"/>
      <c r="AS161" s="430">
        <v>0.7</v>
      </c>
      <c r="AT161" s="430">
        <v>7</v>
      </c>
      <c r="AU161" s="429"/>
      <c r="AV161" s="429"/>
      <c r="AW161" s="429"/>
      <c r="AX161" s="429"/>
      <c r="AY161" s="280"/>
      <c r="AZ161" s="725"/>
    </row>
    <row r="162" spans="1:52" s="14" customFormat="1" ht="26.1" customHeight="1">
      <c r="A162" s="15"/>
      <c r="B162" s="740"/>
      <c r="C162" s="40" t="s">
        <v>707</v>
      </c>
      <c r="D162" s="373">
        <v>21</v>
      </c>
      <c r="E162" s="373">
        <v>6000</v>
      </c>
      <c r="F162" s="373">
        <v>130</v>
      </c>
      <c r="G162" s="373">
        <v>9.3000000000000007</v>
      </c>
      <c r="H162" s="373">
        <v>140</v>
      </c>
      <c r="I162" s="379" t="s">
        <v>1258</v>
      </c>
      <c r="J162" s="386">
        <v>17.5</v>
      </c>
      <c r="K162" s="377">
        <f t="shared" si="42"/>
        <v>1.7582417582417582</v>
      </c>
      <c r="L162" s="377">
        <f t="shared" si="43"/>
        <v>2.5166012385683225</v>
      </c>
      <c r="M162" s="617">
        <f t="shared" si="44"/>
        <v>356.1342878531442</v>
      </c>
      <c r="N162" s="377">
        <f t="shared" si="45"/>
        <v>1.9798712361880642</v>
      </c>
      <c r="O162" s="377">
        <f t="shared" si="46"/>
        <v>23.922707108591652</v>
      </c>
      <c r="P162" s="616">
        <f t="shared" si="47"/>
        <v>21</v>
      </c>
      <c r="Q162" s="616">
        <f t="shared" si="48"/>
        <v>22.635790805069409</v>
      </c>
      <c r="R162" s="616">
        <f t="shared" si="49"/>
        <v>22.28691630352224</v>
      </c>
      <c r="S162" s="616"/>
      <c r="T162" s="422">
        <f t="shared" si="50"/>
        <v>10.015178519560578</v>
      </c>
      <c r="U162" s="422">
        <f t="shared" si="51"/>
        <v>7.7175000000000011</v>
      </c>
      <c r="V162" s="422">
        <f t="shared" si="52"/>
        <v>8.9666329439901347</v>
      </c>
      <c r="W162" s="422">
        <f t="shared" si="53"/>
        <v>8.6923661706035951</v>
      </c>
      <c r="X162" s="426"/>
      <c r="Y162" s="469">
        <f t="shared" si="54"/>
        <v>250.9397764586891</v>
      </c>
      <c r="Z162" s="459"/>
      <c r="AA162" s="437"/>
      <c r="AB162" s="459"/>
      <c r="AC162" s="437"/>
      <c r="AD162" s="437"/>
      <c r="AE162" s="465">
        <v>1</v>
      </c>
      <c r="AF162" s="458">
        <v>200</v>
      </c>
      <c r="AG162" s="439">
        <f t="shared" si="41"/>
        <v>1.2</v>
      </c>
      <c r="AH162" s="435"/>
      <c r="AI162" s="431" t="s">
        <v>1868</v>
      </c>
      <c r="AJ162" s="431">
        <v>180</v>
      </c>
      <c r="AK162" s="407">
        <v>12</v>
      </c>
      <c r="AL162" s="530">
        <v>0.3</v>
      </c>
      <c r="AM162" s="512" t="s">
        <v>1856</v>
      </c>
      <c r="AN162" s="422">
        <v>0.2</v>
      </c>
      <c r="AO162" s="491" t="s">
        <v>256</v>
      </c>
      <c r="AP162" s="429"/>
      <c r="AQ162" s="429"/>
      <c r="AR162" s="429"/>
      <c r="AS162" s="430">
        <v>0.7</v>
      </c>
      <c r="AT162" s="430">
        <v>7</v>
      </c>
      <c r="AU162" s="429"/>
      <c r="AV162" s="429"/>
      <c r="AW162" s="429"/>
      <c r="AX162" s="429"/>
      <c r="AY162" s="280"/>
      <c r="AZ162" s="725"/>
    </row>
    <row r="163" spans="1:52" s="14" customFormat="1" ht="26.1" customHeight="1">
      <c r="A163" s="15"/>
      <c r="B163" s="740"/>
      <c r="C163" s="40" t="s">
        <v>708</v>
      </c>
      <c r="D163" s="373">
        <v>10</v>
      </c>
      <c r="E163" s="373">
        <v>12500</v>
      </c>
      <c r="F163" s="373">
        <v>65</v>
      </c>
      <c r="G163" s="373">
        <v>13</v>
      </c>
      <c r="H163" s="373">
        <v>100</v>
      </c>
      <c r="I163" s="379" t="s">
        <v>1258</v>
      </c>
      <c r="J163" s="386">
        <v>17.5</v>
      </c>
      <c r="K163" s="377">
        <f t="shared" si="42"/>
        <v>3.6630036630036633</v>
      </c>
      <c r="L163" s="377">
        <f t="shared" si="43"/>
        <v>4.5775529883204307</v>
      </c>
      <c r="M163" s="617">
        <f t="shared" si="44"/>
        <v>201.42153695049839</v>
      </c>
      <c r="N163" s="377">
        <f t="shared" si="45"/>
        <v>1.5845898668854979</v>
      </c>
      <c r="O163" s="377">
        <f t="shared" si="46"/>
        <v>14.005392855883855</v>
      </c>
      <c r="P163" s="616">
        <f t="shared" si="47"/>
        <v>10</v>
      </c>
      <c r="Q163" s="616">
        <f t="shared" si="48"/>
        <v>12.97540944240828</v>
      </c>
      <c r="R163" s="616">
        <f t="shared" si="49"/>
        <v>11.029983413475573</v>
      </c>
      <c r="S163" s="616"/>
      <c r="T163" s="422">
        <f t="shared" si="50"/>
        <v>3.432643008333744</v>
      </c>
      <c r="U163" s="422">
        <f t="shared" si="51"/>
        <v>1.7500000000000002</v>
      </c>
      <c r="V163" s="422">
        <f t="shared" si="52"/>
        <v>2.9463218784674146</v>
      </c>
      <c r="W163" s="422">
        <f t="shared" si="53"/>
        <v>2.1290593467770598</v>
      </c>
      <c r="X163" s="426"/>
      <c r="Y163" s="469">
        <f t="shared" si="54"/>
        <v>86.008119325220562</v>
      </c>
      <c r="Z163" s="459"/>
      <c r="AA163" s="437"/>
      <c r="AB163" s="459"/>
      <c r="AC163" s="437"/>
      <c r="AD163" s="437"/>
      <c r="AE163" s="465">
        <v>1</v>
      </c>
      <c r="AF163" s="458">
        <v>200</v>
      </c>
      <c r="AG163" s="439">
        <f t="shared" si="41"/>
        <v>2.5</v>
      </c>
      <c r="AH163" s="435"/>
      <c r="AI163" s="431" t="s">
        <v>1868</v>
      </c>
      <c r="AJ163" s="431">
        <v>180</v>
      </c>
      <c r="AK163" s="407">
        <v>12</v>
      </c>
      <c r="AL163" s="530">
        <v>0.15</v>
      </c>
      <c r="AM163" s="512" t="s">
        <v>1856</v>
      </c>
      <c r="AN163" s="422">
        <v>0.2</v>
      </c>
      <c r="AO163" s="491" t="s">
        <v>256</v>
      </c>
      <c r="AP163" s="429"/>
      <c r="AQ163" s="429"/>
      <c r="AR163" s="429"/>
      <c r="AS163" s="430">
        <v>0.7</v>
      </c>
      <c r="AT163" s="430">
        <v>7</v>
      </c>
      <c r="AU163" s="429"/>
      <c r="AV163" s="429"/>
      <c r="AW163" s="429"/>
      <c r="AX163" s="429"/>
      <c r="AY163" s="280"/>
      <c r="AZ163" s="725"/>
    </row>
    <row r="164" spans="1:52" s="14" customFormat="1" ht="26.1" customHeight="1">
      <c r="A164" s="15"/>
      <c r="B164" s="740"/>
      <c r="C164" s="40" t="s">
        <v>709</v>
      </c>
      <c r="D164" s="373">
        <v>12.5</v>
      </c>
      <c r="E164" s="373">
        <v>13900</v>
      </c>
      <c r="F164" s="373">
        <v>130</v>
      </c>
      <c r="G164" s="373">
        <v>36</v>
      </c>
      <c r="H164" s="373">
        <v>70</v>
      </c>
      <c r="I164" s="379" t="s">
        <v>1258</v>
      </c>
      <c r="J164" s="386">
        <v>17.5</v>
      </c>
      <c r="K164" s="377">
        <f t="shared" si="42"/>
        <v>4.073260073260073</v>
      </c>
      <c r="L164" s="377">
        <f t="shared" si="43"/>
        <v>8.9831722367030444</v>
      </c>
      <c r="M164" s="617">
        <f t="shared" si="44"/>
        <v>113.91559363619749</v>
      </c>
      <c r="N164" s="377">
        <f t="shared" si="45"/>
        <v>3.5203203032391519</v>
      </c>
      <c r="O164" s="377">
        <f t="shared" si="46"/>
        <v>20.627270150962428</v>
      </c>
      <c r="P164" s="616">
        <f t="shared" si="47"/>
        <v>12.5</v>
      </c>
      <c r="Q164" s="616">
        <f t="shared" si="48"/>
        <v>18.33906195385698</v>
      </c>
      <c r="R164" s="616">
        <f t="shared" si="49"/>
        <v>14.788208197105449</v>
      </c>
      <c r="S164" s="616"/>
      <c r="T164" s="422">
        <f t="shared" si="50"/>
        <v>7.4459747929137468</v>
      </c>
      <c r="U164" s="422">
        <f t="shared" si="51"/>
        <v>2.7343750000000004</v>
      </c>
      <c r="V164" s="422">
        <f t="shared" si="52"/>
        <v>5.8856208835795805</v>
      </c>
      <c r="W164" s="422">
        <f t="shared" si="53"/>
        <v>3.8270942794163947</v>
      </c>
      <c r="X164" s="426"/>
      <c r="Y164" s="469">
        <f t="shared" si="54"/>
        <v>186.56594551974007</v>
      </c>
      <c r="Z164" s="459"/>
      <c r="AA164" s="437"/>
      <c r="AB164" s="459"/>
      <c r="AC164" s="437"/>
      <c r="AD164" s="437"/>
      <c r="AE164" s="465">
        <v>1</v>
      </c>
      <c r="AF164" s="458">
        <v>200</v>
      </c>
      <c r="AG164" s="439">
        <f t="shared" si="41"/>
        <v>2.78</v>
      </c>
      <c r="AH164" s="435"/>
      <c r="AI164" s="431" t="s">
        <v>1868</v>
      </c>
      <c r="AJ164" s="431">
        <v>180</v>
      </c>
      <c r="AK164" s="407">
        <v>12</v>
      </c>
      <c r="AL164" s="530">
        <v>0.2</v>
      </c>
      <c r="AM164" s="512" t="s">
        <v>1856</v>
      </c>
      <c r="AN164" s="422">
        <v>0.2</v>
      </c>
      <c r="AO164" s="491" t="s">
        <v>256</v>
      </c>
      <c r="AP164" s="429"/>
      <c r="AQ164" s="429"/>
      <c r="AR164" s="429"/>
      <c r="AS164" s="430">
        <v>0.7</v>
      </c>
      <c r="AT164" s="430">
        <v>7</v>
      </c>
      <c r="AU164" s="429"/>
      <c r="AV164" s="429"/>
      <c r="AW164" s="429"/>
      <c r="AX164" s="429"/>
      <c r="AY164" s="280"/>
      <c r="AZ164" s="725"/>
    </row>
    <row r="165" spans="1:52" s="14" customFormat="1" ht="26.1" customHeight="1">
      <c r="A165" s="15"/>
      <c r="B165" s="740"/>
      <c r="C165" s="40" t="s">
        <v>710</v>
      </c>
      <c r="D165" s="373">
        <v>15</v>
      </c>
      <c r="E165" s="373">
        <v>10900</v>
      </c>
      <c r="F165" s="373">
        <v>130</v>
      </c>
      <c r="G165" s="373">
        <v>28</v>
      </c>
      <c r="H165" s="373">
        <v>50</v>
      </c>
      <c r="I165" s="379" t="s">
        <v>1258</v>
      </c>
      <c r="J165" s="386">
        <v>17.5</v>
      </c>
      <c r="K165" s="377">
        <f t="shared" si="42"/>
        <v>3.1941391941391939</v>
      </c>
      <c r="L165" s="377">
        <f t="shared" si="43"/>
        <v>6.8840436202379802</v>
      </c>
      <c r="M165" s="617">
        <f t="shared" si="44"/>
        <v>147.76137248265462</v>
      </c>
      <c r="N165" s="377">
        <f t="shared" si="45"/>
        <v>2.9509072832052206</v>
      </c>
      <c r="O165" s="377">
        <f t="shared" si="46"/>
        <v>21.39271808723808</v>
      </c>
      <c r="P165" s="616">
        <f t="shared" si="47"/>
        <v>15</v>
      </c>
      <c r="Q165" s="616">
        <f t="shared" si="48"/>
        <v>19.474628353154685</v>
      </c>
      <c r="R165" s="616">
        <f t="shared" si="49"/>
        <v>16.918089734083395</v>
      </c>
      <c r="S165" s="616"/>
      <c r="T165" s="422">
        <f t="shared" si="50"/>
        <v>8.0088467753007588</v>
      </c>
      <c r="U165" s="422">
        <f t="shared" si="51"/>
        <v>3.9375000000000004</v>
      </c>
      <c r="V165" s="422">
        <f t="shared" si="52"/>
        <v>6.6370701161361874</v>
      </c>
      <c r="W165" s="422">
        <f t="shared" si="53"/>
        <v>5.0088808043837147</v>
      </c>
      <c r="X165" s="426"/>
      <c r="Y165" s="469">
        <f t="shared" si="54"/>
        <v>200.66923575657279</v>
      </c>
      <c r="Z165" s="459"/>
      <c r="AA165" s="437"/>
      <c r="AB165" s="459"/>
      <c r="AC165" s="437"/>
      <c r="AD165" s="437"/>
      <c r="AE165" s="465">
        <v>1</v>
      </c>
      <c r="AF165" s="458">
        <v>200</v>
      </c>
      <c r="AG165" s="439">
        <f t="shared" si="41"/>
        <v>2.1800000000000002</v>
      </c>
      <c r="AH165" s="435"/>
      <c r="AI165" s="431" t="s">
        <v>1868</v>
      </c>
      <c r="AJ165" s="431">
        <v>180</v>
      </c>
      <c r="AK165" s="407">
        <v>12</v>
      </c>
      <c r="AL165" s="530">
        <v>0.2</v>
      </c>
      <c r="AM165" s="512" t="s">
        <v>1856</v>
      </c>
      <c r="AN165" s="422">
        <v>0.2</v>
      </c>
      <c r="AO165" s="491" t="s">
        <v>256</v>
      </c>
      <c r="AP165" s="429"/>
      <c r="AQ165" s="429"/>
      <c r="AR165" s="429"/>
      <c r="AS165" s="430">
        <v>0.7</v>
      </c>
      <c r="AT165" s="430">
        <v>7</v>
      </c>
      <c r="AU165" s="429"/>
      <c r="AV165" s="429"/>
      <c r="AW165" s="429"/>
      <c r="AX165" s="429"/>
      <c r="AY165" s="280"/>
      <c r="AZ165" s="725"/>
    </row>
    <row r="166" spans="1:52" s="14" customFormat="1" ht="26.1" customHeight="1">
      <c r="A166" s="15"/>
      <c r="B166" s="740"/>
      <c r="C166" s="40" t="s">
        <v>711</v>
      </c>
      <c r="D166" s="373">
        <v>15</v>
      </c>
      <c r="E166" s="373">
        <v>6900</v>
      </c>
      <c r="F166" s="373">
        <v>130</v>
      </c>
      <c r="G166" s="373">
        <v>18</v>
      </c>
      <c r="H166" s="373">
        <v>50</v>
      </c>
      <c r="I166" s="379" t="s">
        <v>1258</v>
      </c>
      <c r="J166" s="386">
        <v>17.5</v>
      </c>
      <c r="K166" s="377">
        <f t="shared" si="42"/>
        <v>2.0219780219780219</v>
      </c>
      <c r="L166" s="377">
        <f t="shared" si="43"/>
        <v>4.1948721708061791</v>
      </c>
      <c r="M166" s="617">
        <f t="shared" si="44"/>
        <v>235.32759775434539</v>
      </c>
      <c r="N166" s="377">
        <f t="shared" si="45"/>
        <v>2.084093725053326</v>
      </c>
      <c r="O166" s="377">
        <f t="shared" si="46"/>
        <v>19.081327832308681</v>
      </c>
      <c r="P166" s="616">
        <f t="shared" si="47"/>
        <v>15</v>
      </c>
      <c r="Q166" s="616">
        <f t="shared" si="48"/>
        <v>17.726666911024015</v>
      </c>
      <c r="R166" s="616">
        <f t="shared" si="49"/>
        <v>16.354660921284662</v>
      </c>
      <c r="S166" s="616"/>
      <c r="T166" s="422">
        <f t="shared" si="50"/>
        <v>6.3716987572706634</v>
      </c>
      <c r="U166" s="422">
        <f t="shared" si="51"/>
        <v>3.9375000000000004</v>
      </c>
      <c r="V166" s="422">
        <f t="shared" si="52"/>
        <v>5.49910759605189</v>
      </c>
      <c r="W166" s="422">
        <f t="shared" si="53"/>
        <v>4.6808113423784246</v>
      </c>
      <c r="X166" s="426"/>
      <c r="Y166" s="469">
        <f t="shared" si="54"/>
        <v>159.64894272116885</v>
      </c>
      <c r="Z166" s="459"/>
      <c r="AA166" s="437"/>
      <c r="AB166" s="459"/>
      <c r="AC166" s="437"/>
      <c r="AD166" s="437"/>
      <c r="AE166" s="465">
        <v>1</v>
      </c>
      <c r="AF166" s="458">
        <v>200</v>
      </c>
      <c r="AG166" s="439">
        <f t="shared" si="41"/>
        <v>1.38</v>
      </c>
      <c r="AH166" s="435"/>
      <c r="AI166" s="431" t="s">
        <v>1868</v>
      </c>
      <c r="AJ166" s="431">
        <v>180</v>
      </c>
      <c r="AK166" s="407">
        <v>12</v>
      </c>
      <c r="AL166" s="530">
        <v>0.2</v>
      </c>
      <c r="AM166" s="512" t="s">
        <v>1856</v>
      </c>
      <c r="AN166" s="422">
        <v>0.2</v>
      </c>
      <c r="AO166" s="491" t="s">
        <v>256</v>
      </c>
      <c r="AP166" s="429"/>
      <c r="AQ166" s="429"/>
      <c r="AR166" s="429"/>
      <c r="AS166" s="430">
        <v>0.7</v>
      </c>
      <c r="AT166" s="430">
        <v>7</v>
      </c>
      <c r="AU166" s="429"/>
      <c r="AV166" s="429"/>
      <c r="AW166" s="429"/>
      <c r="AX166" s="429"/>
      <c r="AY166" s="280"/>
      <c r="AZ166" s="725"/>
    </row>
    <row r="167" spans="1:52" s="14" customFormat="1" ht="26.1" customHeight="1">
      <c r="A167" s="15"/>
      <c r="B167" s="740"/>
      <c r="C167" s="40" t="s">
        <v>1252</v>
      </c>
      <c r="D167" s="373">
        <v>15.1</v>
      </c>
      <c r="E167" s="373">
        <v>11500</v>
      </c>
      <c r="F167" s="373">
        <v>130</v>
      </c>
      <c r="G167" s="373">
        <v>24</v>
      </c>
      <c r="H167" s="373">
        <v>140</v>
      </c>
      <c r="I167" s="379" t="s">
        <v>1258</v>
      </c>
      <c r="J167" s="386">
        <v>17.5</v>
      </c>
      <c r="K167" s="377">
        <f t="shared" si="42"/>
        <v>3.36996336996337</v>
      </c>
      <c r="L167" s="377">
        <f t="shared" si="43"/>
        <v>6.4556742021163602</v>
      </c>
      <c r="M167" s="617">
        <f t="shared" si="44"/>
        <v>156.47450743102189</v>
      </c>
      <c r="N167" s="377">
        <f t="shared" si="45"/>
        <v>3.1576293969650719</v>
      </c>
      <c r="O167" s="377">
        <f t="shared" si="46"/>
        <v>21.34864733940293</v>
      </c>
      <c r="P167" s="616">
        <f t="shared" si="47"/>
        <v>15.1</v>
      </c>
      <c r="Q167" s="616">
        <f t="shared" si="48"/>
        <v>19.296188231375634</v>
      </c>
      <c r="R167" s="616">
        <f t="shared" si="49"/>
        <v>17.152459108027298</v>
      </c>
      <c r="S167" s="616"/>
      <c r="T167" s="422">
        <f t="shared" si="50"/>
        <v>7.9758830063884272</v>
      </c>
      <c r="U167" s="422">
        <f t="shared" si="51"/>
        <v>3.9901750000000002</v>
      </c>
      <c r="V167" s="422">
        <f t="shared" si="52"/>
        <v>6.5160004045618924</v>
      </c>
      <c r="W167" s="422">
        <f t="shared" si="53"/>
        <v>5.1486199354196014</v>
      </c>
      <c r="X167" s="426"/>
      <c r="Y167" s="469">
        <f t="shared" si="54"/>
        <v>199.84329732862165</v>
      </c>
      <c r="Z167" s="459"/>
      <c r="AA167" s="437"/>
      <c r="AB167" s="459"/>
      <c r="AC167" s="437"/>
      <c r="AD167" s="437"/>
      <c r="AE167" s="465">
        <v>1</v>
      </c>
      <c r="AF167" s="458">
        <v>180</v>
      </c>
      <c r="AG167" s="439">
        <f t="shared" si="41"/>
        <v>2.0699999999999998</v>
      </c>
      <c r="AH167" s="435"/>
      <c r="AI167" s="431" t="s">
        <v>1868</v>
      </c>
      <c r="AJ167" s="431">
        <v>180</v>
      </c>
      <c r="AK167" s="407">
        <v>12</v>
      </c>
      <c r="AL167" s="530">
        <v>0.15</v>
      </c>
      <c r="AM167" s="512" t="s">
        <v>1856</v>
      </c>
      <c r="AN167" s="422">
        <v>0.2</v>
      </c>
      <c r="AO167" s="491" t="s">
        <v>256</v>
      </c>
      <c r="AP167" s="429"/>
      <c r="AQ167" s="429"/>
      <c r="AR167" s="429"/>
      <c r="AS167" s="430">
        <v>0.7</v>
      </c>
      <c r="AT167" s="430">
        <v>7</v>
      </c>
      <c r="AU167" s="429"/>
      <c r="AV167" s="429"/>
      <c r="AW167" s="429"/>
      <c r="AX167" s="429"/>
      <c r="AY167" s="280"/>
      <c r="AZ167" s="725"/>
    </row>
    <row r="168" spans="1:52" s="14" customFormat="1" ht="26.1" customHeight="1">
      <c r="A168" s="15"/>
      <c r="B168" s="740"/>
      <c r="C168" s="40" t="s">
        <v>1237</v>
      </c>
      <c r="D168" s="373">
        <v>11</v>
      </c>
      <c r="E168" s="373">
        <v>1600</v>
      </c>
      <c r="F168" s="373">
        <v>780</v>
      </c>
      <c r="G168" s="373">
        <v>18</v>
      </c>
      <c r="H168" s="373">
        <v>45</v>
      </c>
      <c r="I168" s="379" t="s">
        <v>1258</v>
      </c>
      <c r="J168" s="386">
        <v>17.5</v>
      </c>
      <c r="K168" s="377">
        <f t="shared" si="42"/>
        <v>0.46886446886446886</v>
      </c>
      <c r="L168" s="377">
        <f t="shared" si="43"/>
        <v>2.0200130594730177</v>
      </c>
      <c r="M168" s="617">
        <f t="shared" si="44"/>
        <v>501.16839937809698</v>
      </c>
      <c r="N168" s="377">
        <f t="shared" si="45"/>
        <v>3.7575581118474606</v>
      </c>
      <c r="O168" s="377">
        <f t="shared" si="46"/>
        <v>14.755421261358311</v>
      </c>
      <c r="P168" s="616">
        <f t="shared" si="47"/>
        <v>11</v>
      </c>
      <c r="Q168" s="616">
        <f t="shared" si="48"/>
        <v>12.313008488657461</v>
      </c>
      <c r="R168" s="616">
        <f t="shared" si="49"/>
        <v>13.44241277270085</v>
      </c>
      <c r="S168" s="616"/>
      <c r="T168" s="422">
        <f t="shared" si="50"/>
        <v>3.8101429905025359</v>
      </c>
      <c r="U168" s="422">
        <f t="shared" si="51"/>
        <v>2.1175000000000002</v>
      </c>
      <c r="V168" s="422">
        <f t="shared" si="52"/>
        <v>2.6531781157306371</v>
      </c>
      <c r="W168" s="422">
        <f t="shared" si="53"/>
        <v>3.162223070154242</v>
      </c>
      <c r="X168" s="426"/>
      <c r="Y168" s="469">
        <f t="shared" si="54"/>
        <v>95.466738655228482</v>
      </c>
      <c r="Z168" s="459"/>
      <c r="AA168" s="437"/>
      <c r="AB168" s="459"/>
      <c r="AC168" s="437"/>
      <c r="AD168" s="437"/>
      <c r="AE168" s="465">
        <v>1</v>
      </c>
      <c r="AF168" s="459"/>
      <c r="AG168" s="435"/>
      <c r="AH168" s="435"/>
      <c r="AI168" s="400"/>
      <c r="AJ168" s="400"/>
      <c r="AK168" s="405"/>
      <c r="AL168" s="532"/>
      <c r="AM168" s="511"/>
      <c r="AN168" s="408"/>
      <c r="AO168" s="490"/>
      <c r="AP168" s="429"/>
      <c r="AQ168" s="429"/>
      <c r="AR168" s="429"/>
      <c r="AS168" s="429"/>
      <c r="AT168" s="429"/>
      <c r="AU168" s="429"/>
      <c r="AV168" s="429"/>
      <c r="AW168" s="429"/>
      <c r="AX168" s="429"/>
      <c r="AY168" s="280"/>
      <c r="AZ168" s="725"/>
    </row>
    <row r="169" spans="1:52" s="14" customFormat="1" ht="26.1" customHeight="1">
      <c r="A169" s="15"/>
      <c r="B169" s="740"/>
      <c r="C169" s="40" t="s">
        <v>713</v>
      </c>
      <c r="D169" s="373">
        <v>7.5</v>
      </c>
      <c r="E169" s="373">
        <v>750</v>
      </c>
      <c r="F169" s="373">
        <v>760</v>
      </c>
      <c r="G169" s="373">
        <v>11</v>
      </c>
      <c r="H169" s="373">
        <v>30</v>
      </c>
      <c r="I169" s="379" t="s">
        <v>1258</v>
      </c>
      <c r="J169" s="386">
        <v>17.5</v>
      </c>
      <c r="K169" s="377">
        <f t="shared" si="42"/>
        <v>0.21978021978021978</v>
      </c>
      <c r="L169" s="377">
        <f t="shared" si="43"/>
        <v>1.0012688105176055</v>
      </c>
      <c r="M169" s="617">
        <f t="shared" si="44"/>
        <v>937.18184169109907</v>
      </c>
      <c r="N169" s="377">
        <f t="shared" si="45"/>
        <v>1.9207715188515602</v>
      </c>
      <c r="O169" s="377">
        <f t="shared" si="46"/>
        <v>9.3993262140899585</v>
      </c>
      <c r="P169" s="616">
        <f t="shared" si="47"/>
        <v>7.5</v>
      </c>
      <c r="Q169" s="616">
        <f t="shared" si="48"/>
        <v>8.1508247268364435</v>
      </c>
      <c r="R169" s="616">
        <f t="shared" si="49"/>
        <v>8.7485014872535132</v>
      </c>
      <c r="S169" s="616"/>
      <c r="T169" s="422">
        <f t="shared" si="50"/>
        <v>1.5460783323803771</v>
      </c>
      <c r="U169" s="422">
        <f t="shared" si="51"/>
        <v>0.98437500000000011</v>
      </c>
      <c r="V169" s="422">
        <f t="shared" si="52"/>
        <v>1.1626290152331469</v>
      </c>
      <c r="W169" s="422">
        <f t="shared" si="53"/>
        <v>1.3393848697683466</v>
      </c>
      <c r="X169" s="426"/>
      <c r="Y169" s="469">
        <f t="shared" si="54"/>
        <v>38.738455870497781</v>
      </c>
      <c r="Z169" s="459"/>
      <c r="AA169" s="437"/>
      <c r="AB169" s="459"/>
      <c r="AC169" s="437"/>
      <c r="AD169" s="437"/>
      <c r="AE169" s="465">
        <v>1</v>
      </c>
      <c r="AF169" s="458">
        <v>200</v>
      </c>
      <c r="AG169" s="439">
        <f>AF169*E169/1000000</f>
        <v>0.15</v>
      </c>
      <c r="AH169" s="435"/>
      <c r="AI169" s="431" t="s">
        <v>1868</v>
      </c>
      <c r="AJ169" s="431">
        <v>180</v>
      </c>
      <c r="AK169" s="407">
        <v>12</v>
      </c>
      <c r="AL169" s="530">
        <v>0.3</v>
      </c>
      <c r="AM169" s="512" t="s">
        <v>1857</v>
      </c>
      <c r="AN169" s="422">
        <v>0.2</v>
      </c>
      <c r="AO169" s="491" t="s">
        <v>256</v>
      </c>
      <c r="AP169" s="429"/>
      <c r="AQ169" s="429"/>
      <c r="AR169" s="429"/>
      <c r="AS169" s="430">
        <v>0.7</v>
      </c>
      <c r="AT169" s="430">
        <v>7</v>
      </c>
      <c r="AU169" s="429"/>
      <c r="AV169" s="429"/>
      <c r="AW169" s="429"/>
      <c r="AX169" s="429"/>
      <c r="AY169" s="280"/>
      <c r="AZ169" s="725"/>
    </row>
    <row r="170" spans="1:52" s="14" customFormat="1" ht="26.1" customHeight="1">
      <c r="A170" s="15"/>
      <c r="B170" s="740"/>
      <c r="C170" s="564" t="s">
        <v>1236</v>
      </c>
      <c r="D170" s="373">
        <v>13.5</v>
      </c>
      <c r="E170" s="373">
        <v>1900</v>
      </c>
      <c r="F170" s="373">
        <v>550</v>
      </c>
      <c r="G170" s="373">
        <v>13</v>
      </c>
      <c r="H170" s="373">
        <v>45</v>
      </c>
      <c r="I170" s="379" t="s">
        <v>1258</v>
      </c>
      <c r="J170" s="386">
        <v>17.5</v>
      </c>
      <c r="K170" s="377">
        <f t="shared" si="42"/>
        <v>0.5567765567765568</v>
      </c>
      <c r="L170" s="377">
        <f t="shared" si="43"/>
        <v>1.7846587031849979</v>
      </c>
      <c r="M170" s="617">
        <f t="shared" si="44"/>
        <v>541.00268546803636</v>
      </c>
      <c r="N170" s="377">
        <f t="shared" si="45"/>
        <v>3.1662064862635608</v>
      </c>
      <c r="O170" s="377">
        <f t="shared" si="46"/>
        <v>16.718062373141564</v>
      </c>
      <c r="P170" s="616">
        <f t="shared" si="47"/>
        <v>13.5</v>
      </c>
      <c r="Q170" s="616">
        <f t="shared" si="48"/>
        <v>14.660028157070249</v>
      </c>
      <c r="R170" s="616">
        <f t="shared" si="49"/>
        <v>15.558034216071315</v>
      </c>
      <c r="S170" s="616"/>
      <c r="T170" s="422">
        <f t="shared" si="50"/>
        <v>4.8911381664644056</v>
      </c>
      <c r="U170" s="422">
        <f t="shared" si="51"/>
        <v>3.1893750000000005</v>
      </c>
      <c r="V170" s="422">
        <f t="shared" si="52"/>
        <v>3.7610374474066197</v>
      </c>
      <c r="W170" s="422">
        <f t="shared" si="53"/>
        <v>4.2359175016978012</v>
      </c>
      <c r="X170" s="426"/>
      <c r="Y170" s="469">
        <f t="shared" si="54"/>
        <v>122.55209587367322</v>
      </c>
      <c r="Z170" s="459"/>
      <c r="AA170" s="437"/>
      <c r="AB170" s="459"/>
      <c r="AC170" s="437"/>
      <c r="AD170" s="437"/>
      <c r="AE170" s="465">
        <v>1</v>
      </c>
      <c r="AF170" s="459"/>
      <c r="AG170" s="435"/>
      <c r="AH170" s="435"/>
      <c r="AI170" s="400"/>
      <c r="AJ170" s="400"/>
      <c r="AK170" s="405"/>
      <c r="AL170" s="532"/>
      <c r="AM170" s="511"/>
      <c r="AN170" s="408"/>
      <c r="AO170" s="490"/>
      <c r="AP170" s="429"/>
      <c r="AQ170" s="429"/>
      <c r="AR170" s="429"/>
      <c r="AS170" s="429"/>
      <c r="AT170" s="429"/>
      <c r="AU170" s="429"/>
      <c r="AV170" s="429"/>
      <c r="AW170" s="429"/>
      <c r="AX170" s="429"/>
      <c r="AY170" s="280"/>
      <c r="AZ170" s="725"/>
    </row>
    <row r="171" spans="1:52" s="14" customFormat="1" ht="26.1" customHeight="1">
      <c r="A171" s="15"/>
      <c r="B171" s="740"/>
      <c r="C171" s="564" t="s">
        <v>1236</v>
      </c>
      <c r="D171" s="373">
        <v>10</v>
      </c>
      <c r="E171" s="373">
        <v>600</v>
      </c>
      <c r="F171" s="373">
        <v>550</v>
      </c>
      <c r="G171" s="373">
        <v>7.1</v>
      </c>
      <c r="H171" s="373">
        <v>24</v>
      </c>
      <c r="I171" s="379" t="s">
        <v>1258</v>
      </c>
      <c r="J171" s="386">
        <v>17.5</v>
      </c>
      <c r="K171" s="377">
        <f t="shared" si="42"/>
        <v>0.17582417582417584</v>
      </c>
      <c r="L171" s="377">
        <f t="shared" si="43"/>
        <v>0.65150625490778169</v>
      </c>
      <c r="M171" s="617">
        <f t="shared" si="44"/>
        <v>1304.2097308568273</v>
      </c>
      <c r="N171" s="377">
        <f t="shared" si="45"/>
        <v>1.1658336550320998</v>
      </c>
      <c r="O171" s="377">
        <f t="shared" si="46"/>
        <v>11.181270941460923</v>
      </c>
      <c r="P171" s="616">
        <f t="shared" si="47"/>
        <v>10</v>
      </c>
      <c r="Q171" s="616">
        <f t="shared" si="48"/>
        <v>10.423479065690058</v>
      </c>
      <c r="R171" s="616">
        <f t="shared" si="49"/>
        <v>10.757791875770865</v>
      </c>
      <c r="S171" s="616"/>
      <c r="T171" s="422">
        <f t="shared" si="50"/>
        <v>2.1878643476612729</v>
      </c>
      <c r="U171" s="422">
        <f t="shared" si="51"/>
        <v>1.7500000000000002</v>
      </c>
      <c r="V171" s="422">
        <f t="shared" si="52"/>
        <v>1.9013560270753807</v>
      </c>
      <c r="W171" s="422">
        <f t="shared" si="53"/>
        <v>2.0252765057420286</v>
      </c>
      <c r="X171" s="426"/>
      <c r="Y171" s="469">
        <f t="shared" si="54"/>
        <v>54.819011887982221</v>
      </c>
      <c r="Z171" s="459"/>
      <c r="AA171" s="437"/>
      <c r="AB171" s="459"/>
      <c r="AC171" s="437"/>
      <c r="AD171" s="437"/>
      <c r="AE171" s="465">
        <v>1</v>
      </c>
      <c r="AF171" s="459"/>
      <c r="AG171" s="435"/>
      <c r="AH171" s="435"/>
      <c r="AI171" s="400"/>
      <c r="AJ171" s="400"/>
      <c r="AK171" s="405"/>
      <c r="AL171" s="532"/>
      <c r="AM171" s="511"/>
      <c r="AN171" s="408"/>
      <c r="AO171" s="490"/>
      <c r="AP171" s="429"/>
      <c r="AQ171" s="429"/>
      <c r="AR171" s="429"/>
      <c r="AS171" s="429"/>
      <c r="AT171" s="429"/>
      <c r="AU171" s="429"/>
      <c r="AV171" s="429"/>
      <c r="AW171" s="429"/>
      <c r="AX171" s="429"/>
      <c r="AY171" s="280"/>
      <c r="AZ171" s="725"/>
    </row>
    <row r="172" spans="1:52" s="14" customFormat="1" ht="26.1" customHeight="1">
      <c r="A172" s="15"/>
      <c r="B172" s="740"/>
      <c r="C172" s="40" t="s">
        <v>714</v>
      </c>
      <c r="D172" s="622">
        <v>14</v>
      </c>
      <c r="E172" s="373">
        <v>2800</v>
      </c>
      <c r="F172" s="399">
        <v>530</v>
      </c>
      <c r="G172" s="399">
        <v>36</v>
      </c>
      <c r="H172" s="373">
        <v>100</v>
      </c>
      <c r="I172" s="379" t="s">
        <v>1258</v>
      </c>
      <c r="J172" s="386">
        <v>17.5</v>
      </c>
      <c r="K172" s="377">
        <f t="shared" si="42"/>
        <v>0.82051282051282048</v>
      </c>
      <c r="L172" s="377">
        <f t="shared" si="43"/>
        <v>4.0318219243817515</v>
      </c>
      <c r="M172" s="617">
        <f t="shared" si="44"/>
        <v>265.82563720066014</v>
      </c>
      <c r="N172" s="377">
        <f t="shared" si="45"/>
        <v>3.890324852186517</v>
      </c>
      <c r="O172" s="377">
        <f t="shared" si="46"/>
        <v>19.149395404769376</v>
      </c>
      <c r="P172" s="616">
        <f t="shared" si="47"/>
        <v>14</v>
      </c>
      <c r="Q172" s="616">
        <f t="shared" si="48"/>
        <v>16.620684250848139</v>
      </c>
      <c r="R172" s="616">
        <f t="shared" si="49"/>
        <v>16.528711153921236</v>
      </c>
      <c r="S172" s="616"/>
      <c r="T172" s="422">
        <f t="shared" si="50"/>
        <v>6.4172385264435441</v>
      </c>
      <c r="U172" s="422">
        <f t="shared" si="51"/>
        <v>3.43</v>
      </c>
      <c r="V172" s="422">
        <f t="shared" si="52"/>
        <v>4.8343250369118493</v>
      </c>
      <c r="W172" s="422">
        <f t="shared" si="53"/>
        <v>4.7809701171708046</v>
      </c>
      <c r="X172" s="426"/>
      <c r="Y172" s="469">
        <f t="shared" si="54"/>
        <v>160.78998473793411</v>
      </c>
      <c r="Z172" s="459"/>
      <c r="AA172" s="437"/>
      <c r="AB172" s="459"/>
      <c r="AC172" s="437"/>
      <c r="AD172" s="437"/>
      <c r="AE172" s="465">
        <v>1</v>
      </c>
      <c r="AF172" s="458">
        <v>180</v>
      </c>
      <c r="AG172" s="439">
        <f>AF172*E172/1000000</f>
        <v>0.504</v>
      </c>
      <c r="AH172" s="435"/>
      <c r="AI172" s="431" t="s">
        <v>1868</v>
      </c>
      <c r="AJ172" s="431">
        <v>180</v>
      </c>
      <c r="AK172" s="407">
        <v>12</v>
      </c>
      <c r="AL172" s="530">
        <v>0.3</v>
      </c>
      <c r="AM172" s="512" t="s">
        <v>1857</v>
      </c>
      <c r="AN172" s="422">
        <v>0.2</v>
      </c>
      <c r="AO172" s="491" t="s">
        <v>256</v>
      </c>
      <c r="AP172" s="429"/>
      <c r="AQ172" s="429"/>
      <c r="AR172" s="429"/>
      <c r="AS172" s="430">
        <v>0.7</v>
      </c>
      <c r="AT172" s="430">
        <v>7</v>
      </c>
      <c r="AU172" s="429"/>
      <c r="AV172" s="429"/>
      <c r="AW172" s="429"/>
      <c r="AX172" s="429"/>
      <c r="AY172" s="261" t="s">
        <v>2113</v>
      </c>
      <c r="AZ172" s="725"/>
    </row>
    <row r="173" spans="1:52" s="14" customFormat="1" ht="26.1" customHeight="1">
      <c r="A173" s="15"/>
      <c r="B173" s="740"/>
      <c r="C173" s="40" t="s">
        <v>715</v>
      </c>
      <c r="D173" s="622">
        <v>14</v>
      </c>
      <c r="E173" s="373">
        <v>2800</v>
      </c>
      <c r="F173" s="399">
        <v>530</v>
      </c>
      <c r="G173" s="399">
        <v>36</v>
      </c>
      <c r="H173" s="373">
        <v>100</v>
      </c>
      <c r="I173" s="379" t="s">
        <v>1258</v>
      </c>
      <c r="J173" s="386">
        <v>17.5</v>
      </c>
      <c r="K173" s="377">
        <f t="shared" si="42"/>
        <v>0.82051282051282048</v>
      </c>
      <c r="L173" s="377">
        <f t="shared" si="43"/>
        <v>4.0318219243817515</v>
      </c>
      <c r="M173" s="617">
        <f t="shared" si="44"/>
        <v>265.82563720066014</v>
      </c>
      <c r="N173" s="377">
        <f t="shared" si="45"/>
        <v>3.890324852186517</v>
      </c>
      <c r="O173" s="377">
        <f t="shared" si="46"/>
        <v>19.149395404769376</v>
      </c>
      <c r="P173" s="616">
        <f t="shared" si="47"/>
        <v>14</v>
      </c>
      <c r="Q173" s="616">
        <f t="shared" si="48"/>
        <v>16.620684250848139</v>
      </c>
      <c r="R173" s="616">
        <f t="shared" si="49"/>
        <v>16.528711153921236</v>
      </c>
      <c r="S173" s="616"/>
      <c r="T173" s="422">
        <f t="shared" si="50"/>
        <v>6.4172385264435441</v>
      </c>
      <c r="U173" s="422">
        <f t="shared" si="51"/>
        <v>3.43</v>
      </c>
      <c r="V173" s="422">
        <f t="shared" si="52"/>
        <v>4.8343250369118493</v>
      </c>
      <c r="W173" s="422">
        <f t="shared" si="53"/>
        <v>4.7809701171708046</v>
      </c>
      <c r="X173" s="426"/>
      <c r="Y173" s="469">
        <f t="shared" si="54"/>
        <v>160.78998473793411</v>
      </c>
      <c r="Z173" s="459"/>
      <c r="AA173" s="437"/>
      <c r="AB173" s="459"/>
      <c r="AC173" s="437"/>
      <c r="AD173" s="437"/>
      <c r="AE173" s="465">
        <v>1</v>
      </c>
      <c r="AF173" s="458">
        <v>180</v>
      </c>
      <c r="AG173" s="439">
        <f>AF173*E173/1000000</f>
        <v>0.504</v>
      </c>
      <c r="AH173" s="435"/>
      <c r="AI173" s="431" t="s">
        <v>1868</v>
      </c>
      <c r="AJ173" s="431">
        <v>180</v>
      </c>
      <c r="AK173" s="407">
        <v>12</v>
      </c>
      <c r="AL173" s="530">
        <v>0.3</v>
      </c>
      <c r="AM173" s="512" t="s">
        <v>1857</v>
      </c>
      <c r="AN173" s="422">
        <v>0.2</v>
      </c>
      <c r="AO173" s="491" t="s">
        <v>256</v>
      </c>
      <c r="AP173" s="429"/>
      <c r="AQ173" s="429"/>
      <c r="AR173" s="429"/>
      <c r="AS173" s="430">
        <v>0.7</v>
      </c>
      <c r="AT173" s="430">
        <v>7</v>
      </c>
      <c r="AU173" s="429"/>
      <c r="AV173" s="429"/>
      <c r="AW173" s="429"/>
      <c r="AX173" s="429"/>
      <c r="AY173" s="261" t="s">
        <v>2114</v>
      </c>
      <c r="AZ173" s="725"/>
    </row>
    <row r="174" spans="1:52" s="14" customFormat="1" ht="26.1" customHeight="1">
      <c r="A174" s="15"/>
      <c r="B174" s="740"/>
      <c r="C174" s="40" t="s">
        <v>716</v>
      </c>
      <c r="D174" s="622">
        <v>12</v>
      </c>
      <c r="E174" s="373">
        <v>1700</v>
      </c>
      <c r="F174" s="399">
        <v>800</v>
      </c>
      <c r="G174" s="373">
        <v>26</v>
      </c>
      <c r="H174" s="373">
        <v>90</v>
      </c>
      <c r="I174" s="379" t="s">
        <v>1258</v>
      </c>
      <c r="J174" s="386">
        <v>17.5</v>
      </c>
      <c r="K174" s="377">
        <f t="shared" si="42"/>
        <v>0.49816849816849818</v>
      </c>
      <c r="L174" s="377">
        <f t="shared" si="43"/>
        <v>2.602873469854889</v>
      </c>
      <c r="M174" s="617">
        <f t="shared" si="44"/>
        <v>403.95073442371967</v>
      </c>
      <c r="N174" s="377">
        <f t="shared" si="45"/>
        <v>3.9278419868423007</v>
      </c>
      <c r="O174" s="377">
        <f t="shared" si="46"/>
        <v>16.244965046853174</v>
      </c>
      <c r="P174" s="616">
        <f t="shared" si="47"/>
        <v>12</v>
      </c>
      <c r="Q174" s="616">
        <f t="shared" si="48"/>
        <v>13.691867755405678</v>
      </c>
      <c r="R174" s="616">
        <f t="shared" si="49"/>
        <v>14.553097291447497</v>
      </c>
      <c r="S174" s="616"/>
      <c r="T174" s="422">
        <f t="shared" si="50"/>
        <v>4.6182305640359242</v>
      </c>
      <c r="U174" s="422">
        <f t="shared" si="51"/>
        <v>2.5200000000000005</v>
      </c>
      <c r="V174" s="422">
        <f t="shared" si="52"/>
        <v>3.2806767460515602</v>
      </c>
      <c r="W174" s="422">
        <f t="shared" si="53"/>
        <v>3.7063712135508884</v>
      </c>
      <c r="X174" s="426"/>
      <c r="Y174" s="469">
        <f t="shared" si="54"/>
        <v>115.71413760727532</v>
      </c>
      <c r="Z174" s="459"/>
      <c r="AA174" s="437"/>
      <c r="AB174" s="459"/>
      <c r="AC174" s="437"/>
      <c r="AD174" s="437"/>
      <c r="AE174" s="465">
        <v>1</v>
      </c>
      <c r="AF174" s="458">
        <v>180</v>
      </c>
      <c r="AG174" s="439">
        <f>AF174*E174/1000000</f>
        <v>0.30599999999999999</v>
      </c>
      <c r="AH174" s="435"/>
      <c r="AI174" s="431" t="s">
        <v>1868</v>
      </c>
      <c r="AJ174" s="431">
        <v>180</v>
      </c>
      <c r="AK174" s="407">
        <v>12</v>
      </c>
      <c r="AL174" s="530">
        <v>0.2</v>
      </c>
      <c r="AM174" s="512" t="s">
        <v>1857</v>
      </c>
      <c r="AN174" s="422">
        <v>0.2</v>
      </c>
      <c r="AO174" s="491" t="s">
        <v>256</v>
      </c>
      <c r="AP174" s="429"/>
      <c r="AQ174" s="429"/>
      <c r="AR174" s="429"/>
      <c r="AS174" s="430">
        <v>0.7</v>
      </c>
      <c r="AT174" s="430">
        <v>7</v>
      </c>
      <c r="AU174" s="429"/>
      <c r="AV174" s="429"/>
      <c r="AW174" s="429"/>
      <c r="AX174" s="429"/>
      <c r="AY174" s="40" t="s">
        <v>2115</v>
      </c>
      <c r="AZ174" s="725"/>
    </row>
    <row r="175" spans="1:52" s="14" customFormat="1" ht="26.1" customHeight="1">
      <c r="A175" s="15"/>
      <c r="B175" s="740"/>
      <c r="C175" s="40" t="s">
        <v>717</v>
      </c>
      <c r="D175" s="622">
        <v>12</v>
      </c>
      <c r="E175" s="373">
        <v>1400</v>
      </c>
      <c r="F175" s="399">
        <v>800</v>
      </c>
      <c r="G175" s="373">
        <v>22</v>
      </c>
      <c r="H175" s="373">
        <v>100</v>
      </c>
      <c r="I175" s="379" t="s">
        <v>1258</v>
      </c>
      <c r="J175" s="386">
        <v>17.5</v>
      </c>
      <c r="K175" s="377">
        <f t="shared" si="42"/>
        <v>0.41025641025641024</v>
      </c>
      <c r="L175" s="377">
        <f t="shared" si="43"/>
        <v>2.1377009938677305</v>
      </c>
      <c r="M175" s="617">
        <f t="shared" si="44"/>
        <v>484.2136372574123</v>
      </c>
      <c r="N175" s="377">
        <f t="shared" si="45"/>
        <v>3.35161255085037</v>
      </c>
      <c r="O175" s="377">
        <f t="shared" si="46"/>
        <v>15.568053804066766</v>
      </c>
      <c r="P175" s="616">
        <f t="shared" si="47"/>
        <v>12</v>
      </c>
      <c r="Q175" s="616">
        <f t="shared" si="48"/>
        <v>13.389505646014024</v>
      </c>
      <c r="R175" s="616">
        <f t="shared" si="49"/>
        <v>14.17854815805274</v>
      </c>
      <c r="S175" s="616"/>
      <c r="T175" s="422">
        <f t="shared" si="50"/>
        <v>4.2413752368105602</v>
      </c>
      <c r="U175" s="422">
        <f t="shared" si="51"/>
        <v>2.5200000000000005</v>
      </c>
      <c r="V175" s="422">
        <f t="shared" si="52"/>
        <v>3.1373800752812251</v>
      </c>
      <c r="W175" s="422">
        <f t="shared" si="53"/>
        <v>3.5180464877288631</v>
      </c>
      <c r="X175" s="426"/>
      <c r="Y175" s="469">
        <f t="shared" si="54"/>
        <v>106.27167071699483</v>
      </c>
      <c r="Z175" s="459"/>
      <c r="AA175" s="437"/>
      <c r="AB175" s="459"/>
      <c r="AC175" s="437"/>
      <c r="AD175" s="437"/>
      <c r="AE175" s="465">
        <v>1</v>
      </c>
      <c r="AF175" s="458">
        <v>180</v>
      </c>
      <c r="AG175" s="439">
        <f>AF175*E175/1000000</f>
        <v>0.252</v>
      </c>
      <c r="AH175" s="435"/>
      <c r="AI175" s="431" t="s">
        <v>1868</v>
      </c>
      <c r="AJ175" s="431">
        <v>180</v>
      </c>
      <c r="AK175" s="407">
        <v>12</v>
      </c>
      <c r="AL175" s="530">
        <v>0.2</v>
      </c>
      <c r="AM175" s="512" t="s">
        <v>1857</v>
      </c>
      <c r="AN175" s="422">
        <v>0.2</v>
      </c>
      <c r="AO175" s="491" t="s">
        <v>256</v>
      </c>
      <c r="AP175" s="429"/>
      <c r="AQ175" s="429"/>
      <c r="AR175" s="429"/>
      <c r="AS175" s="430">
        <v>0.7</v>
      </c>
      <c r="AT175" s="430">
        <v>7</v>
      </c>
      <c r="AU175" s="429"/>
      <c r="AV175" s="429"/>
      <c r="AW175" s="429"/>
      <c r="AX175" s="429"/>
      <c r="AY175" s="40" t="s">
        <v>2115</v>
      </c>
      <c r="AZ175" s="725"/>
    </row>
    <row r="176" spans="1:52" s="14" customFormat="1" ht="26.1" customHeight="1">
      <c r="A176" s="15"/>
      <c r="B176" s="740"/>
      <c r="C176" s="40" t="s">
        <v>1253</v>
      </c>
      <c r="D176" s="627">
        <v>6.5</v>
      </c>
      <c r="E176" s="373">
        <v>1500</v>
      </c>
      <c r="F176" s="373">
        <v>350</v>
      </c>
      <c r="G176" s="373">
        <v>14.3</v>
      </c>
      <c r="H176" s="373">
        <v>116</v>
      </c>
      <c r="I176" s="379" t="s">
        <v>1258</v>
      </c>
      <c r="J176" s="386">
        <v>17.5</v>
      </c>
      <c r="K176" s="377">
        <f t="shared" si="42"/>
        <v>0.43956043956043955</v>
      </c>
      <c r="L176" s="377">
        <f t="shared" si="43"/>
        <v>1.6885271265752764</v>
      </c>
      <c r="M176" s="617">
        <f t="shared" si="44"/>
        <v>578.29883481879699</v>
      </c>
      <c r="N176" s="377">
        <f t="shared" si="45"/>
        <v>1.5848674584268037</v>
      </c>
      <c r="O176" s="377">
        <f t="shared" si="46"/>
        <v>8.6277064802513515</v>
      </c>
      <c r="P176" s="616">
        <f t="shared" si="47"/>
        <v>6.5</v>
      </c>
      <c r="Q176" s="616">
        <f t="shared" si="48"/>
        <v>7.5975426322739299</v>
      </c>
      <c r="R176" s="616">
        <f t="shared" si="49"/>
        <v>7.5301638479774224</v>
      </c>
      <c r="S176" s="616"/>
      <c r="T176" s="422">
        <f t="shared" si="50"/>
        <v>1.3026530844139954</v>
      </c>
      <c r="U176" s="422">
        <f t="shared" si="51"/>
        <v>0.73937500000000012</v>
      </c>
      <c r="V176" s="422">
        <f t="shared" si="52"/>
        <v>1.0101464458613478</v>
      </c>
      <c r="W176" s="422">
        <f t="shared" si="53"/>
        <v>0.99230893260425757</v>
      </c>
      <c r="X176" s="426"/>
      <c r="Y176" s="469">
        <f t="shared" si="54"/>
        <v>32.63920589809041</v>
      </c>
      <c r="Z176" s="459"/>
      <c r="AA176" s="437"/>
      <c r="AB176" s="459"/>
      <c r="AC176" s="437"/>
      <c r="AD176" s="437"/>
      <c r="AE176" s="460"/>
      <c r="AF176" s="459"/>
      <c r="AG176" s="435"/>
      <c r="AH176" s="435"/>
      <c r="AI176" s="400"/>
      <c r="AJ176" s="400"/>
      <c r="AK176" s="405"/>
      <c r="AL176" s="532"/>
      <c r="AM176" s="511"/>
      <c r="AN176" s="408"/>
      <c r="AO176" s="490"/>
      <c r="AP176" s="429"/>
      <c r="AQ176" s="429"/>
      <c r="AR176" s="429"/>
      <c r="AS176" s="429"/>
      <c r="AT176" s="429"/>
      <c r="AU176" s="429"/>
      <c r="AV176" s="429"/>
      <c r="AW176" s="429"/>
      <c r="AX176" s="429"/>
      <c r="AY176" s="280"/>
      <c r="AZ176" s="725"/>
    </row>
    <row r="177" spans="1:52" s="14" customFormat="1" ht="26.1" customHeight="1">
      <c r="A177" s="15"/>
      <c r="B177" s="740"/>
      <c r="C177" s="40" t="s">
        <v>1254</v>
      </c>
      <c r="D177" s="373">
        <v>6.5</v>
      </c>
      <c r="E177" s="373">
        <v>1000</v>
      </c>
      <c r="F177" s="373">
        <v>350</v>
      </c>
      <c r="G177" s="373">
        <v>9.5</v>
      </c>
      <c r="H177" s="373">
        <v>77</v>
      </c>
      <c r="I177" s="379" t="s">
        <v>1258</v>
      </c>
      <c r="J177" s="386">
        <v>17.5</v>
      </c>
      <c r="K177" s="377">
        <f t="shared" si="42"/>
        <v>0.293040293040293</v>
      </c>
      <c r="L177" s="377">
        <f t="shared" si="43"/>
        <v>1.043156028617005</v>
      </c>
      <c r="M177" s="617">
        <f t="shared" si="44"/>
        <v>871.00805401022239</v>
      </c>
      <c r="N177" s="377">
        <f t="shared" si="45"/>
        <v>1.1371868442127906</v>
      </c>
      <c r="O177" s="377">
        <f t="shared" si="46"/>
        <v>7.9172228673393672</v>
      </c>
      <c r="P177" s="616">
        <f t="shared" si="47"/>
        <v>6.5</v>
      </c>
      <c r="Q177" s="616">
        <f t="shared" si="48"/>
        <v>7.1780514186010533</v>
      </c>
      <c r="R177" s="616">
        <f t="shared" si="49"/>
        <v>7.2391714487383139</v>
      </c>
      <c r="S177" s="616"/>
      <c r="T177" s="422">
        <f t="shared" si="50"/>
        <v>1.0969423137946244</v>
      </c>
      <c r="U177" s="422">
        <f t="shared" si="51"/>
        <v>0.73937500000000012</v>
      </c>
      <c r="V177" s="422">
        <f t="shared" si="52"/>
        <v>0.90167738794141039</v>
      </c>
      <c r="W177" s="422">
        <f t="shared" si="53"/>
        <v>0.91709805712398973</v>
      </c>
      <c r="X177" s="426"/>
      <c r="Y177" s="469">
        <f t="shared" si="54"/>
        <v>27.484927849671298</v>
      </c>
      <c r="Z177" s="459"/>
      <c r="AA177" s="437"/>
      <c r="AB177" s="459"/>
      <c r="AC177" s="437"/>
      <c r="AD177" s="437"/>
      <c r="AE177" s="460"/>
      <c r="AF177" s="459"/>
      <c r="AG177" s="435"/>
      <c r="AH177" s="435"/>
      <c r="AI177" s="400"/>
      <c r="AJ177" s="400"/>
      <c r="AK177" s="405"/>
      <c r="AL177" s="532"/>
      <c r="AM177" s="511"/>
      <c r="AN177" s="408"/>
      <c r="AO177" s="490"/>
      <c r="AP177" s="429"/>
      <c r="AQ177" s="429"/>
      <c r="AR177" s="429"/>
      <c r="AS177" s="429"/>
      <c r="AT177" s="429"/>
      <c r="AU177" s="429"/>
      <c r="AV177" s="429"/>
      <c r="AW177" s="429"/>
      <c r="AX177" s="429"/>
      <c r="AY177" s="280"/>
      <c r="AZ177" s="725"/>
    </row>
    <row r="178" spans="1:52" s="14" customFormat="1" ht="26.1" customHeight="1">
      <c r="A178" s="15"/>
      <c r="B178" s="740"/>
      <c r="C178" s="40" t="s">
        <v>1238</v>
      </c>
      <c r="D178" s="373">
        <v>3.9</v>
      </c>
      <c r="E178" s="373">
        <v>1518</v>
      </c>
      <c r="F178" s="373">
        <v>144</v>
      </c>
      <c r="G178" s="373">
        <v>9.1</v>
      </c>
      <c r="H178" s="381"/>
      <c r="I178" s="376"/>
      <c r="J178" s="386">
        <v>17.5</v>
      </c>
      <c r="K178" s="377">
        <f t="shared" si="42"/>
        <v>0.44483516483516483</v>
      </c>
      <c r="L178" s="377">
        <f t="shared" si="43"/>
        <v>1.2461947867319934</v>
      </c>
      <c r="M178" s="617">
        <f t="shared" si="44"/>
        <v>716.2808034802888</v>
      </c>
      <c r="N178" s="377">
        <f t="shared" si="45"/>
        <v>0.64223053101842376</v>
      </c>
      <c r="O178" s="377">
        <f t="shared" si="46"/>
        <v>5.1274764565377708</v>
      </c>
      <c r="P178" s="616">
        <f t="shared" si="47"/>
        <v>3.9</v>
      </c>
      <c r="Q178" s="616">
        <f t="shared" si="48"/>
        <v>4.7100266113757954</v>
      </c>
      <c r="R178" s="616">
        <f t="shared" si="49"/>
        <v>4.3174498451619758</v>
      </c>
      <c r="S178" s="616"/>
      <c r="T178" s="422">
        <f t="shared" si="50"/>
        <v>0.46009275921610993</v>
      </c>
      <c r="U178" s="422">
        <f t="shared" si="51"/>
        <v>0.26617499999999999</v>
      </c>
      <c r="V178" s="422">
        <f t="shared" si="52"/>
        <v>0.38822613689769275</v>
      </c>
      <c r="W178" s="422">
        <f t="shared" si="53"/>
        <v>0.32620653039606051</v>
      </c>
      <c r="X178" s="426"/>
      <c r="Y178" s="469">
        <f t="shared" si="54"/>
        <v>11.528059527092465</v>
      </c>
      <c r="Z178" s="459"/>
      <c r="AA178" s="437"/>
      <c r="AB178" s="459"/>
      <c r="AC178" s="437"/>
      <c r="AD178" s="437"/>
      <c r="AE178" s="460"/>
      <c r="AF178" s="459"/>
      <c r="AG178" s="435"/>
      <c r="AH178" s="435"/>
      <c r="AI178" s="400"/>
      <c r="AJ178" s="400"/>
      <c r="AK178" s="405"/>
      <c r="AL178" s="532"/>
      <c r="AM178" s="511"/>
      <c r="AN178" s="408"/>
      <c r="AO178" s="490"/>
      <c r="AP178" s="429"/>
      <c r="AQ178" s="429"/>
      <c r="AR178" s="429"/>
      <c r="AS178" s="430">
        <v>0.7</v>
      </c>
      <c r="AT178" s="429"/>
      <c r="AU178" s="429"/>
      <c r="AV178" s="429"/>
      <c r="AW178" s="429"/>
      <c r="AX178" s="429"/>
      <c r="AY178" s="40" t="s">
        <v>2116</v>
      </c>
      <c r="AZ178" s="725"/>
    </row>
    <row r="179" spans="1:52" s="14" customFormat="1" ht="26.1" customHeight="1">
      <c r="A179" s="15"/>
      <c r="B179" s="740"/>
      <c r="C179" s="40" t="s">
        <v>738</v>
      </c>
      <c r="D179" s="373">
        <v>3.9</v>
      </c>
      <c r="E179" s="373">
        <v>1518</v>
      </c>
      <c r="F179" s="373">
        <v>144</v>
      </c>
      <c r="G179" s="373">
        <v>9.1</v>
      </c>
      <c r="H179" s="381"/>
      <c r="I179" s="376"/>
      <c r="J179" s="386">
        <v>17.5</v>
      </c>
      <c r="K179" s="377">
        <f t="shared" si="42"/>
        <v>0.44483516483516483</v>
      </c>
      <c r="L179" s="377">
        <f t="shared" si="43"/>
        <v>1.2461947867319934</v>
      </c>
      <c r="M179" s="617">
        <f t="shared" si="44"/>
        <v>716.2808034802888</v>
      </c>
      <c r="N179" s="377">
        <f t="shared" si="45"/>
        <v>0.64223053101842376</v>
      </c>
      <c r="O179" s="377">
        <f t="shared" si="46"/>
        <v>5.1274764565377708</v>
      </c>
      <c r="P179" s="616">
        <f t="shared" si="47"/>
        <v>3.9</v>
      </c>
      <c r="Q179" s="616">
        <f t="shared" si="48"/>
        <v>4.7100266113757954</v>
      </c>
      <c r="R179" s="616">
        <f t="shared" si="49"/>
        <v>4.3174498451619758</v>
      </c>
      <c r="S179" s="616"/>
      <c r="T179" s="422">
        <f t="shared" si="50"/>
        <v>0.46009275921610993</v>
      </c>
      <c r="U179" s="422">
        <f t="shared" si="51"/>
        <v>0.26617499999999999</v>
      </c>
      <c r="V179" s="422">
        <f t="shared" si="52"/>
        <v>0.38822613689769275</v>
      </c>
      <c r="W179" s="422">
        <f t="shared" si="53"/>
        <v>0.32620653039606051</v>
      </c>
      <c r="X179" s="426"/>
      <c r="Y179" s="469">
        <f t="shared" si="54"/>
        <v>11.528059527092465</v>
      </c>
      <c r="Z179" s="459"/>
      <c r="AA179" s="437"/>
      <c r="AB179" s="459"/>
      <c r="AC179" s="437"/>
      <c r="AD179" s="437"/>
      <c r="AE179" s="460"/>
      <c r="AF179" s="459"/>
      <c r="AG179" s="435"/>
      <c r="AH179" s="435"/>
      <c r="AI179" s="400"/>
      <c r="AJ179" s="400"/>
      <c r="AK179" s="405"/>
      <c r="AL179" s="532"/>
      <c r="AM179" s="511"/>
      <c r="AN179" s="408"/>
      <c r="AO179" s="490"/>
      <c r="AP179" s="429"/>
      <c r="AQ179" s="429"/>
      <c r="AR179" s="429"/>
      <c r="AS179" s="430">
        <v>1.7</v>
      </c>
      <c r="AT179" s="429"/>
      <c r="AU179" s="429"/>
      <c r="AV179" s="429"/>
      <c r="AW179" s="429"/>
      <c r="AX179" s="429"/>
      <c r="AY179" s="40" t="s">
        <v>2116</v>
      </c>
      <c r="AZ179" s="725"/>
    </row>
    <row r="180" spans="1:52" s="14" customFormat="1" ht="26.1" customHeight="1">
      <c r="A180" s="15"/>
      <c r="B180" s="740"/>
      <c r="C180" s="40" t="s">
        <v>739</v>
      </c>
      <c r="D180" s="498"/>
      <c r="E180" s="373">
        <v>2436</v>
      </c>
      <c r="F180" s="373">
        <v>200</v>
      </c>
      <c r="G180" s="373">
        <v>16.600000000000001</v>
      </c>
      <c r="H180" s="381"/>
      <c r="I180" s="376"/>
      <c r="J180" s="386">
        <v>17.5</v>
      </c>
      <c r="K180" s="377">
        <f t="shared" si="42"/>
        <v>0.7138461538461538</v>
      </c>
      <c r="L180" s="377">
        <f t="shared" si="43"/>
        <v>2.3685522509825394</v>
      </c>
      <c r="M180" s="617">
        <f t="shared" si="44"/>
        <v>417.41192993050811</v>
      </c>
      <c r="N180" s="377">
        <f t="shared" si="45"/>
        <v>1.335100781949021</v>
      </c>
      <c r="O180" s="377">
        <f t="shared" si="46"/>
        <v>2.4073744714055145</v>
      </c>
      <c r="P180" s="616">
        <f t="shared" si="47"/>
        <v>0</v>
      </c>
      <c r="Q180" s="616">
        <f t="shared" si="48"/>
        <v>1.5395589631386506</v>
      </c>
      <c r="R180" s="616">
        <f t="shared" si="49"/>
        <v>0.86781550826686371</v>
      </c>
      <c r="S180" s="616"/>
      <c r="T180" s="422">
        <f t="shared" si="50"/>
        <v>0.10142040729756217</v>
      </c>
      <c r="U180" s="422">
        <f t="shared" si="51"/>
        <v>0</v>
      </c>
      <c r="V180" s="422">
        <f t="shared" si="52"/>
        <v>4.1479231517159751E-2</v>
      </c>
      <c r="W180" s="422">
        <f t="shared" si="53"/>
        <v>1.3179315736798314E-2</v>
      </c>
      <c r="X180" s="426"/>
      <c r="Y180" s="469">
        <f t="shared" si="54"/>
        <v>2.5411842920116117</v>
      </c>
      <c r="Z180" s="459"/>
      <c r="AA180" s="437"/>
      <c r="AB180" s="459"/>
      <c r="AC180" s="437"/>
      <c r="AD180" s="437"/>
      <c r="AE180" s="460"/>
      <c r="AF180" s="459"/>
      <c r="AG180" s="435"/>
      <c r="AH180" s="435"/>
      <c r="AI180" s="400"/>
      <c r="AJ180" s="400"/>
      <c r="AK180" s="405"/>
      <c r="AL180" s="532"/>
      <c r="AM180" s="511"/>
      <c r="AN180" s="408"/>
      <c r="AO180" s="490"/>
      <c r="AP180" s="429"/>
      <c r="AQ180" s="429"/>
      <c r="AR180" s="429"/>
      <c r="AS180" s="430">
        <v>2.7</v>
      </c>
      <c r="AT180" s="429"/>
      <c r="AU180" s="429"/>
      <c r="AV180" s="429"/>
      <c r="AW180" s="429"/>
      <c r="AX180" s="429"/>
      <c r="AY180" s="569" t="s">
        <v>2117</v>
      </c>
      <c r="AZ180" s="725"/>
    </row>
    <row r="181" spans="1:52" s="14" customFormat="1" ht="26.1" customHeight="1">
      <c r="A181" s="15"/>
      <c r="B181" s="740"/>
      <c r="C181" s="40" t="s">
        <v>740</v>
      </c>
      <c r="D181" s="498"/>
      <c r="E181" s="373">
        <v>2436</v>
      </c>
      <c r="F181" s="373">
        <v>200</v>
      </c>
      <c r="G181" s="373">
        <v>16.600000000000001</v>
      </c>
      <c r="H181" s="381"/>
      <c r="I181" s="376"/>
      <c r="J181" s="386">
        <v>17.5</v>
      </c>
      <c r="K181" s="377">
        <f t="shared" si="42"/>
        <v>0.7138461538461538</v>
      </c>
      <c r="L181" s="377">
        <f t="shared" si="43"/>
        <v>2.3685522509825394</v>
      </c>
      <c r="M181" s="617">
        <f t="shared" si="44"/>
        <v>417.41192993050811</v>
      </c>
      <c r="N181" s="377">
        <f t="shared" si="45"/>
        <v>1.335100781949021</v>
      </c>
      <c r="O181" s="377">
        <f t="shared" si="46"/>
        <v>2.4073744714055145</v>
      </c>
      <c r="P181" s="616">
        <f t="shared" si="47"/>
        <v>0</v>
      </c>
      <c r="Q181" s="616">
        <f t="shared" si="48"/>
        <v>1.5395589631386506</v>
      </c>
      <c r="R181" s="616">
        <f t="shared" si="49"/>
        <v>0.86781550826686371</v>
      </c>
      <c r="S181" s="616"/>
      <c r="T181" s="422">
        <f t="shared" si="50"/>
        <v>0.10142040729756217</v>
      </c>
      <c r="U181" s="422">
        <f t="shared" si="51"/>
        <v>0</v>
      </c>
      <c r="V181" s="422">
        <f t="shared" si="52"/>
        <v>4.1479231517159751E-2</v>
      </c>
      <c r="W181" s="422">
        <f t="shared" si="53"/>
        <v>1.3179315736798314E-2</v>
      </c>
      <c r="X181" s="426"/>
      <c r="Y181" s="469">
        <f t="shared" si="54"/>
        <v>2.5411842920116117</v>
      </c>
      <c r="Z181" s="459"/>
      <c r="AA181" s="437"/>
      <c r="AB181" s="459"/>
      <c r="AC181" s="437"/>
      <c r="AD181" s="437"/>
      <c r="AE181" s="460"/>
      <c r="AF181" s="459"/>
      <c r="AG181" s="435"/>
      <c r="AH181" s="435"/>
      <c r="AI181" s="400"/>
      <c r="AJ181" s="400"/>
      <c r="AK181" s="405"/>
      <c r="AL181" s="532"/>
      <c r="AM181" s="511"/>
      <c r="AN181" s="408"/>
      <c r="AO181" s="490"/>
      <c r="AP181" s="429"/>
      <c r="AQ181" s="429"/>
      <c r="AR181" s="429"/>
      <c r="AS181" s="430">
        <v>3.7</v>
      </c>
      <c r="AT181" s="429"/>
      <c r="AU181" s="429"/>
      <c r="AV181" s="429"/>
      <c r="AW181" s="429"/>
      <c r="AX181" s="429"/>
      <c r="AY181" s="569" t="s">
        <v>2117</v>
      </c>
      <c r="AZ181" s="725"/>
    </row>
    <row r="182" spans="1:52" s="14" customFormat="1" ht="26.1" customHeight="1">
      <c r="A182" s="15"/>
      <c r="B182" s="740"/>
      <c r="C182" s="40" t="s">
        <v>1240</v>
      </c>
      <c r="D182" s="373">
        <v>7.2</v>
      </c>
      <c r="E182" s="373">
        <v>1518</v>
      </c>
      <c r="F182" s="373">
        <v>144</v>
      </c>
      <c r="G182" s="373">
        <v>9.1</v>
      </c>
      <c r="H182" s="381"/>
      <c r="I182" s="376"/>
      <c r="J182" s="386">
        <v>17.5</v>
      </c>
      <c r="K182" s="377">
        <f t="shared" si="42"/>
        <v>0.44483516483516483</v>
      </c>
      <c r="L182" s="377">
        <f t="shared" si="43"/>
        <v>1.2461947867319934</v>
      </c>
      <c r="M182" s="617">
        <f t="shared" si="44"/>
        <v>716.2808034802888</v>
      </c>
      <c r="N182" s="377">
        <f t="shared" si="45"/>
        <v>0.64223053101842376</v>
      </c>
      <c r="O182" s="377">
        <f t="shared" si="46"/>
        <v>8.4274764565377716</v>
      </c>
      <c r="P182" s="616">
        <f t="shared" si="47"/>
        <v>7.2</v>
      </c>
      <c r="Q182" s="616">
        <f t="shared" si="48"/>
        <v>8.0100266113757961</v>
      </c>
      <c r="R182" s="616">
        <f t="shared" si="49"/>
        <v>7.6174498451619757</v>
      </c>
      <c r="S182" s="616"/>
      <c r="T182" s="422">
        <f t="shared" si="50"/>
        <v>1.2428912899462228</v>
      </c>
      <c r="U182" s="422">
        <f t="shared" si="51"/>
        <v>0.90720000000000012</v>
      </c>
      <c r="V182" s="422">
        <f t="shared" si="52"/>
        <v>1.1228092105115974</v>
      </c>
      <c r="W182" s="422">
        <f t="shared" si="53"/>
        <v>1.0154469875122687</v>
      </c>
      <c r="X182" s="426"/>
      <c r="Y182" s="469">
        <f t="shared" si="54"/>
        <v>31.141817577430597</v>
      </c>
      <c r="Z182" s="459"/>
      <c r="AA182" s="437"/>
      <c r="AB182" s="459"/>
      <c r="AC182" s="437"/>
      <c r="AD182" s="437"/>
      <c r="AE182" s="460"/>
      <c r="AF182" s="459"/>
      <c r="AG182" s="435"/>
      <c r="AH182" s="435"/>
      <c r="AI182" s="400"/>
      <c r="AJ182" s="400"/>
      <c r="AK182" s="405"/>
      <c r="AL182" s="532"/>
      <c r="AM182" s="511"/>
      <c r="AN182" s="408"/>
      <c r="AO182" s="490"/>
      <c r="AP182" s="429"/>
      <c r="AQ182" s="429"/>
      <c r="AR182" s="429"/>
      <c r="AS182" s="430">
        <v>0.7</v>
      </c>
      <c r="AT182" s="429"/>
      <c r="AU182" s="429"/>
      <c r="AV182" s="429"/>
      <c r="AW182" s="429"/>
      <c r="AX182" s="429"/>
      <c r="AY182" s="280"/>
      <c r="AZ182" s="725"/>
    </row>
    <row r="183" spans="1:52" s="14" customFormat="1" ht="26.1" customHeight="1">
      <c r="A183" s="15"/>
      <c r="B183" s="740"/>
      <c r="C183" s="40" t="s">
        <v>1242</v>
      </c>
      <c r="D183" s="373">
        <v>7.2</v>
      </c>
      <c r="E183" s="373">
        <v>1518</v>
      </c>
      <c r="F183" s="373">
        <v>144</v>
      </c>
      <c r="G183" s="373">
        <v>9.1</v>
      </c>
      <c r="H183" s="381"/>
      <c r="I183" s="376"/>
      <c r="J183" s="386">
        <v>17.5</v>
      </c>
      <c r="K183" s="377">
        <f t="shared" si="42"/>
        <v>0.44483516483516483</v>
      </c>
      <c r="L183" s="377">
        <f t="shared" si="43"/>
        <v>1.2461947867319934</v>
      </c>
      <c r="M183" s="617">
        <f t="shared" si="44"/>
        <v>716.2808034802888</v>
      </c>
      <c r="N183" s="377">
        <f t="shared" si="45"/>
        <v>0.64223053101842376</v>
      </c>
      <c r="O183" s="377">
        <f t="shared" si="46"/>
        <v>8.4274764565377716</v>
      </c>
      <c r="P183" s="616">
        <f t="shared" si="47"/>
        <v>7.2</v>
      </c>
      <c r="Q183" s="616">
        <f t="shared" si="48"/>
        <v>8.0100266113757961</v>
      </c>
      <c r="R183" s="616">
        <f t="shared" si="49"/>
        <v>7.6174498451619757</v>
      </c>
      <c r="S183" s="616"/>
      <c r="T183" s="422">
        <f t="shared" si="50"/>
        <v>1.2428912899462228</v>
      </c>
      <c r="U183" s="422">
        <f t="shared" si="51"/>
        <v>0.90720000000000012</v>
      </c>
      <c r="V183" s="422">
        <f t="shared" si="52"/>
        <v>1.1228092105115974</v>
      </c>
      <c r="W183" s="422">
        <f t="shared" si="53"/>
        <v>1.0154469875122687</v>
      </c>
      <c r="X183" s="426"/>
      <c r="Y183" s="469">
        <f t="shared" si="54"/>
        <v>31.141817577430597</v>
      </c>
      <c r="Z183" s="459"/>
      <c r="AA183" s="437"/>
      <c r="AB183" s="459"/>
      <c r="AC183" s="437"/>
      <c r="AD183" s="437"/>
      <c r="AE183" s="460"/>
      <c r="AF183" s="459"/>
      <c r="AG183" s="435"/>
      <c r="AH183" s="435"/>
      <c r="AI183" s="400"/>
      <c r="AJ183" s="400"/>
      <c r="AK183" s="405"/>
      <c r="AL183" s="532"/>
      <c r="AM183" s="511"/>
      <c r="AN183" s="408"/>
      <c r="AO183" s="490"/>
      <c r="AP183" s="429"/>
      <c r="AQ183" s="429"/>
      <c r="AR183" s="429"/>
      <c r="AS183" s="428">
        <v>0.7</v>
      </c>
      <c r="AT183" s="429"/>
      <c r="AU183" s="429"/>
      <c r="AV183" s="429"/>
      <c r="AW183" s="429"/>
      <c r="AX183" s="429"/>
      <c r="AY183" s="280"/>
      <c r="AZ183" s="725"/>
    </row>
    <row r="184" spans="1:52" s="103" customFormat="1" ht="26.1" customHeight="1">
      <c r="B184" s="740"/>
      <c r="C184" s="40" t="s">
        <v>1243</v>
      </c>
      <c r="D184" s="373">
        <v>7.2</v>
      </c>
      <c r="E184" s="373">
        <v>1518</v>
      </c>
      <c r="F184" s="373">
        <v>144</v>
      </c>
      <c r="G184" s="373">
        <v>9.1</v>
      </c>
      <c r="H184" s="381"/>
      <c r="I184" s="376"/>
      <c r="J184" s="386">
        <v>17.5</v>
      </c>
      <c r="K184" s="377">
        <f t="shared" si="42"/>
        <v>0.44483516483516483</v>
      </c>
      <c r="L184" s="377">
        <f t="shared" si="43"/>
        <v>1.2461947867319934</v>
      </c>
      <c r="M184" s="617">
        <f t="shared" si="44"/>
        <v>716.2808034802888</v>
      </c>
      <c r="N184" s="377">
        <f t="shared" si="45"/>
        <v>0.64223053101842376</v>
      </c>
      <c r="O184" s="377">
        <f t="shared" si="46"/>
        <v>8.4274764565377716</v>
      </c>
      <c r="P184" s="616">
        <f t="shared" si="47"/>
        <v>7.2</v>
      </c>
      <c r="Q184" s="616">
        <f t="shared" si="48"/>
        <v>8.0100266113757961</v>
      </c>
      <c r="R184" s="616">
        <f t="shared" si="49"/>
        <v>7.6174498451619757</v>
      </c>
      <c r="S184" s="616"/>
      <c r="T184" s="422">
        <f t="shared" si="50"/>
        <v>1.2428912899462228</v>
      </c>
      <c r="U184" s="422">
        <f t="shared" si="51"/>
        <v>0.90720000000000012</v>
      </c>
      <c r="V184" s="422">
        <f t="shared" si="52"/>
        <v>1.1228092105115974</v>
      </c>
      <c r="W184" s="422">
        <f t="shared" si="53"/>
        <v>1.0154469875122687</v>
      </c>
      <c r="X184" s="426"/>
      <c r="Y184" s="469">
        <f t="shared" si="54"/>
        <v>31.141817577430597</v>
      </c>
      <c r="Z184" s="459"/>
      <c r="AA184" s="437"/>
      <c r="AB184" s="459"/>
      <c r="AC184" s="437"/>
      <c r="AD184" s="437"/>
      <c r="AE184" s="460"/>
      <c r="AF184" s="459"/>
      <c r="AG184" s="435"/>
      <c r="AH184" s="435"/>
      <c r="AI184" s="400"/>
      <c r="AJ184" s="400"/>
      <c r="AK184" s="405"/>
      <c r="AL184" s="532"/>
      <c r="AM184" s="511"/>
      <c r="AN184" s="408"/>
      <c r="AO184" s="490"/>
      <c r="AP184" s="429"/>
      <c r="AQ184" s="429"/>
      <c r="AR184" s="429"/>
      <c r="AS184" s="428">
        <v>0.7</v>
      </c>
      <c r="AT184" s="429"/>
      <c r="AU184" s="429"/>
      <c r="AV184" s="429"/>
      <c r="AW184" s="429"/>
      <c r="AX184" s="429"/>
      <c r="AY184" s="371"/>
      <c r="AZ184" s="727"/>
    </row>
    <row r="185" spans="1:52" s="103" customFormat="1" ht="26.1" customHeight="1">
      <c r="B185" s="740"/>
      <c r="C185" s="40" t="s">
        <v>1244</v>
      </c>
      <c r="D185" s="373">
        <v>6.4</v>
      </c>
      <c r="E185" s="373">
        <v>1518</v>
      </c>
      <c r="F185" s="373">
        <v>144</v>
      </c>
      <c r="G185" s="373">
        <v>9.1</v>
      </c>
      <c r="H185" s="381"/>
      <c r="I185" s="376"/>
      <c r="J185" s="386">
        <v>17.5</v>
      </c>
      <c r="K185" s="377">
        <f t="shared" si="42"/>
        <v>0.44483516483516483</v>
      </c>
      <c r="L185" s="377">
        <f t="shared" si="43"/>
        <v>1.2461947867319934</v>
      </c>
      <c r="M185" s="617">
        <f t="shared" si="44"/>
        <v>716.2808034802888</v>
      </c>
      <c r="N185" s="377">
        <f t="shared" si="45"/>
        <v>0.64223053101842376</v>
      </c>
      <c r="O185" s="377">
        <f t="shared" si="46"/>
        <v>7.6274764565377717</v>
      </c>
      <c r="P185" s="616">
        <f t="shared" si="47"/>
        <v>6.4</v>
      </c>
      <c r="Q185" s="616">
        <f t="shared" si="48"/>
        <v>7.2100266113757963</v>
      </c>
      <c r="R185" s="616">
        <f t="shared" si="49"/>
        <v>6.8174498451619758</v>
      </c>
      <c r="S185" s="616"/>
      <c r="T185" s="422">
        <f t="shared" si="50"/>
        <v>1.018121949163165</v>
      </c>
      <c r="U185" s="422">
        <f t="shared" si="51"/>
        <v>0.71680000000000021</v>
      </c>
      <c r="V185" s="422">
        <f t="shared" si="52"/>
        <v>0.90972846539307506</v>
      </c>
      <c r="W185" s="422">
        <f t="shared" si="53"/>
        <v>0.81335839184773351</v>
      </c>
      <c r="X185" s="426"/>
      <c r="Y185" s="469">
        <f t="shared" si="54"/>
        <v>25.510009015984984</v>
      </c>
      <c r="Z185" s="459"/>
      <c r="AA185" s="437"/>
      <c r="AB185" s="459"/>
      <c r="AC185" s="437"/>
      <c r="AD185" s="437"/>
      <c r="AE185" s="460"/>
      <c r="AF185" s="459"/>
      <c r="AG185" s="435"/>
      <c r="AH185" s="435"/>
      <c r="AI185" s="400"/>
      <c r="AJ185" s="400"/>
      <c r="AK185" s="405"/>
      <c r="AL185" s="532"/>
      <c r="AM185" s="511"/>
      <c r="AN185" s="408"/>
      <c r="AO185" s="490"/>
      <c r="AP185" s="429"/>
      <c r="AQ185" s="429"/>
      <c r="AR185" s="429"/>
      <c r="AS185" s="428">
        <v>0.7</v>
      </c>
      <c r="AT185" s="429"/>
      <c r="AU185" s="429"/>
      <c r="AV185" s="429"/>
      <c r="AW185" s="429"/>
      <c r="AX185" s="429"/>
      <c r="AY185" s="371"/>
      <c r="AZ185" s="727"/>
    </row>
    <row r="186" spans="1:52" s="103" customFormat="1" ht="26.1" customHeight="1">
      <c r="B186" s="740"/>
      <c r="C186" s="40" t="s">
        <v>1245</v>
      </c>
      <c r="D186" s="373">
        <v>6.4</v>
      </c>
      <c r="E186" s="373">
        <v>1518</v>
      </c>
      <c r="F186" s="373">
        <v>144</v>
      </c>
      <c r="G186" s="373">
        <v>9.1</v>
      </c>
      <c r="H186" s="381"/>
      <c r="I186" s="376"/>
      <c r="J186" s="386">
        <v>17.5</v>
      </c>
      <c r="K186" s="377">
        <f t="shared" si="42"/>
        <v>0.44483516483516483</v>
      </c>
      <c r="L186" s="377">
        <f t="shared" si="43"/>
        <v>1.2461947867319934</v>
      </c>
      <c r="M186" s="617">
        <f t="shared" si="44"/>
        <v>716.2808034802888</v>
      </c>
      <c r="N186" s="377">
        <f t="shared" si="45"/>
        <v>0.64223053101842376</v>
      </c>
      <c r="O186" s="377">
        <f t="shared" si="46"/>
        <v>7.6274764565377717</v>
      </c>
      <c r="P186" s="616">
        <f t="shared" si="47"/>
        <v>6.4</v>
      </c>
      <c r="Q186" s="616">
        <f t="shared" si="48"/>
        <v>7.2100266113757963</v>
      </c>
      <c r="R186" s="616">
        <f t="shared" si="49"/>
        <v>6.8174498451619758</v>
      </c>
      <c r="S186" s="616"/>
      <c r="T186" s="422">
        <f t="shared" si="50"/>
        <v>1.018121949163165</v>
      </c>
      <c r="U186" s="422">
        <f t="shared" si="51"/>
        <v>0.71680000000000021</v>
      </c>
      <c r="V186" s="422">
        <f t="shared" si="52"/>
        <v>0.90972846539307506</v>
      </c>
      <c r="W186" s="422">
        <f t="shared" si="53"/>
        <v>0.81335839184773351</v>
      </c>
      <c r="X186" s="426"/>
      <c r="Y186" s="469">
        <f t="shared" si="54"/>
        <v>25.510009015984984</v>
      </c>
      <c r="Z186" s="459"/>
      <c r="AA186" s="437"/>
      <c r="AB186" s="459"/>
      <c r="AC186" s="437"/>
      <c r="AD186" s="437"/>
      <c r="AE186" s="460"/>
      <c r="AF186" s="459"/>
      <c r="AG186" s="435"/>
      <c r="AH186" s="435"/>
      <c r="AI186" s="400"/>
      <c r="AJ186" s="400"/>
      <c r="AK186" s="405"/>
      <c r="AL186" s="532"/>
      <c r="AM186" s="511"/>
      <c r="AN186" s="408"/>
      <c r="AO186" s="490"/>
      <c r="AP186" s="429"/>
      <c r="AQ186" s="429"/>
      <c r="AR186" s="429"/>
      <c r="AS186" s="428">
        <v>0.7</v>
      </c>
      <c r="AT186" s="429"/>
      <c r="AU186" s="429"/>
      <c r="AV186" s="429"/>
      <c r="AW186" s="429"/>
      <c r="AX186" s="429"/>
      <c r="AY186" s="371"/>
      <c r="AZ186" s="727"/>
    </row>
    <row r="187" spans="1:52" s="103" customFormat="1" ht="26.1" customHeight="1">
      <c r="B187" s="740"/>
      <c r="C187" s="40" t="s">
        <v>1246</v>
      </c>
      <c r="D187" s="373">
        <v>4.8</v>
      </c>
      <c r="E187" s="373">
        <v>2442</v>
      </c>
      <c r="F187" s="373">
        <v>300</v>
      </c>
      <c r="G187" s="373">
        <v>45.3</v>
      </c>
      <c r="H187" s="381"/>
      <c r="I187" s="376"/>
      <c r="J187" s="386">
        <v>17.5</v>
      </c>
      <c r="K187" s="377">
        <f t="shared" si="42"/>
        <v>0.7156043956043957</v>
      </c>
      <c r="L187" s="377">
        <f t="shared" si="43"/>
        <v>4.2824942618327793</v>
      </c>
      <c r="M187" s="617">
        <f t="shared" si="44"/>
        <v>249.16565577354865</v>
      </c>
      <c r="N187" s="377">
        <f t="shared" si="45"/>
        <v>1.8512356946063588</v>
      </c>
      <c r="O187" s="377">
        <f t="shared" si="46"/>
        <v>8.78692447168544</v>
      </c>
      <c r="P187" s="616">
        <f t="shared" si="47"/>
        <v>4.8</v>
      </c>
      <c r="Q187" s="616">
        <f t="shared" si="48"/>
        <v>7.5836212701913066</v>
      </c>
      <c r="R187" s="616">
        <f t="shared" si="49"/>
        <v>6.0033032014941332</v>
      </c>
      <c r="S187" s="616"/>
      <c r="T187" s="422">
        <f t="shared" si="50"/>
        <v>1.351175729244328</v>
      </c>
      <c r="U187" s="422">
        <f t="shared" si="51"/>
        <v>0.4032</v>
      </c>
      <c r="V187" s="422">
        <f t="shared" si="52"/>
        <v>1.0064479524697152</v>
      </c>
      <c r="W187" s="422">
        <f t="shared" si="53"/>
        <v>0.63069386325872001</v>
      </c>
      <c r="X187" s="426"/>
      <c r="Y187" s="469">
        <f t="shared" si="54"/>
        <v>33.854986687531813</v>
      </c>
      <c r="Z187" s="459"/>
      <c r="AA187" s="437"/>
      <c r="AB187" s="459"/>
      <c r="AC187" s="437"/>
      <c r="AD187" s="437"/>
      <c r="AE187" s="460"/>
      <c r="AF187" s="459"/>
      <c r="AG187" s="435"/>
      <c r="AH187" s="435"/>
      <c r="AI187" s="400"/>
      <c r="AJ187" s="400"/>
      <c r="AK187" s="405"/>
      <c r="AL187" s="532"/>
      <c r="AM187" s="511"/>
      <c r="AN187" s="408"/>
      <c r="AO187" s="490"/>
      <c r="AP187" s="429"/>
      <c r="AQ187" s="429"/>
      <c r="AR187" s="429"/>
      <c r="AS187" s="428">
        <v>0.7</v>
      </c>
      <c r="AT187" s="429"/>
      <c r="AU187" s="429"/>
      <c r="AV187" s="429"/>
      <c r="AW187" s="429"/>
      <c r="AX187" s="429"/>
      <c r="AY187" s="371"/>
      <c r="AZ187" s="727"/>
    </row>
    <row r="188" spans="1:52" s="103" customFormat="1" ht="26.1" customHeight="1">
      <c r="B188" s="741"/>
      <c r="C188" s="40" t="s">
        <v>1247</v>
      </c>
      <c r="D188" s="373">
        <v>4.8</v>
      </c>
      <c r="E188" s="373">
        <v>2442</v>
      </c>
      <c r="F188" s="373">
        <v>300</v>
      </c>
      <c r="G188" s="373">
        <v>45.3</v>
      </c>
      <c r="H188" s="381"/>
      <c r="I188" s="376"/>
      <c r="J188" s="386">
        <v>17.5</v>
      </c>
      <c r="K188" s="377">
        <f t="shared" si="42"/>
        <v>0.7156043956043957</v>
      </c>
      <c r="L188" s="377">
        <f t="shared" si="43"/>
        <v>4.2824942618327793</v>
      </c>
      <c r="M188" s="617">
        <f t="shared" si="44"/>
        <v>249.16565577354865</v>
      </c>
      <c r="N188" s="377">
        <f t="shared" si="45"/>
        <v>1.8512356946063588</v>
      </c>
      <c r="O188" s="377">
        <f t="shared" si="46"/>
        <v>8.78692447168544</v>
      </c>
      <c r="P188" s="616">
        <f t="shared" si="47"/>
        <v>4.8</v>
      </c>
      <c r="Q188" s="616">
        <f t="shared" si="48"/>
        <v>7.5836212701913066</v>
      </c>
      <c r="R188" s="616">
        <f t="shared" si="49"/>
        <v>6.0033032014941332</v>
      </c>
      <c r="S188" s="616"/>
      <c r="T188" s="422">
        <f t="shared" si="50"/>
        <v>1.351175729244328</v>
      </c>
      <c r="U188" s="422">
        <f t="shared" si="51"/>
        <v>0.4032</v>
      </c>
      <c r="V188" s="422">
        <f t="shared" si="52"/>
        <v>1.0064479524697152</v>
      </c>
      <c r="W188" s="422">
        <f t="shared" si="53"/>
        <v>0.63069386325872001</v>
      </c>
      <c r="X188" s="426"/>
      <c r="Y188" s="469">
        <f t="shared" si="54"/>
        <v>33.854986687531813</v>
      </c>
      <c r="Z188" s="459"/>
      <c r="AA188" s="437"/>
      <c r="AB188" s="459"/>
      <c r="AC188" s="437"/>
      <c r="AD188" s="437"/>
      <c r="AE188" s="460"/>
      <c r="AF188" s="459"/>
      <c r="AG188" s="435"/>
      <c r="AH188" s="435"/>
      <c r="AI188" s="400"/>
      <c r="AJ188" s="400"/>
      <c r="AK188" s="405"/>
      <c r="AL188" s="532"/>
      <c r="AM188" s="511"/>
      <c r="AN188" s="408"/>
      <c r="AO188" s="490"/>
      <c r="AP188" s="429"/>
      <c r="AQ188" s="429"/>
      <c r="AR188" s="429"/>
      <c r="AS188" s="428">
        <v>0.7</v>
      </c>
      <c r="AT188" s="429"/>
      <c r="AU188" s="429"/>
      <c r="AV188" s="429"/>
      <c r="AW188" s="429"/>
      <c r="AX188" s="429"/>
      <c r="AY188" s="371"/>
      <c r="AZ188" s="728"/>
    </row>
    <row r="189" spans="1:52" s="103" customFormat="1" ht="39" customHeight="1">
      <c r="B189" s="643" t="s">
        <v>2119</v>
      </c>
      <c r="C189" s="564" t="s">
        <v>2121</v>
      </c>
      <c r="D189" s="373">
        <v>18</v>
      </c>
      <c r="E189" s="373">
        <f>H189*13</f>
        <v>2847</v>
      </c>
      <c r="F189" s="373">
        <v>200</v>
      </c>
      <c r="G189" s="377">
        <f>E189*(273+200)/273/3600*4/(PI()*0.5^2)</f>
        <v>6.9783632127238775</v>
      </c>
      <c r="H189" s="374">
        <v>219</v>
      </c>
      <c r="I189" s="387" t="s">
        <v>2120</v>
      </c>
      <c r="J189" s="386">
        <v>17.5</v>
      </c>
      <c r="K189" s="377">
        <f t="shared" si="42"/>
        <v>0.8342857142857143</v>
      </c>
      <c r="L189" s="377">
        <f t="shared" si="43"/>
        <v>1.4004620921945481</v>
      </c>
      <c r="M189" s="617">
        <f t="shared" si="44"/>
        <v>601.46075227617575</v>
      </c>
      <c r="N189" s="377">
        <f t="shared" si="45"/>
        <v>1.6733261716338703</v>
      </c>
      <c r="O189" s="377">
        <f t="shared" si="46"/>
        <v>19.997962371488473</v>
      </c>
      <c r="P189" s="616">
        <f t="shared" si="47"/>
        <v>18</v>
      </c>
      <c r="Q189" s="616">
        <f t="shared" si="48"/>
        <v>18.910300359926456</v>
      </c>
      <c r="R189" s="616">
        <f t="shared" si="49"/>
        <v>19.087662011562017</v>
      </c>
      <c r="S189" s="616"/>
      <c r="T189" s="422">
        <f t="shared" si="50"/>
        <v>6.9985737327007067</v>
      </c>
      <c r="U189" s="422">
        <f t="shared" si="51"/>
        <v>5.6700000000000008</v>
      </c>
      <c r="V189" s="422">
        <f t="shared" si="52"/>
        <v>6.2579905447961073</v>
      </c>
      <c r="W189" s="422">
        <f t="shared" si="53"/>
        <v>6.3759297186834862</v>
      </c>
      <c r="X189" s="426"/>
      <c r="Y189" s="469">
        <f t="shared" si="54"/>
        <v>175.35588852295612</v>
      </c>
      <c r="Z189" s="459"/>
      <c r="AA189" s="437"/>
      <c r="AB189" s="459"/>
      <c r="AC189" s="437"/>
      <c r="AD189" s="437"/>
      <c r="AE189" s="460"/>
      <c r="AF189" s="459"/>
      <c r="AG189" s="435"/>
      <c r="AH189" s="435"/>
      <c r="AI189" s="400"/>
      <c r="AJ189" s="400"/>
      <c r="AK189" s="405"/>
      <c r="AL189" s="532"/>
      <c r="AM189" s="511"/>
      <c r="AN189" s="408"/>
      <c r="AO189" s="490"/>
      <c r="AP189" s="429"/>
      <c r="AQ189" s="429"/>
      <c r="AR189" s="429"/>
      <c r="AS189" s="428"/>
      <c r="AT189" s="429"/>
      <c r="AU189" s="429"/>
      <c r="AV189" s="429"/>
      <c r="AW189" s="429"/>
      <c r="AX189" s="429"/>
      <c r="AY189" s="644" t="s">
        <v>2122</v>
      </c>
    </row>
    <row r="190" spans="1:52" s="120" customFormat="1" ht="12" customHeight="1">
      <c r="D190" s="372"/>
      <c r="E190" s="372"/>
      <c r="F190" s="372"/>
      <c r="G190" s="372"/>
      <c r="H190" s="372"/>
      <c r="AJ190" s="23"/>
      <c r="AN190" s="23"/>
    </row>
    <row r="191" spans="1:52" s="120" customFormat="1" ht="12" customHeight="1">
      <c r="B191" s="120" t="s">
        <v>2235</v>
      </c>
      <c r="D191" s="372"/>
      <c r="E191" s="372"/>
      <c r="F191" s="372"/>
      <c r="G191" s="372"/>
      <c r="H191" s="372"/>
      <c r="AJ191" s="23"/>
      <c r="AN191" s="23"/>
    </row>
    <row r="192" spans="1:52" s="14" customFormat="1" ht="81.75" customHeight="1">
      <c r="A192" s="15"/>
      <c r="B192" s="645" t="s">
        <v>2123</v>
      </c>
      <c r="C192" s="645" t="s">
        <v>2124</v>
      </c>
      <c r="D192" s="409" t="s">
        <v>2125</v>
      </c>
      <c r="E192" s="646" t="s">
        <v>2126</v>
      </c>
      <c r="F192" s="647" t="s">
        <v>2214</v>
      </c>
      <c r="G192" s="414" t="s">
        <v>2215</v>
      </c>
      <c r="H192" s="648" t="s">
        <v>2216</v>
      </c>
      <c r="I192" s="411" t="s">
        <v>447</v>
      </c>
      <c r="J192" s="649" t="s">
        <v>1296</v>
      </c>
      <c r="K192" s="413" t="s">
        <v>2064</v>
      </c>
      <c r="L192" s="414" t="s">
        <v>1301</v>
      </c>
      <c r="M192" s="414" t="s">
        <v>2217</v>
      </c>
      <c r="N192" s="414" t="s">
        <v>1303</v>
      </c>
      <c r="O192" s="619" t="s">
        <v>2218</v>
      </c>
      <c r="P192" s="615" t="s">
        <v>2219</v>
      </c>
      <c r="Q192" s="615" t="s">
        <v>2220</v>
      </c>
      <c r="R192" s="615" t="s">
        <v>2221</v>
      </c>
      <c r="S192" s="619" t="s">
        <v>2222</v>
      </c>
      <c r="T192" s="618" t="s">
        <v>2223</v>
      </c>
      <c r="U192" s="618" t="s">
        <v>2223</v>
      </c>
      <c r="V192" s="618" t="s">
        <v>2223</v>
      </c>
      <c r="W192" s="618" t="s">
        <v>2223</v>
      </c>
      <c r="X192" s="618" t="s">
        <v>2223</v>
      </c>
      <c r="Y192" s="468" t="s">
        <v>1371</v>
      </c>
      <c r="Z192" s="454" t="s">
        <v>2224</v>
      </c>
      <c r="AA192" s="473" t="s">
        <v>1371</v>
      </c>
      <c r="AB192" s="454" t="s">
        <v>2225</v>
      </c>
      <c r="AC192" s="473" t="s">
        <v>1371</v>
      </c>
      <c r="AD192" s="454" t="s">
        <v>2226</v>
      </c>
      <c r="AE192" s="455" t="s">
        <v>1098</v>
      </c>
      <c r="AF192" s="432" t="s">
        <v>2227</v>
      </c>
      <c r="AG192" s="525" t="s">
        <v>1372</v>
      </c>
      <c r="AH192" s="432" t="s">
        <v>2228</v>
      </c>
      <c r="AI192" s="417" t="s">
        <v>2229</v>
      </c>
      <c r="AJ192" s="417" t="s">
        <v>1379</v>
      </c>
      <c r="AK192" s="482" t="s">
        <v>2230</v>
      </c>
      <c r="AL192" s="529" t="s">
        <v>2231</v>
      </c>
      <c r="AM192" s="417" t="s">
        <v>1740</v>
      </c>
      <c r="AN192" s="417" t="s">
        <v>1374</v>
      </c>
      <c r="AO192" s="415" t="s">
        <v>1175</v>
      </c>
      <c r="AP192" s="473" t="s">
        <v>2232</v>
      </c>
      <c r="AQ192" s="467" t="s">
        <v>2233</v>
      </c>
      <c r="AR192" s="467" t="s">
        <v>2234</v>
      </c>
      <c r="AS192" s="467" t="s">
        <v>721</v>
      </c>
      <c r="AT192" s="467" t="s">
        <v>722</v>
      </c>
      <c r="AU192" s="441" t="s">
        <v>1191</v>
      </c>
      <c r="AV192" s="441" t="s">
        <v>1192</v>
      </c>
      <c r="AW192" s="441" t="s">
        <v>1193</v>
      </c>
      <c r="AX192" s="441" t="s">
        <v>1194</v>
      </c>
      <c r="AY192" s="414" t="s">
        <v>1119</v>
      </c>
    </row>
    <row r="193" spans="1:51" s="14" customFormat="1" ht="31.5" customHeight="1">
      <c r="A193" s="15"/>
      <c r="B193" s="650" t="s">
        <v>1122</v>
      </c>
      <c r="C193" s="564" t="s">
        <v>95</v>
      </c>
      <c r="D193" s="625">
        <v>80</v>
      </c>
      <c r="E193" s="373">
        <v>450000</v>
      </c>
      <c r="F193" s="374">
        <v>52</v>
      </c>
      <c r="G193" s="374">
        <v>21.1</v>
      </c>
      <c r="H193" s="373">
        <v>41700</v>
      </c>
      <c r="I193" s="385" t="s">
        <v>2127</v>
      </c>
      <c r="J193" s="386">
        <v>7</v>
      </c>
      <c r="K193" s="378">
        <v>131.86813186813185</v>
      </c>
      <c r="L193" s="378">
        <v>37.366209155590319</v>
      </c>
      <c r="M193" s="617">
        <v>25.478362550941913</v>
      </c>
      <c r="N193" s="378">
        <v>22.29573506425697</v>
      </c>
      <c r="O193" s="378">
        <v>118.78026374290073</v>
      </c>
      <c r="P193" s="386">
        <v>80</v>
      </c>
      <c r="Q193" s="386">
        <v>104.28803595113371</v>
      </c>
      <c r="R193" s="386">
        <v>94.492227791767036</v>
      </c>
      <c r="S193" s="386">
        <v>139.6619442198473</v>
      </c>
      <c r="T193" s="422">
        <v>98.761257383831406</v>
      </c>
      <c r="U193" s="426">
        <v>44.800000000000004</v>
      </c>
      <c r="V193" s="426">
        <v>76.13196109781471</v>
      </c>
      <c r="W193" s="426">
        <v>62.501467791358337</v>
      </c>
      <c r="X193" s="426"/>
      <c r="Y193" s="469">
        <v>2474.5567742276339</v>
      </c>
      <c r="Z193" s="458">
        <v>38.799999999999997</v>
      </c>
      <c r="AA193" s="474">
        <v>972.17072142857137</v>
      </c>
      <c r="AB193" s="459"/>
      <c r="AC193" s="437"/>
      <c r="AD193" s="456">
        <v>937</v>
      </c>
      <c r="AE193" s="457">
        <v>0.4</v>
      </c>
      <c r="AF193" s="433">
        <v>100</v>
      </c>
      <c r="AG193" s="526">
        <v>45</v>
      </c>
      <c r="AH193" s="435"/>
      <c r="AI193" s="518" t="s">
        <v>1742</v>
      </c>
      <c r="AJ193" s="495">
        <v>250</v>
      </c>
      <c r="AK193" s="404">
        <v>6</v>
      </c>
      <c r="AL193" s="530">
        <v>0.05</v>
      </c>
      <c r="AM193" s="522" t="s">
        <v>1741</v>
      </c>
      <c r="AN193" s="508">
        <v>0.1</v>
      </c>
      <c r="AO193" s="488">
        <v>6</v>
      </c>
      <c r="AP193" s="437"/>
      <c r="AQ193" s="437"/>
      <c r="AR193" s="437"/>
      <c r="AS193" s="437"/>
      <c r="AT193" s="437"/>
      <c r="AU193" s="437"/>
      <c r="AV193" s="437"/>
      <c r="AW193" s="437"/>
      <c r="AX193" s="437"/>
      <c r="AY193" s="261" t="s">
        <v>1334</v>
      </c>
    </row>
    <row r="194" spans="1:51" s="14" customFormat="1" ht="31.5" customHeight="1">
      <c r="A194" s="15"/>
      <c r="B194" s="651" t="s">
        <v>25</v>
      </c>
      <c r="C194" s="623" t="s">
        <v>2128</v>
      </c>
      <c r="D194" s="627">
        <v>200</v>
      </c>
      <c r="E194" s="373">
        <v>3570000</v>
      </c>
      <c r="F194" s="373">
        <v>90</v>
      </c>
      <c r="G194" s="373">
        <v>31.5</v>
      </c>
      <c r="H194" s="498"/>
      <c r="I194" s="395" t="s">
        <v>2129</v>
      </c>
      <c r="J194" s="386">
        <v>17.5</v>
      </c>
      <c r="K194" s="452">
        <v>1046.1538461538462</v>
      </c>
      <c r="L194" s="378">
        <v>133.39241990820653</v>
      </c>
      <c r="M194" s="617">
        <v>8.3578235404931078</v>
      </c>
      <c r="N194" s="378">
        <v>195.63051436433855</v>
      </c>
      <c r="O194" s="378">
        <v>413.86490727715432</v>
      </c>
      <c r="P194" s="386">
        <v>200</v>
      </c>
      <c r="Q194" s="386">
        <v>286.70507294033428</v>
      </c>
      <c r="R194" s="386">
        <v>327.15983433682004</v>
      </c>
      <c r="S194" s="386"/>
      <c r="T194" s="427">
        <v>2997.4728258217324</v>
      </c>
      <c r="U194" s="426">
        <v>700.00000000000011</v>
      </c>
      <c r="V194" s="426">
        <v>1438.4964798701421</v>
      </c>
      <c r="W194" s="426">
        <v>1873.0872510576721</v>
      </c>
      <c r="X194" s="426"/>
      <c r="Y194" s="469">
        <v>75104.518544887949</v>
      </c>
      <c r="Z194" s="458">
        <v>326</v>
      </c>
      <c r="AA194" s="474">
        <v>8168.2385357142848</v>
      </c>
      <c r="AB194" s="458">
        <v>100</v>
      </c>
      <c r="AC194" s="476">
        <v>8944.9728749999995</v>
      </c>
      <c r="AD194" s="459"/>
      <c r="AE194" s="460"/>
      <c r="AF194" s="434">
        <v>60</v>
      </c>
      <c r="AG194" s="526">
        <v>214.2</v>
      </c>
      <c r="AH194" s="434">
        <v>198</v>
      </c>
      <c r="AI194" s="518" t="s">
        <v>1742</v>
      </c>
      <c r="AJ194" s="419">
        <v>200</v>
      </c>
      <c r="AK194" s="483"/>
      <c r="AL194" s="531">
        <v>2.5000000000000001E-2</v>
      </c>
      <c r="AM194" s="522" t="s">
        <v>1741</v>
      </c>
      <c r="AN194" s="508">
        <v>0.1</v>
      </c>
      <c r="AO194" s="488">
        <v>6</v>
      </c>
      <c r="AP194" s="437"/>
      <c r="AQ194" s="429"/>
      <c r="AR194" s="429"/>
      <c r="AS194" s="429"/>
      <c r="AT194" s="429"/>
      <c r="AU194" s="429"/>
      <c r="AV194" s="429"/>
      <c r="AW194" s="429"/>
      <c r="AX194" s="429"/>
      <c r="AY194" s="569"/>
    </row>
    <row r="195" spans="1:51" s="14" customFormat="1" ht="31.5" customHeight="1">
      <c r="A195" s="15"/>
      <c r="B195" s="650" t="s">
        <v>88</v>
      </c>
      <c r="C195" s="564" t="s">
        <v>2130</v>
      </c>
      <c r="D195" s="625">
        <v>59</v>
      </c>
      <c r="E195" s="373">
        <v>2200000</v>
      </c>
      <c r="F195" s="374">
        <v>85</v>
      </c>
      <c r="G195" s="374">
        <v>33.700000000000003</v>
      </c>
      <c r="H195" s="373">
        <v>69700</v>
      </c>
      <c r="I195" s="385" t="s">
        <v>2131</v>
      </c>
      <c r="J195" s="386">
        <v>7</v>
      </c>
      <c r="K195" s="452">
        <v>644.68864468864467</v>
      </c>
      <c r="L195" s="378">
        <v>108.84781411800101</v>
      </c>
      <c r="M195" s="617">
        <v>9.9383986722541682</v>
      </c>
      <c r="N195" s="378">
        <v>126.48712240378251</v>
      </c>
      <c r="O195" s="378">
        <v>211.96770873915929</v>
      </c>
      <c r="P195" s="386">
        <v>59</v>
      </c>
      <c r="Q195" s="386">
        <v>129.75107917670067</v>
      </c>
      <c r="R195" s="386">
        <v>141.21662956245865</v>
      </c>
      <c r="S195" s="386"/>
      <c r="T195" s="427">
        <v>314.51216683690348</v>
      </c>
      <c r="U195" s="426">
        <v>24.367000000000001</v>
      </c>
      <c r="V195" s="426">
        <v>117.84739783262911</v>
      </c>
      <c r="W195" s="426">
        <v>139.59495525486469</v>
      </c>
      <c r="X195" s="426"/>
      <c r="Y195" s="469">
        <v>7880.4000033993734</v>
      </c>
      <c r="Z195" s="479"/>
      <c r="AA195" s="480"/>
      <c r="AB195" s="459"/>
      <c r="AC195" s="437"/>
      <c r="AD195" s="429"/>
      <c r="AE195" s="461"/>
      <c r="AF195" s="433">
        <v>5</v>
      </c>
      <c r="AG195" s="526">
        <v>11</v>
      </c>
      <c r="AH195" s="435"/>
      <c r="AI195" s="519" t="s">
        <v>1745</v>
      </c>
      <c r="AJ195" s="419">
        <v>60</v>
      </c>
      <c r="AK195" s="404">
        <v>16</v>
      </c>
      <c r="AL195" s="532"/>
      <c r="AM195" s="510"/>
      <c r="AN195" s="423"/>
      <c r="AO195" s="489"/>
      <c r="AP195" s="437"/>
      <c r="AQ195" s="437"/>
      <c r="AR195" s="437"/>
      <c r="AS195" s="437"/>
      <c r="AT195" s="437"/>
      <c r="AU195" s="437"/>
      <c r="AV195" s="437"/>
      <c r="AW195" s="437"/>
      <c r="AX195" s="437"/>
      <c r="AY195" s="569" t="s">
        <v>1332</v>
      </c>
    </row>
    <row r="196" spans="1:51" s="14" customFormat="1" ht="31.5" customHeight="1">
      <c r="A196" s="15"/>
      <c r="B196" s="651" t="s">
        <v>100</v>
      </c>
      <c r="C196" s="564" t="s">
        <v>2132</v>
      </c>
      <c r="D196" s="625">
        <v>100</v>
      </c>
      <c r="E196" s="373">
        <v>2290000</v>
      </c>
      <c r="F196" s="374">
        <v>85</v>
      </c>
      <c r="G196" s="374">
        <v>32.700000000000003</v>
      </c>
      <c r="H196" s="451">
        <v>76200</v>
      </c>
      <c r="I196" s="624" t="s">
        <v>2133</v>
      </c>
      <c r="J196" s="386">
        <v>7</v>
      </c>
      <c r="K196" s="452">
        <v>671.06227106227118</v>
      </c>
      <c r="L196" s="378">
        <v>109.15448685698659</v>
      </c>
      <c r="M196" s="617">
        <v>9.9224896292533131</v>
      </c>
      <c r="N196" s="378">
        <v>131.52573476882102</v>
      </c>
      <c r="O196" s="378">
        <v>256.44214405677496</v>
      </c>
      <c r="P196" s="386">
        <v>100</v>
      </c>
      <c r="Q196" s="386">
        <v>170.95041645704129</v>
      </c>
      <c r="R196" s="386">
        <v>185.49172759973368</v>
      </c>
      <c r="S196" s="386"/>
      <c r="T196" s="427">
        <v>460.3380127390501</v>
      </c>
      <c r="U196" s="426">
        <v>70</v>
      </c>
      <c r="V196" s="426">
        <v>204.56831420785096</v>
      </c>
      <c r="W196" s="426">
        <v>240.85026705553662</v>
      </c>
      <c r="X196" s="426"/>
      <c r="Y196" s="469">
        <v>11534.20458622467</v>
      </c>
      <c r="Z196" s="479"/>
      <c r="AA196" s="480"/>
      <c r="AB196" s="459"/>
      <c r="AC196" s="437"/>
      <c r="AD196" s="462"/>
      <c r="AE196" s="461"/>
      <c r="AF196" s="433">
        <v>5</v>
      </c>
      <c r="AG196" s="526">
        <v>11.45</v>
      </c>
      <c r="AH196" s="435"/>
      <c r="AI196" s="519" t="s">
        <v>1745</v>
      </c>
      <c r="AJ196" s="419">
        <v>60</v>
      </c>
      <c r="AK196" s="404">
        <v>16</v>
      </c>
      <c r="AL196" s="532"/>
      <c r="AM196" s="511"/>
      <c r="AN196" s="408"/>
      <c r="AO196" s="490"/>
      <c r="AP196" s="437"/>
      <c r="AQ196" s="437"/>
      <c r="AR196" s="437"/>
      <c r="AS196" s="437"/>
      <c r="AT196" s="437"/>
      <c r="AU196" s="437"/>
      <c r="AV196" s="437"/>
      <c r="AW196" s="437"/>
      <c r="AX196" s="437"/>
      <c r="AY196" s="569" t="s">
        <v>1336</v>
      </c>
    </row>
    <row r="197" spans="1:51" s="14" customFormat="1" ht="31.5" customHeight="1">
      <c r="A197" s="15"/>
      <c r="B197" s="652" t="s">
        <v>2134</v>
      </c>
      <c r="C197" s="653" t="s">
        <v>2135</v>
      </c>
      <c r="D197" s="627">
        <v>20</v>
      </c>
      <c r="E197" s="373">
        <v>7800</v>
      </c>
      <c r="F197" s="373">
        <v>350</v>
      </c>
      <c r="G197" s="373">
        <v>18</v>
      </c>
      <c r="H197" s="498"/>
      <c r="I197" s="392" t="s">
        <v>788</v>
      </c>
      <c r="J197" s="386">
        <v>7</v>
      </c>
      <c r="K197" s="377">
        <v>2.285714285714286</v>
      </c>
      <c r="L197" s="377">
        <v>4.4600680720312464</v>
      </c>
      <c r="M197" s="617">
        <v>226.13794493960236</v>
      </c>
      <c r="N197" s="377">
        <v>6.8019600628075674</v>
      </c>
      <c r="O197" s="378">
        <v>27.320318287645229</v>
      </c>
      <c r="P197" s="386">
        <v>20</v>
      </c>
      <c r="Q197" s="386">
        <v>22.89904424682031</v>
      </c>
      <c r="R197" s="386">
        <v>24.421274040824919</v>
      </c>
      <c r="S197" s="386"/>
      <c r="T197" s="422">
        <v>5.224798539367697</v>
      </c>
      <c r="U197" s="422">
        <v>2.8000000000000003</v>
      </c>
      <c r="V197" s="422">
        <v>3.6705635919248407</v>
      </c>
      <c r="W197" s="422">
        <v>4.1747903804394833</v>
      </c>
      <c r="X197" s="426"/>
      <c r="Y197" s="469">
        <v>130.91227230247529</v>
      </c>
      <c r="Z197" s="459"/>
      <c r="AA197" s="437"/>
      <c r="AB197" s="459"/>
      <c r="AC197" s="435"/>
      <c r="AD197" s="459"/>
      <c r="AE197" s="460"/>
      <c r="AF197" s="434">
        <v>100</v>
      </c>
      <c r="AG197" s="439">
        <v>0.78</v>
      </c>
      <c r="AH197" s="435"/>
      <c r="AI197" s="517" t="s">
        <v>1747</v>
      </c>
      <c r="AJ197" s="506">
        <v>230</v>
      </c>
      <c r="AK197" s="407">
        <v>16</v>
      </c>
      <c r="AL197" s="533"/>
      <c r="AM197" s="400"/>
      <c r="AN197" s="424"/>
      <c r="AO197" s="490"/>
      <c r="AP197" s="442">
        <v>30</v>
      </c>
      <c r="AQ197" s="429"/>
      <c r="AR197" s="429"/>
      <c r="AS197" s="429"/>
      <c r="AT197" s="429"/>
      <c r="AU197" s="429"/>
      <c r="AV197" s="429"/>
      <c r="AW197" s="429"/>
      <c r="AX197" s="429"/>
      <c r="AY197" s="569" t="s">
        <v>2136</v>
      </c>
    </row>
    <row r="198" spans="1:51" s="14" customFormat="1" ht="31.5" customHeight="1">
      <c r="A198" s="15"/>
      <c r="B198" s="652" t="s">
        <v>1137</v>
      </c>
      <c r="C198" s="623" t="s">
        <v>2137</v>
      </c>
      <c r="D198" s="627">
        <v>8.6</v>
      </c>
      <c r="E198" s="373">
        <v>1654</v>
      </c>
      <c r="F198" s="373">
        <v>110</v>
      </c>
      <c r="G198" s="373">
        <v>9.2100000000000009</v>
      </c>
      <c r="H198" s="373">
        <v>130.9</v>
      </c>
      <c r="I198" s="380" t="s">
        <v>2138</v>
      </c>
      <c r="J198" s="386">
        <v>7</v>
      </c>
      <c r="K198" s="377">
        <v>0.4846886446886447</v>
      </c>
      <c r="L198" s="377">
        <v>1.312121922014388</v>
      </c>
      <c r="M198" s="617">
        <v>678.43950584086303</v>
      </c>
      <c r="N198" s="377">
        <v>0.51032318245777164</v>
      </c>
      <c r="O198" s="377">
        <v>9.784589317906903</v>
      </c>
      <c r="P198" s="616">
        <v>8.6</v>
      </c>
      <c r="Q198" s="616">
        <v>9.4528792493093512</v>
      </c>
      <c r="R198" s="616">
        <v>8.9317100685975515</v>
      </c>
      <c r="S198" s="616"/>
      <c r="T198" s="422">
        <v>0.67016731684068509</v>
      </c>
      <c r="U198" s="422">
        <v>0.51771999999999996</v>
      </c>
      <c r="V198" s="422">
        <v>0.62549848271416331</v>
      </c>
      <c r="W198" s="422">
        <v>0.55842811324640818</v>
      </c>
      <c r="X198" s="426"/>
      <c r="Y198" s="469">
        <v>16.79167638893966</v>
      </c>
      <c r="Z198" s="459"/>
      <c r="AA198" s="437"/>
      <c r="AB198" s="459"/>
      <c r="AC198" s="435"/>
      <c r="AD198" s="459"/>
      <c r="AE198" s="463">
        <v>0.4</v>
      </c>
      <c r="AF198" s="434">
        <v>130</v>
      </c>
      <c r="AG198" s="439">
        <v>0.21501999999999999</v>
      </c>
      <c r="AH198" s="435"/>
      <c r="AI198" s="517" t="s">
        <v>1748</v>
      </c>
      <c r="AJ198" s="506">
        <v>260</v>
      </c>
      <c r="AK198" s="407">
        <v>4</v>
      </c>
      <c r="AL198" s="530">
        <v>0.1</v>
      </c>
      <c r="AM198" s="523" t="s">
        <v>1742</v>
      </c>
      <c r="AN198" s="507">
        <v>0.3</v>
      </c>
      <c r="AO198" s="488">
        <v>4</v>
      </c>
      <c r="AP198" s="437"/>
      <c r="AQ198" s="429"/>
      <c r="AR198" s="429"/>
      <c r="AS198" s="429"/>
      <c r="AT198" s="429"/>
      <c r="AU198" s="429"/>
      <c r="AV198" s="429"/>
      <c r="AW198" s="429"/>
      <c r="AX198" s="429"/>
      <c r="AY198" s="569" t="s">
        <v>1872</v>
      </c>
    </row>
    <row r="199" spans="1:51" s="14" customFormat="1" ht="31.5" customHeight="1">
      <c r="A199" s="15"/>
      <c r="B199" s="643" t="s">
        <v>2139</v>
      </c>
      <c r="C199" s="140" t="s">
        <v>1099</v>
      </c>
      <c r="D199" s="625">
        <v>120</v>
      </c>
      <c r="E199" s="374">
        <v>128920</v>
      </c>
      <c r="F199" s="374">
        <v>200</v>
      </c>
      <c r="G199" s="374">
        <v>15</v>
      </c>
      <c r="H199" s="374">
        <v>8.75</v>
      </c>
      <c r="I199" s="420" t="s">
        <v>449</v>
      </c>
      <c r="J199" s="386">
        <v>7</v>
      </c>
      <c r="K199" s="452">
        <v>37.77875457875458</v>
      </c>
      <c r="L199" s="378">
        <v>16.14763651738857</v>
      </c>
      <c r="M199" s="617">
        <v>61.323286150550864</v>
      </c>
      <c r="N199" s="378">
        <v>43.94006684996971</v>
      </c>
      <c r="O199" s="378">
        <v>159.05700718878288</v>
      </c>
      <c r="P199" s="386">
        <v>120</v>
      </c>
      <c r="Q199" s="386">
        <v>130.49596373630257</v>
      </c>
      <c r="R199" s="386">
        <v>148.56104345248031</v>
      </c>
      <c r="S199" s="386"/>
      <c r="T199" s="427">
        <v>177.0939207509677</v>
      </c>
      <c r="U199" s="426">
        <v>100.8</v>
      </c>
      <c r="V199" s="426">
        <v>119.20437586026478</v>
      </c>
      <c r="W199" s="426">
        <v>154.49268542182821</v>
      </c>
      <c r="X199" s="426"/>
      <c r="Y199" s="469">
        <v>4437.2557911619197</v>
      </c>
      <c r="Z199" s="472">
        <v>105</v>
      </c>
      <c r="AA199" s="474">
        <f t="shared" ref="AA199" si="55">Z199*24*365*1000/22.4*64.07/1000/1000</f>
        <v>2630.8743749999994</v>
      </c>
      <c r="AB199" s="459"/>
      <c r="AC199" s="435"/>
      <c r="AD199" s="430">
        <v>2200</v>
      </c>
      <c r="AE199" s="457">
        <v>0.4</v>
      </c>
      <c r="AF199" s="471">
        <v>170</v>
      </c>
      <c r="AG199" s="439">
        <v>21.916399999999999</v>
      </c>
      <c r="AH199" s="435"/>
      <c r="AI199" s="401" t="s">
        <v>1858</v>
      </c>
      <c r="AJ199" s="401" t="s">
        <v>2140</v>
      </c>
      <c r="AK199" s="486">
        <v>6</v>
      </c>
      <c r="AL199" s="530">
        <v>0.1</v>
      </c>
      <c r="AM199" s="523" t="s">
        <v>1743</v>
      </c>
      <c r="AN199" s="422">
        <v>0.1</v>
      </c>
      <c r="AO199" s="492">
        <v>6</v>
      </c>
      <c r="AP199" s="437"/>
      <c r="AQ199" s="429"/>
      <c r="AR199" s="429"/>
      <c r="AS199" s="429"/>
      <c r="AT199" s="429"/>
      <c r="AU199" s="429"/>
      <c r="AV199" s="429"/>
      <c r="AW199" s="429"/>
      <c r="AX199" s="429"/>
      <c r="AY199" s="261" t="s">
        <v>2065</v>
      </c>
    </row>
    <row r="200" spans="1:51" s="14" customFormat="1" ht="31.5" customHeight="1">
      <c r="A200" s="15"/>
      <c r="B200" s="643" t="s">
        <v>2141</v>
      </c>
      <c r="C200" s="140" t="s">
        <v>1100</v>
      </c>
      <c r="D200" s="625">
        <v>120</v>
      </c>
      <c r="E200" s="374">
        <v>214460</v>
      </c>
      <c r="F200" s="374">
        <v>250</v>
      </c>
      <c r="G200" s="374">
        <v>20</v>
      </c>
      <c r="H200" s="374">
        <v>16.13</v>
      </c>
      <c r="I200" s="420" t="s">
        <v>449</v>
      </c>
      <c r="J200" s="386">
        <v>7</v>
      </c>
      <c r="K200" s="452">
        <v>62.84542124542125</v>
      </c>
      <c r="L200" s="378">
        <v>24.964622618669758</v>
      </c>
      <c r="M200" s="617">
        <v>41.470831319821919</v>
      </c>
      <c r="N200" s="378">
        <v>81.483094164726367</v>
      </c>
      <c r="O200" s="378">
        <v>189.19101590920747</v>
      </c>
      <c r="P200" s="386">
        <v>120</v>
      </c>
      <c r="Q200" s="386">
        <v>136.22700470213533</v>
      </c>
      <c r="R200" s="386">
        <v>172.96401120707213</v>
      </c>
      <c r="S200" s="386"/>
      <c r="T200" s="427">
        <v>250.55268350530596</v>
      </c>
      <c r="U200" s="426">
        <v>100.8</v>
      </c>
      <c r="V200" s="426">
        <v>129.9045776708092</v>
      </c>
      <c r="W200" s="426">
        <v>209.41584420988124</v>
      </c>
      <c r="X200" s="426"/>
      <c r="Y200" s="469">
        <v>6277.8346154437586</v>
      </c>
      <c r="Z200" s="658" t="s">
        <v>2236</v>
      </c>
      <c r="AA200" s="437"/>
      <c r="AB200" s="459"/>
      <c r="AC200" s="437"/>
      <c r="AD200" s="429"/>
      <c r="AE200" s="461"/>
      <c r="AF200" s="471">
        <v>170</v>
      </c>
      <c r="AG200" s="439">
        <v>36.458199999999998</v>
      </c>
      <c r="AH200" s="435"/>
      <c r="AI200" s="401" t="s">
        <v>1858</v>
      </c>
      <c r="AJ200" s="401" t="s">
        <v>2142</v>
      </c>
      <c r="AK200" s="486">
        <v>6</v>
      </c>
      <c r="AL200" s="530">
        <v>0.1</v>
      </c>
      <c r="AM200" s="523" t="s">
        <v>1743</v>
      </c>
      <c r="AN200" s="422">
        <v>0.1</v>
      </c>
      <c r="AO200" s="492">
        <v>6</v>
      </c>
      <c r="AP200" s="437"/>
      <c r="AQ200" s="429"/>
      <c r="AR200" s="429"/>
      <c r="AS200" s="429"/>
      <c r="AT200" s="429"/>
      <c r="AU200" s="429"/>
      <c r="AV200" s="429"/>
      <c r="AW200" s="429"/>
      <c r="AX200" s="429"/>
      <c r="AY200" s="280"/>
    </row>
    <row r="201" spans="1:51" s="14" customFormat="1" ht="31.5" customHeight="1">
      <c r="A201" s="15"/>
      <c r="B201" s="643" t="s">
        <v>2141</v>
      </c>
      <c r="C201" s="35" t="s">
        <v>1101</v>
      </c>
      <c r="D201" s="625">
        <v>120</v>
      </c>
      <c r="E201" s="374">
        <v>197400</v>
      </c>
      <c r="F201" s="374">
        <v>200</v>
      </c>
      <c r="G201" s="374">
        <v>25</v>
      </c>
      <c r="H201" s="374">
        <v>13.700000000000001</v>
      </c>
      <c r="I201" s="420" t="s">
        <v>449</v>
      </c>
      <c r="J201" s="386">
        <v>7</v>
      </c>
      <c r="K201" s="452">
        <v>57.846153846153847</v>
      </c>
      <c r="L201" s="378">
        <v>27.404389022075861</v>
      </c>
      <c r="M201" s="617">
        <v>38.340583135995217</v>
      </c>
      <c r="N201" s="378">
        <v>57.399618208275896</v>
      </c>
      <c r="O201" s="378">
        <v>175.12260469972864</v>
      </c>
      <c r="P201" s="386">
        <v>120</v>
      </c>
      <c r="Q201" s="386">
        <v>137.81285286434931</v>
      </c>
      <c r="R201" s="386">
        <v>157.30975183537933</v>
      </c>
      <c r="S201" s="386"/>
      <c r="T201" s="427">
        <v>214.67548673772194</v>
      </c>
      <c r="U201" s="426">
        <v>100.8</v>
      </c>
      <c r="V201" s="426">
        <v>132.94667690227553</v>
      </c>
      <c r="W201" s="426">
        <v>173.2245061575604</v>
      </c>
      <c r="X201" s="426"/>
      <c r="Y201" s="469">
        <v>5378.8974952278577</v>
      </c>
      <c r="Z201" s="459"/>
      <c r="AA201" s="437"/>
      <c r="AB201" s="459"/>
      <c r="AC201" s="437"/>
      <c r="AD201" s="429"/>
      <c r="AE201" s="461"/>
      <c r="AF201" s="471">
        <v>190</v>
      </c>
      <c r="AG201" s="439">
        <v>37.506</v>
      </c>
      <c r="AH201" s="435"/>
      <c r="AI201" s="401" t="s">
        <v>1753</v>
      </c>
      <c r="AJ201" s="401">
        <v>150</v>
      </c>
      <c r="AK201" s="486">
        <v>4</v>
      </c>
      <c r="AL201" s="530">
        <v>0.1</v>
      </c>
      <c r="AM201" s="512" t="s">
        <v>1742</v>
      </c>
      <c r="AN201" s="422">
        <v>0.15</v>
      </c>
      <c r="AO201" s="492">
        <v>4</v>
      </c>
      <c r="AP201" s="437"/>
      <c r="AQ201" s="429"/>
      <c r="AR201" s="429"/>
      <c r="AS201" s="429"/>
      <c r="AT201" s="429"/>
      <c r="AU201" s="429"/>
      <c r="AV201" s="429"/>
      <c r="AW201" s="429"/>
      <c r="AX201" s="429"/>
      <c r="AY201" s="280"/>
    </row>
    <row r="202" spans="1:51" s="14" customFormat="1" ht="31.5" customHeight="1">
      <c r="A202" s="15"/>
      <c r="B202" s="643" t="s">
        <v>2139</v>
      </c>
      <c r="C202" s="145" t="s">
        <v>1104</v>
      </c>
      <c r="D202" s="625">
        <v>90</v>
      </c>
      <c r="E202" s="374">
        <v>591300</v>
      </c>
      <c r="F202" s="374">
        <v>250</v>
      </c>
      <c r="G202" s="374">
        <v>31.3</v>
      </c>
      <c r="H202" s="374">
        <v>31.119999999999997</v>
      </c>
      <c r="I202" s="420" t="s">
        <v>449</v>
      </c>
      <c r="J202" s="386">
        <v>7</v>
      </c>
      <c r="K202" s="452">
        <v>173.27472527472528</v>
      </c>
      <c r="L202" s="378">
        <v>54.088861822177563</v>
      </c>
      <c r="M202" s="617">
        <v>20.289656178569899</v>
      </c>
      <c r="N202" s="378">
        <v>168.27749821435819</v>
      </c>
      <c r="O202" s="378">
        <v>234.53813402374826</v>
      </c>
      <c r="P202" s="386">
        <v>90</v>
      </c>
      <c r="Q202" s="386">
        <v>125.15776018441542</v>
      </c>
      <c r="R202" s="386">
        <v>199.38037383933283</v>
      </c>
      <c r="S202" s="386"/>
      <c r="T202" s="427">
        <v>385.05695417939194</v>
      </c>
      <c r="U202" s="426">
        <v>56.7</v>
      </c>
      <c r="V202" s="426">
        <v>109.6512545406575</v>
      </c>
      <c r="W202" s="426">
        <v>278.26773430618482</v>
      </c>
      <c r="X202" s="426"/>
      <c r="Y202" s="469">
        <v>9647.966415867726</v>
      </c>
      <c r="Z202" s="459"/>
      <c r="AA202" s="437"/>
      <c r="AB202" s="459"/>
      <c r="AC202" s="437"/>
      <c r="AD202" s="429"/>
      <c r="AE202" s="461"/>
      <c r="AF202" s="471">
        <v>185</v>
      </c>
      <c r="AG202" s="439">
        <v>109.3905</v>
      </c>
      <c r="AH202" s="435"/>
      <c r="AI202" s="401" t="s">
        <v>1858</v>
      </c>
      <c r="AJ202" s="401" t="s">
        <v>2140</v>
      </c>
      <c r="AK202" s="486">
        <v>6</v>
      </c>
      <c r="AL202" s="530">
        <v>0.1</v>
      </c>
      <c r="AM202" s="523" t="s">
        <v>1743</v>
      </c>
      <c r="AN202" s="422">
        <v>0.1</v>
      </c>
      <c r="AO202" s="492">
        <v>6</v>
      </c>
      <c r="AP202" s="437"/>
      <c r="AQ202" s="429"/>
      <c r="AR202" s="429"/>
      <c r="AS202" s="429"/>
      <c r="AT202" s="429"/>
      <c r="AU202" s="429"/>
      <c r="AV202" s="429"/>
      <c r="AW202" s="429"/>
      <c r="AX202" s="429"/>
      <c r="AY202" s="261" t="s">
        <v>2143</v>
      </c>
    </row>
    <row r="203" spans="1:51" s="14" customFormat="1" ht="31.5" customHeight="1">
      <c r="A203" s="15"/>
      <c r="B203" s="643" t="s">
        <v>2141</v>
      </c>
      <c r="C203" s="140" t="s">
        <v>1102</v>
      </c>
      <c r="D203" s="625">
        <v>60</v>
      </c>
      <c r="E203" s="374">
        <v>175900</v>
      </c>
      <c r="F203" s="374">
        <v>280</v>
      </c>
      <c r="G203" s="374">
        <v>17</v>
      </c>
      <c r="H203" s="374">
        <v>11.54</v>
      </c>
      <c r="I203" s="420" t="s">
        <v>1095</v>
      </c>
      <c r="J203" s="386">
        <v>7</v>
      </c>
      <c r="K203" s="452">
        <v>51.54578754578754</v>
      </c>
      <c r="L203" s="378">
        <v>20.432636691067117</v>
      </c>
      <c r="M203" s="617">
        <v>49.679526169905976</v>
      </c>
      <c r="N203" s="378">
        <v>80.207834442626634</v>
      </c>
      <c r="O203" s="378">
        <v>125.41630623690094</v>
      </c>
      <c r="P203" s="386">
        <v>60</v>
      </c>
      <c r="Q203" s="386">
        <v>73.28121384919362</v>
      </c>
      <c r="R203" s="386">
        <v>112.13509238770732</v>
      </c>
      <c r="S203" s="386"/>
      <c r="T203" s="427">
        <v>110.10474909075683</v>
      </c>
      <c r="U203" s="426">
        <v>25.2</v>
      </c>
      <c r="V203" s="426">
        <v>37.590954122478728</v>
      </c>
      <c r="W203" s="426">
        <v>88.019952613597582</v>
      </c>
      <c r="X203" s="426"/>
      <c r="Y203" s="469">
        <v>2758.7786947493009</v>
      </c>
      <c r="Z203" s="459"/>
      <c r="AA203" s="437"/>
      <c r="AB203" s="459"/>
      <c r="AC203" s="437"/>
      <c r="AD203" s="429"/>
      <c r="AE203" s="461"/>
      <c r="AF203" s="471">
        <v>100</v>
      </c>
      <c r="AG203" s="439">
        <v>17.59</v>
      </c>
      <c r="AH203" s="435"/>
      <c r="AI203" s="401" t="s">
        <v>1753</v>
      </c>
      <c r="AJ203" s="401">
        <v>150</v>
      </c>
      <c r="AK203" s="486">
        <v>5</v>
      </c>
      <c r="AL203" s="530">
        <v>0.05</v>
      </c>
      <c r="AM203" s="400"/>
      <c r="AN203" s="424"/>
      <c r="AO203" s="492">
        <v>5</v>
      </c>
      <c r="AP203" s="437"/>
      <c r="AQ203" s="429"/>
      <c r="AR203" s="429"/>
      <c r="AS203" s="429"/>
      <c r="AT203" s="429"/>
      <c r="AU203" s="429"/>
      <c r="AV203" s="429"/>
      <c r="AW203" s="429"/>
      <c r="AX203" s="429"/>
      <c r="AY203" s="261" t="s">
        <v>2144</v>
      </c>
    </row>
    <row r="204" spans="1:51" s="14" customFormat="1" ht="31.5" customHeight="1">
      <c r="A204" s="15"/>
      <c r="B204" s="643" t="s">
        <v>2145</v>
      </c>
      <c r="C204" s="140" t="s">
        <v>1103</v>
      </c>
      <c r="D204" s="625">
        <v>59</v>
      </c>
      <c r="E204" s="374">
        <v>655400</v>
      </c>
      <c r="F204" s="374">
        <v>153</v>
      </c>
      <c r="G204" s="374">
        <v>17.100000000000001</v>
      </c>
      <c r="H204" s="374">
        <v>41.4</v>
      </c>
      <c r="I204" s="420" t="s">
        <v>1095</v>
      </c>
      <c r="J204" s="386">
        <v>7</v>
      </c>
      <c r="K204" s="452">
        <v>192.05860805860806</v>
      </c>
      <c r="L204" s="378">
        <v>39.587045352962718</v>
      </c>
      <c r="M204" s="617">
        <v>25.836371017284819</v>
      </c>
      <c r="N204" s="378">
        <v>121.82719529243118</v>
      </c>
      <c r="O204" s="378">
        <v>163.91925641950604</v>
      </c>
      <c r="P204" s="386">
        <v>59</v>
      </c>
      <c r="Q204" s="386">
        <v>84.731579479425761</v>
      </c>
      <c r="R204" s="386">
        <v>138.18767694008028</v>
      </c>
      <c r="S204" s="386"/>
      <c r="T204" s="427">
        <v>188.08665837586642</v>
      </c>
      <c r="U204" s="426">
        <v>24.367000000000001</v>
      </c>
      <c r="V204" s="426">
        <v>50.256083927547714</v>
      </c>
      <c r="W204" s="426">
        <v>133.67083840667198</v>
      </c>
      <c r="X204" s="426"/>
      <c r="Y204" s="469">
        <v>4712.6892361947239</v>
      </c>
      <c r="Z204" s="459"/>
      <c r="AA204" s="437"/>
      <c r="AB204" s="459"/>
      <c r="AC204" s="437"/>
      <c r="AD204" s="429"/>
      <c r="AE204" s="461"/>
      <c r="AF204" s="471">
        <v>60</v>
      </c>
      <c r="AG204" s="439">
        <v>39.323999999999998</v>
      </c>
      <c r="AH204" s="435"/>
      <c r="AI204" s="401" t="s">
        <v>1753</v>
      </c>
      <c r="AJ204" s="401">
        <v>130</v>
      </c>
      <c r="AK204" s="486">
        <v>5</v>
      </c>
      <c r="AL204" s="530">
        <v>0.05</v>
      </c>
      <c r="AM204" s="400"/>
      <c r="AN204" s="424"/>
      <c r="AO204" s="492">
        <v>5</v>
      </c>
      <c r="AP204" s="437"/>
      <c r="AQ204" s="429"/>
      <c r="AR204" s="429"/>
      <c r="AS204" s="429"/>
      <c r="AT204" s="429"/>
      <c r="AU204" s="429"/>
      <c r="AV204" s="429"/>
      <c r="AW204" s="429"/>
      <c r="AX204" s="429"/>
      <c r="AY204" s="261" t="s">
        <v>2144</v>
      </c>
    </row>
    <row r="205" spans="1:51" s="14" customFormat="1" ht="31.5" customHeight="1">
      <c r="A205" s="15"/>
      <c r="B205" s="643" t="s">
        <v>2145</v>
      </c>
      <c r="C205" s="140" t="s">
        <v>440</v>
      </c>
      <c r="D205" s="625">
        <v>27</v>
      </c>
      <c r="E205" s="374">
        <v>7070</v>
      </c>
      <c r="F205" s="374">
        <v>330</v>
      </c>
      <c r="G205" s="374">
        <v>7</v>
      </c>
      <c r="H205" s="374">
        <v>0.67</v>
      </c>
      <c r="I205" s="421" t="s">
        <v>65</v>
      </c>
      <c r="J205" s="386">
        <v>7</v>
      </c>
      <c r="K205" s="377">
        <v>2.0717948717948715</v>
      </c>
      <c r="L205" s="377">
        <v>2.2121881238031738</v>
      </c>
      <c r="M205" s="617">
        <v>382.6536315747714</v>
      </c>
      <c r="N205" s="378">
        <v>6.4841020436090009</v>
      </c>
      <c r="O205" s="378">
        <v>32.652588608817915</v>
      </c>
      <c r="P205" s="386">
        <v>27</v>
      </c>
      <c r="Q205" s="386">
        <v>28.437922280472062</v>
      </c>
      <c r="R205" s="386">
        <v>31.214666328345849</v>
      </c>
      <c r="S205" s="386"/>
      <c r="T205" s="422">
        <v>7.4633407999969377</v>
      </c>
      <c r="U205" s="422">
        <v>5.1029999999999998</v>
      </c>
      <c r="V205" s="422">
        <v>5.6610079654111853</v>
      </c>
      <c r="W205" s="422">
        <v>6.8204877579297776</v>
      </c>
      <c r="X205" s="426"/>
      <c r="Y205" s="469">
        <v>187.00106726289465</v>
      </c>
      <c r="Z205" s="459"/>
      <c r="AA205" s="437"/>
      <c r="AB205" s="459"/>
      <c r="AC205" s="437"/>
      <c r="AD205" s="429"/>
      <c r="AE205" s="461"/>
      <c r="AF205" s="471">
        <v>80</v>
      </c>
      <c r="AG205" s="439">
        <v>0.56559999999999999</v>
      </c>
      <c r="AH205" s="435"/>
      <c r="AI205" s="401" t="s">
        <v>1421</v>
      </c>
      <c r="AJ205" s="401">
        <v>180</v>
      </c>
      <c r="AK205" s="486">
        <v>6</v>
      </c>
      <c r="AL205" s="530">
        <v>0.1</v>
      </c>
      <c r="AM205" s="523" t="s">
        <v>1743</v>
      </c>
      <c r="AN205" s="422">
        <v>0.15</v>
      </c>
      <c r="AO205" s="492">
        <v>6</v>
      </c>
      <c r="AP205" s="437"/>
      <c r="AQ205" s="429"/>
      <c r="AR205" s="429"/>
      <c r="AS205" s="429"/>
      <c r="AT205" s="429"/>
      <c r="AU205" s="429"/>
      <c r="AV205" s="429"/>
      <c r="AW205" s="429"/>
      <c r="AX205" s="429"/>
      <c r="AY205" s="280"/>
    </row>
    <row r="206" spans="1:51" s="14" customFormat="1" ht="31.5" customHeight="1">
      <c r="A206" s="15"/>
      <c r="B206" s="643" t="s">
        <v>2141</v>
      </c>
      <c r="C206" s="140" t="s">
        <v>441</v>
      </c>
      <c r="D206" s="625">
        <v>43.2</v>
      </c>
      <c r="E206" s="374">
        <v>29400</v>
      </c>
      <c r="F206" s="374">
        <v>290</v>
      </c>
      <c r="G206" s="374">
        <v>6.3</v>
      </c>
      <c r="H206" s="374">
        <v>3.11</v>
      </c>
      <c r="I206" s="421" t="s">
        <v>65</v>
      </c>
      <c r="J206" s="386">
        <v>7</v>
      </c>
      <c r="K206" s="377">
        <v>8.615384615384615</v>
      </c>
      <c r="L206" s="377">
        <v>4.1552994091749715</v>
      </c>
      <c r="M206" s="617">
        <v>198.25291517081345</v>
      </c>
      <c r="N206" s="378">
        <v>20.423206809699515</v>
      </c>
      <c r="O206" s="378">
        <v>59.176029042268418</v>
      </c>
      <c r="P206" s="386">
        <v>43.2</v>
      </c>
      <c r="Q206" s="386">
        <v>45.900944615963738</v>
      </c>
      <c r="R206" s="386">
        <v>56.47508442630469</v>
      </c>
      <c r="S206" s="386"/>
      <c r="T206" s="422">
        <v>24.512616892479766</v>
      </c>
      <c r="U206" s="422">
        <v>13.063680000000002</v>
      </c>
      <c r="V206" s="422">
        <v>14.748277016464394</v>
      </c>
      <c r="W206" s="422">
        <v>22.326046126707698</v>
      </c>
      <c r="X206" s="426"/>
      <c r="Y206" s="469">
        <v>614.18681568206807</v>
      </c>
      <c r="Z206" s="459"/>
      <c r="AA206" s="437"/>
      <c r="AB206" s="459"/>
      <c r="AC206" s="437"/>
      <c r="AD206" s="429"/>
      <c r="AE206" s="461"/>
      <c r="AF206" s="471">
        <v>60</v>
      </c>
      <c r="AG206" s="439">
        <v>1.764</v>
      </c>
      <c r="AH206" s="435"/>
      <c r="AI206" s="401" t="s">
        <v>1421</v>
      </c>
      <c r="AJ206" s="401">
        <v>150</v>
      </c>
      <c r="AK206" s="486">
        <v>6</v>
      </c>
      <c r="AL206" s="530">
        <v>0.15</v>
      </c>
      <c r="AM206" s="523" t="s">
        <v>1743</v>
      </c>
      <c r="AN206" s="422">
        <v>0.15</v>
      </c>
      <c r="AO206" s="492">
        <v>6</v>
      </c>
      <c r="AP206" s="437"/>
      <c r="AQ206" s="429"/>
      <c r="AR206" s="429"/>
      <c r="AS206" s="429"/>
      <c r="AT206" s="429"/>
      <c r="AU206" s="429"/>
      <c r="AV206" s="429"/>
      <c r="AW206" s="429"/>
      <c r="AX206" s="429"/>
      <c r="AY206" s="261" t="s">
        <v>2146</v>
      </c>
    </row>
    <row r="207" spans="1:51" s="14" customFormat="1" ht="31.5" customHeight="1">
      <c r="A207" s="15"/>
      <c r="B207" s="643" t="s">
        <v>2141</v>
      </c>
      <c r="C207" s="140" t="s">
        <v>444</v>
      </c>
      <c r="D207" s="625">
        <v>90</v>
      </c>
      <c r="E207" s="374">
        <v>126900</v>
      </c>
      <c r="F207" s="374">
        <v>180</v>
      </c>
      <c r="G207" s="374">
        <v>8</v>
      </c>
      <c r="H207" s="374">
        <v>9.9499999999999993</v>
      </c>
      <c r="I207" s="421" t="s">
        <v>65</v>
      </c>
      <c r="J207" s="386">
        <v>7</v>
      </c>
      <c r="K207" s="377">
        <v>37.186813186813183</v>
      </c>
      <c r="L207" s="377">
        <v>10.368380401189757</v>
      </c>
      <c r="M207" s="617">
        <v>84.8152859177316</v>
      </c>
      <c r="N207" s="378">
        <v>42.515337175832322</v>
      </c>
      <c r="O207" s="378">
        <v>124.37441642506435</v>
      </c>
      <c r="P207" s="386">
        <v>90</v>
      </c>
      <c r="Q207" s="386">
        <v>96.739447260773346</v>
      </c>
      <c r="R207" s="386">
        <v>117.63496916429101</v>
      </c>
      <c r="S207" s="386"/>
      <c r="T207" s="422">
        <v>108.28296822752722</v>
      </c>
      <c r="U207" s="422">
        <v>56.7</v>
      </c>
      <c r="V207" s="422">
        <v>65.509644594239631</v>
      </c>
      <c r="W207" s="422">
        <v>96.865901791985877</v>
      </c>
      <c r="X207" s="426"/>
      <c r="Y207" s="469">
        <v>2713.1322510356235</v>
      </c>
      <c r="Z207" s="459"/>
      <c r="AA207" s="437"/>
      <c r="AB207" s="459"/>
      <c r="AC207" s="437"/>
      <c r="AD207" s="429"/>
      <c r="AE207" s="461"/>
      <c r="AF207" s="471">
        <v>60</v>
      </c>
      <c r="AG207" s="439">
        <v>7.6139999999999999</v>
      </c>
      <c r="AH207" s="435"/>
      <c r="AI207" s="401" t="s">
        <v>1421</v>
      </c>
      <c r="AJ207" s="401">
        <v>100</v>
      </c>
      <c r="AK207" s="486">
        <v>6</v>
      </c>
      <c r="AL207" s="530">
        <v>0.1</v>
      </c>
      <c r="AM207" s="523" t="s">
        <v>1743</v>
      </c>
      <c r="AN207" s="422">
        <v>0.1</v>
      </c>
      <c r="AO207" s="492">
        <v>6</v>
      </c>
      <c r="AP207" s="437"/>
      <c r="AQ207" s="429"/>
      <c r="AR207" s="429"/>
      <c r="AS207" s="429"/>
      <c r="AT207" s="429"/>
      <c r="AU207" s="429"/>
      <c r="AV207" s="429"/>
      <c r="AW207" s="429"/>
      <c r="AX207" s="429"/>
      <c r="AY207" s="280"/>
    </row>
    <row r="208" spans="1:51" s="14" customFormat="1" ht="31.5" customHeight="1">
      <c r="A208" s="15"/>
      <c r="B208" s="643" t="s">
        <v>2141</v>
      </c>
      <c r="C208" s="140" t="s">
        <v>445</v>
      </c>
      <c r="D208" s="625">
        <v>59</v>
      </c>
      <c r="E208" s="374">
        <v>35100</v>
      </c>
      <c r="F208" s="374">
        <v>270</v>
      </c>
      <c r="G208" s="374">
        <v>15.8</v>
      </c>
      <c r="H208" s="374">
        <v>2.76</v>
      </c>
      <c r="I208" s="421" t="s">
        <v>65</v>
      </c>
      <c r="J208" s="386">
        <v>7</v>
      </c>
      <c r="K208" s="377">
        <v>10.285714285714285</v>
      </c>
      <c r="L208" s="377">
        <v>8.7121326685984712</v>
      </c>
      <c r="M208" s="617">
        <v>114.08811339317313</v>
      </c>
      <c r="N208" s="378">
        <v>19.719270335425659</v>
      </c>
      <c r="O208" s="378">
        <v>77.480411952615682</v>
      </c>
      <c r="P208" s="386">
        <v>59</v>
      </c>
      <c r="Q208" s="386">
        <v>64.66288623458901</v>
      </c>
      <c r="R208" s="386">
        <v>71.817525718026673</v>
      </c>
      <c r="S208" s="386"/>
      <c r="T208" s="422">
        <v>42.022499654429218</v>
      </c>
      <c r="U208" s="422">
        <v>24.367000000000001</v>
      </c>
      <c r="V208" s="422">
        <v>29.269021993311807</v>
      </c>
      <c r="W208" s="422">
        <v>36.10429900181596</v>
      </c>
      <c r="X208" s="426"/>
      <c r="Y208" s="469">
        <v>1052.9135001360396</v>
      </c>
      <c r="Z208" s="459"/>
      <c r="AA208" s="437"/>
      <c r="AB208" s="459"/>
      <c r="AC208" s="437"/>
      <c r="AD208" s="429"/>
      <c r="AE208" s="461"/>
      <c r="AF208" s="471">
        <v>60</v>
      </c>
      <c r="AG208" s="439">
        <v>2.1059999999999999</v>
      </c>
      <c r="AH208" s="435"/>
      <c r="AI208" s="401" t="s">
        <v>1421</v>
      </c>
      <c r="AJ208" s="401">
        <v>130</v>
      </c>
      <c r="AK208" s="486">
        <v>6</v>
      </c>
      <c r="AL208" s="530">
        <v>0.15</v>
      </c>
      <c r="AM208" s="523" t="s">
        <v>1743</v>
      </c>
      <c r="AN208" s="422">
        <v>0.15</v>
      </c>
      <c r="AO208" s="492">
        <v>6</v>
      </c>
      <c r="AP208" s="437"/>
      <c r="AQ208" s="429"/>
      <c r="AR208" s="429"/>
      <c r="AS208" s="429"/>
      <c r="AT208" s="429"/>
      <c r="AU208" s="429"/>
      <c r="AV208" s="429"/>
      <c r="AW208" s="429"/>
      <c r="AX208" s="429"/>
      <c r="AY208" s="355" t="s">
        <v>2147</v>
      </c>
    </row>
    <row r="209" spans="1:51" s="14" customFormat="1" ht="31.5" customHeight="1">
      <c r="A209" s="15"/>
      <c r="B209" s="650" t="s">
        <v>2148</v>
      </c>
      <c r="C209" s="564" t="s">
        <v>2149</v>
      </c>
      <c r="D209" s="625">
        <v>12.3</v>
      </c>
      <c r="E209" s="374">
        <v>13260</v>
      </c>
      <c r="F209" s="374">
        <v>105</v>
      </c>
      <c r="G209" s="374">
        <v>3.84</v>
      </c>
      <c r="H209" s="374">
        <v>845.40000000000009</v>
      </c>
      <c r="I209" s="387" t="s">
        <v>2150</v>
      </c>
      <c r="J209" s="386">
        <v>7</v>
      </c>
      <c r="K209" s="377">
        <v>3.8857142857142861</v>
      </c>
      <c r="L209" s="377">
        <v>1.8368105668652512</v>
      </c>
      <c r="M209" s="617">
        <v>375.69571150037945</v>
      </c>
      <c r="N209" s="378">
        <v>3.4617580667241263</v>
      </c>
      <c r="O209" s="378">
        <v>15.744069611833096</v>
      </c>
      <c r="P209" s="386">
        <v>12.3</v>
      </c>
      <c r="Q209" s="386">
        <v>13.493926868462413</v>
      </c>
      <c r="R209" s="386">
        <v>14.550142743370683</v>
      </c>
      <c r="S209" s="386"/>
      <c r="T209" s="422">
        <v>1.7351300955957243</v>
      </c>
      <c r="U209" s="422">
        <v>1.0590300000000001</v>
      </c>
      <c r="V209" s="422">
        <v>1.2746024363198829</v>
      </c>
      <c r="W209" s="422">
        <v>1.481946576967238</v>
      </c>
      <c r="X209" s="426"/>
      <c r="Y209" s="469">
        <v>43.475326721848489</v>
      </c>
      <c r="Z209" s="459"/>
      <c r="AA209" s="437"/>
      <c r="AB209" s="459"/>
      <c r="AC209" s="437"/>
      <c r="AD209" s="429"/>
      <c r="AE209" s="461"/>
      <c r="AF209" s="440">
        <v>60</v>
      </c>
      <c r="AG209" s="439">
        <v>0.79559999999999997</v>
      </c>
      <c r="AH209" s="435"/>
      <c r="AI209" s="402" t="s">
        <v>1745</v>
      </c>
      <c r="AJ209" s="402">
        <v>130</v>
      </c>
      <c r="AK209" s="404">
        <v>5</v>
      </c>
      <c r="AL209" s="530">
        <v>0.05</v>
      </c>
      <c r="AM209" s="512" t="s">
        <v>1745</v>
      </c>
      <c r="AN209" s="422">
        <v>0.1</v>
      </c>
      <c r="AO209" s="488">
        <v>5</v>
      </c>
      <c r="AP209" s="437"/>
      <c r="AQ209" s="437"/>
      <c r="AR209" s="437"/>
      <c r="AS209" s="437"/>
      <c r="AT209" s="437"/>
      <c r="AU209" s="437"/>
      <c r="AV209" s="437"/>
      <c r="AW209" s="437"/>
      <c r="AX209" s="437"/>
      <c r="AY209" s="40" t="s">
        <v>2151</v>
      </c>
    </row>
    <row r="210" spans="1:51" s="14" customFormat="1" ht="31.5" customHeight="1">
      <c r="A210" s="15"/>
      <c r="B210" s="643" t="s">
        <v>2152</v>
      </c>
      <c r="C210" s="654" t="s">
        <v>2153</v>
      </c>
      <c r="D210" s="630">
        <v>6.6</v>
      </c>
      <c r="E210" s="388">
        <v>5034</v>
      </c>
      <c r="F210" s="388">
        <v>112</v>
      </c>
      <c r="G210" s="388">
        <v>6.98</v>
      </c>
      <c r="H210" s="499"/>
      <c r="I210" s="387" t="s">
        <v>2150</v>
      </c>
      <c r="J210" s="386">
        <v>7</v>
      </c>
      <c r="K210" s="377">
        <v>1.475164835164835</v>
      </c>
      <c r="L210" s="377">
        <v>1.8625701814392692</v>
      </c>
      <c r="M210" s="617">
        <v>449.35531139653574</v>
      </c>
      <c r="N210" s="378">
        <v>1.4677409508524237</v>
      </c>
      <c r="O210" s="378">
        <v>8.7647022359895992</v>
      </c>
      <c r="P210" s="386">
        <v>6.6</v>
      </c>
      <c r="Q210" s="386">
        <v>7.810670617935525</v>
      </c>
      <c r="R210" s="386">
        <v>7.5540316180540747</v>
      </c>
      <c r="S210" s="386"/>
      <c r="T210" s="422">
        <v>0.53774003699892758</v>
      </c>
      <c r="U210" s="422">
        <v>0.30491999999999997</v>
      </c>
      <c r="V210" s="422">
        <v>0.4270460285131692</v>
      </c>
      <c r="W210" s="422">
        <v>0.39944375580592467</v>
      </c>
      <c r="X210" s="426"/>
      <c r="Y210" s="469">
        <v>13.473585559543148</v>
      </c>
      <c r="Z210" s="459"/>
      <c r="AA210" s="437"/>
      <c r="AB210" s="459"/>
      <c r="AC210" s="437"/>
      <c r="AD210" s="437"/>
      <c r="AE210" s="460"/>
      <c r="AF210" s="440">
        <v>110</v>
      </c>
      <c r="AG210" s="439">
        <v>0.55374000000000001</v>
      </c>
      <c r="AH210" s="435"/>
      <c r="AI210" s="402" t="s">
        <v>1745</v>
      </c>
      <c r="AJ210" s="402">
        <v>150</v>
      </c>
      <c r="AK210" s="404">
        <v>5</v>
      </c>
      <c r="AL210" s="530">
        <v>0.05</v>
      </c>
      <c r="AM210" s="512" t="s">
        <v>1745</v>
      </c>
      <c r="AN210" s="422">
        <v>0.1</v>
      </c>
      <c r="AO210" s="488">
        <v>5</v>
      </c>
      <c r="AP210" s="437"/>
      <c r="AQ210" s="437"/>
      <c r="AR210" s="437"/>
      <c r="AS210" s="437"/>
      <c r="AT210" s="437"/>
      <c r="AU210" s="437"/>
      <c r="AV210" s="437"/>
      <c r="AW210" s="437"/>
      <c r="AX210" s="437"/>
      <c r="AY210" s="40"/>
    </row>
    <row r="211" spans="1:51" s="14" customFormat="1" ht="31.5" customHeight="1">
      <c r="A211" s="15"/>
      <c r="B211" s="643" t="s">
        <v>2152</v>
      </c>
      <c r="C211" s="654" t="s">
        <v>2154</v>
      </c>
      <c r="D211" s="630">
        <v>45</v>
      </c>
      <c r="E211" s="388">
        <v>56320</v>
      </c>
      <c r="F211" s="388">
        <v>450</v>
      </c>
      <c r="G211" s="388">
        <v>4.5</v>
      </c>
      <c r="H211" s="499"/>
      <c r="I211" s="387" t="s">
        <v>2150</v>
      </c>
      <c r="J211" s="386">
        <v>7</v>
      </c>
      <c r="K211" s="377">
        <v>16.504029304029302</v>
      </c>
      <c r="L211" s="377">
        <v>4.3545936473584792</v>
      </c>
      <c r="M211" s="617">
        <v>170.05958566895239</v>
      </c>
      <c r="N211" s="378">
        <v>59.687505768911308</v>
      </c>
      <c r="O211" s="378">
        <v>86.627364620575364</v>
      </c>
      <c r="P211" s="386">
        <v>45</v>
      </c>
      <c r="Q211" s="386">
        <v>47.830485870783008</v>
      </c>
      <c r="R211" s="386">
        <v>83.796878749792342</v>
      </c>
      <c r="S211" s="386"/>
      <c r="T211" s="427">
        <v>52.530102107742785</v>
      </c>
      <c r="U211" s="426">
        <v>14.175000000000001</v>
      </c>
      <c r="V211" s="426">
        <v>16.01428765044621</v>
      </c>
      <c r="W211" s="426">
        <v>49.153418217451794</v>
      </c>
      <c r="X211" s="426"/>
      <c r="Y211" s="469">
        <v>1316.1914242989906</v>
      </c>
      <c r="Z211" s="459"/>
      <c r="AA211" s="437"/>
      <c r="AB211" s="459"/>
      <c r="AC211" s="437"/>
      <c r="AD211" s="437"/>
      <c r="AE211" s="460"/>
      <c r="AF211" s="440">
        <v>100</v>
      </c>
      <c r="AG211" s="439">
        <v>5.6319999999999997</v>
      </c>
      <c r="AH211" s="435"/>
      <c r="AI211" s="402" t="s">
        <v>1861</v>
      </c>
      <c r="AJ211" s="402">
        <v>130</v>
      </c>
      <c r="AK211" s="404">
        <v>11</v>
      </c>
      <c r="AL211" s="530">
        <v>0.02</v>
      </c>
      <c r="AM211" s="512" t="s">
        <v>1750</v>
      </c>
      <c r="AN211" s="422">
        <v>0.1</v>
      </c>
      <c r="AO211" s="488">
        <v>11</v>
      </c>
      <c r="AP211" s="437"/>
      <c r="AQ211" s="437"/>
      <c r="AR211" s="437"/>
      <c r="AS211" s="437"/>
      <c r="AT211" s="437"/>
      <c r="AU211" s="437"/>
      <c r="AV211" s="437"/>
      <c r="AW211" s="437"/>
      <c r="AX211" s="437"/>
      <c r="AY211" s="355" t="s">
        <v>2155</v>
      </c>
    </row>
    <row r="212" spans="1:51" s="14" customFormat="1" ht="31.5" customHeight="1">
      <c r="A212" s="15"/>
      <c r="B212" s="650" t="s">
        <v>2156</v>
      </c>
      <c r="C212" s="564" t="s">
        <v>630</v>
      </c>
      <c r="D212" s="631">
        <v>85</v>
      </c>
      <c r="E212" s="374">
        <v>263000</v>
      </c>
      <c r="F212" s="374">
        <v>61</v>
      </c>
      <c r="G212" s="374">
        <v>12.6</v>
      </c>
      <c r="H212" s="374">
        <v>50912</v>
      </c>
      <c r="I212" s="385" t="s">
        <v>2157</v>
      </c>
      <c r="J212" s="386">
        <v>11.5</v>
      </c>
      <c r="K212" s="452">
        <v>77.06959706959708</v>
      </c>
      <c r="L212" s="378">
        <v>20.563295618585254</v>
      </c>
      <c r="M212" s="617">
        <v>45.249951768289236</v>
      </c>
      <c r="N212" s="378">
        <v>20.166320195764683</v>
      </c>
      <c r="O212" s="378">
        <v>111.47425027932746</v>
      </c>
      <c r="P212" s="386">
        <v>85</v>
      </c>
      <c r="Q212" s="386">
        <v>98.366142152080414</v>
      </c>
      <c r="R212" s="386">
        <v>98.10810812724705</v>
      </c>
      <c r="S212" s="386"/>
      <c r="T212" s="427">
        <v>142.90484746638862</v>
      </c>
      <c r="U212" s="426">
        <v>83.087500000000006</v>
      </c>
      <c r="V212" s="426">
        <v>111.27282610165786</v>
      </c>
      <c r="W212" s="426">
        <v>110.68981012353738</v>
      </c>
      <c r="X212" s="426"/>
      <c r="Y212" s="469">
        <v>3580.6162025010035</v>
      </c>
      <c r="Z212" s="458">
        <v>140</v>
      </c>
      <c r="AA212" s="474">
        <f t="shared" ref="AA212" si="56">Z212*24*365*1000/22.4*64.07/1000/1000</f>
        <v>3507.8324999999995</v>
      </c>
      <c r="AB212" s="459"/>
      <c r="AC212" s="437"/>
      <c r="AD212" s="456">
        <v>1800</v>
      </c>
      <c r="AE212" s="463">
        <v>0.4</v>
      </c>
      <c r="AF212" s="440">
        <v>150</v>
      </c>
      <c r="AG212" s="439">
        <v>39.450000000000003</v>
      </c>
      <c r="AH212" s="435"/>
      <c r="AI212" s="402" t="s">
        <v>1742</v>
      </c>
      <c r="AJ212" s="402">
        <v>250</v>
      </c>
      <c r="AK212" s="404">
        <v>12</v>
      </c>
      <c r="AL212" s="530">
        <v>0.02</v>
      </c>
      <c r="AM212" s="512" t="s">
        <v>1752</v>
      </c>
      <c r="AN212" s="422">
        <v>0.3</v>
      </c>
      <c r="AO212" s="488">
        <v>6</v>
      </c>
      <c r="AP212" s="437"/>
      <c r="AQ212" s="437"/>
      <c r="AR212" s="437"/>
      <c r="AS212" s="437"/>
      <c r="AT212" s="437"/>
      <c r="AU212" s="429"/>
      <c r="AV212" s="436">
        <v>3</v>
      </c>
      <c r="AW212" s="430">
        <v>3</v>
      </c>
      <c r="AX212" s="437"/>
      <c r="AY212" s="280"/>
    </row>
    <row r="213" spans="1:51" s="14" customFormat="1" ht="31.5" customHeight="1">
      <c r="A213" s="15"/>
      <c r="B213" s="650" t="s">
        <v>2158</v>
      </c>
      <c r="C213" s="564" t="s">
        <v>617</v>
      </c>
      <c r="D213" s="632">
        <v>59</v>
      </c>
      <c r="E213" s="374">
        <v>75400</v>
      </c>
      <c r="F213" s="374">
        <v>54</v>
      </c>
      <c r="G213" s="374">
        <v>6.6</v>
      </c>
      <c r="H213" s="374">
        <v>5293</v>
      </c>
      <c r="I213" s="387" t="s">
        <v>618</v>
      </c>
      <c r="J213" s="386">
        <v>11.5</v>
      </c>
      <c r="K213" s="452">
        <v>22.095238095238095</v>
      </c>
      <c r="L213" s="378">
        <v>6.902234238280391</v>
      </c>
      <c r="M213" s="617">
        <v>117.75335503039332</v>
      </c>
      <c r="N213" s="378">
        <v>6.5328103300572105</v>
      </c>
      <c r="O213" s="378">
        <v>67.732778969419442</v>
      </c>
      <c r="P213" s="386">
        <v>59</v>
      </c>
      <c r="Q213" s="386">
        <v>63.486452254882252</v>
      </c>
      <c r="R213" s="386">
        <v>63.24632671453719</v>
      </c>
      <c r="S213" s="386"/>
      <c r="T213" s="427">
        <v>52.758887489582627</v>
      </c>
      <c r="U213" s="426">
        <v>40.031500000000001</v>
      </c>
      <c r="V213" s="426">
        <v>46.351090628981602</v>
      </c>
      <c r="W213" s="426">
        <v>46.001125193142776</v>
      </c>
      <c r="X213" s="426"/>
      <c r="Y213" s="469">
        <v>1321.9238585700098</v>
      </c>
      <c r="Z213" s="658" t="s">
        <v>2236</v>
      </c>
      <c r="AA213" s="437"/>
      <c r="AB213" s="459"/>
      <c r="AC213" s="437"/>
      <c r="AD213" s="437"/>
      <c r="AE213" s="460"/>
      <c r="AF213" s="440">
        <v>150</v>
      </c>
      <c r="AG213" s="439">
        <v>11.31</v>
      </c>
      <c r="AH213" s="435"/>
      <c r="AI213" s="402" t="s">
        <v>1753</v>
      </c>
      <c r="AJ213" s="402">
        <v>150</v>
      </c>
      <c r="AK213" s="404">
        <v>4</v>
      </c>
      <c r="AL213" s="530">
        <v>0.1</v>
      </c>
      <c r="AM213" s="512" t="s">
        <v>1742</v>
      </c>
      <c r="AN213" s="422">
        <v>0.15</v>
      </c>
      <c r="AO213" s="488">
        <v>4</v>
      </c>
      <c r="AP213" s="437"/>
      <c r="AQ213" s="437"/>
      <c r="AR213" s="437"/>
      <c r="AS213" s="437"/>
      <c r="AT213" s="437"/>
      <c r="AU213" s="429"/>
      <c r="AV213" s="437"/>
      <c r="AW213" s="437"/>
      <c r="AX213" s="437"/>
      <c r="AY213" s="355" t="s">
        <v>2159</v>
      </c>
    </row>
    <row r="214" spans="1:51" s="14" customFormat="1" ht="31.5" customHeight="1">
      <c r="A214" s="15"/>
      <c r="B214" s="650" t="s">
        <v>2160</v>
      </c>
      <c r="C214" s="564" t="s">
        <v>619</v>
      </c>
      <c r="D214" s="632">
        <v>59</v>
      </c>
      <c r="E214" s="374">
        <v>95900</v>
      </c>
      <c r="F214" s="374">
        <v>56</v>
      </c>
      <c r="G214" s="374">
        <v>8.5</v>
      </c>
      <c r="H214" s="374">
        <v>6560</v>
      </c>
      <c r="I214" s="387" t="s">
        <v>618</v>
      </c>
      <c r="J214" s="386">
        <v>11.5</v>
      </c>
      <c r="K214" s="452">
        <v>28.102564102564102</v>
      </c>
      <c r="L214" s="378">
        <v>9.4260281063480811</v>
      </c>
      <c r="M214" s="617">
        <v>91.494397000536992</v>
      </c>
      <c r="N214" s="378">
        <v>8.1570308224448507</v>
      </c>
      <c r="O214" s="378">
        <v>70.4289883037154</v>
      </c>
      <c r="P214" s="386">
        <v>59</v>
      </c>
      <c r="Q214" s="386">
        <v>65.12691826912625</v>
      </c>
      <c r="R214" s="386">
        <v>64.30207003458915</v>
      </c>
      <c r="S214" s="386"/>
      <c r="T214" s="427">
        <v>57.042787525076122</v>
      </c>
      <c r="U214" s="426">
        <v>40.031500000000001</v>
      </c>
      <c r="V214" s="426">
        <v>48.777428057184679</v>
      </c>
      <c r="W214" s="426">
        <v>47.54969642343189</v>
      </c>
      <c r="X214" s="426"/>
      <c r="Y214" s="469">
        <v>1429.2610283646898</v>
      </c>
      <c r="Z214" s="459"/>
      <c r="AA214" s="437"/>
      <c r="AB214" s="459"/>
      <c r="AC214" s="437"/>
      <c r="AD214" s="437"/>
      <c r="AE214" s="460"/>
      <c r="AF214" s="440">
        <v>210</v>
      </c>
      <c r="AG214" s="439">
        <v>20.138999999999999</v>
      </c>
      <c r="AH214" s="435"/>
      <c r="AI214" s="402" t="s">
        <v>1753</v>
      </c>
      <c r="AJ214" s="402">
        <v>150</v>
      </c>
      <c r="AK214" s="404">
        <v>4</v>
      </c>
      <c r="AL214" s="530">
        <v>0.1</v>
      </c>
      <c r="AM214" s="512" t="s">
        <v>1742</v>
      </c>
      <c r="AN214" s="422">
        <v>0.15</v>
      </c>
      <c r="AO214" s="488">
        <v>4</v>
      </c>
      <c r="AP214" s="437"/>
      <c r="AQ214" s="437"/>
      <c r="AR214" s="437"/>
      <c r="AS214" s="437"/>
      <c r="AT214" s="437"/>
      <c r="AU214" s="429"/>
      <c r="AV214" s="437"/>
      <c r="AW214" s="437"/>
      <c r="AX214" s="437"/>
      <c r="AY214" s="355" t="s">
        <v>2159</v>
      </c>
    </row>
    <row r="215" spans="1:51" s="14" customFormat="1" ht="31.5" customHeight="1">
      <c r="A215" s="15"/>
      <c r="B215" s="650" t="s">
        <v>2160</v>
      </c>
      <c r="C215" s="564" t="s">
        <v>620</v>
      </c>
      <c r="D215" s="625">
        <v>50</v>
      </c>
      <c r="E215" s="374">
        <v>277400</v>
      </c>
      <c r="F215" s="374">
        <v>59</v>
      </c>
      <c r="G215" s="374">
        <v>24.7</v>
      </c>
      <c r="H215" s="374">
        <v>73890</v>
      </c>
      <c r="I215" s="385" t="s">
        <v>2161</v>
      </c>
      <c r="J215" s="386">
        <v>11.5</v>
      </c>
      <c r="K215" s="452">
        <v>81.289377289377285</v>
      </c>
      <c r="L215" s="378">
        <v>32.254112091693123</v>
      </c>
      <c r="M215" s="617">
        <v>29.874467115160321</v>
      </c>
      <c r="N215" s="378">
        <v>17.445850218042722</v>
      </c>
      <c r="O215" s="378">
        <v>82.3049755013283</v>
      </c>
      <c r="P215" s="386">
        <v>50</v>
      </c>
      <c r="Q215" s="386">
        <v>70.965172859600528</v>
      </c>
      <c r="R215" s="386">
        <v>61.339802641727772</v>
      </c>
      <c r="S215" s="386"/>
      <c r="T215" s="427">
        <v>77.902253411153893</v>
      </c>
      <c r="U215" s="426">
        <v>28.75</v>
      </c>
      <c r="V215" s="426">
        <v>57.914641228419306</v>
      </c>
      <c r="W215" s="426">
        <v>43.269570963450306</v>
      </c>
      <c r="X215" s="426"/>
      <c r="Y215" s="469">
        <v>1951.9146881348679</v>
      </c>
      <c r="Z215" s="459"/>
      <c r="AA215" s="437"/>
      <c r="AB215" s="459"/>
      <c r="AC215" s="437"/>
      <c r="AD215" s="437"/>
      <c r="AE215" s="460"/>
      <c r="AF215" s="440">
        <v>170</v>
      </c>
      <c r="AG215" s="439">
        <v>47.158000000000001</v>
      </c>
      <c r="AH215" s="435"/>
      <c r="AI215" s="402" t="s">
        <v>1753</v>
      </c>
      <c r="AJ215" s="402">
        <v>150</v>
      </c>
      <c r="AK215" s="404">
        <v>4</v>
      </c>
      <c r="AL215" s="530">
        <v>0.2</v>
      </c>
      <c r="AM215" s="512" t="s">
        <v>1753</v>
      </c>
      <c r="AN215" s="422">
        <v>0.15</v>
      </c>
      <c r="AO215" s="488" t="s">
        <v>256</v>
      </c>
      <c r="AP215" s="437"/>
      <c r="AQ215" s="437"/>
      <c r="AR215" s="437"/>
      <c r="AS215" s="437"/>
      <c r="AT215" s="437"/>
      <c r="AU215" s="429"/>
      <c r="AV215" s="437"/>
      <c r="AW215" s="437"/>
      <c r="AX215" s="437"/>
      <c r="AY215" s="280"/>
    </row>
    <row r="216" spans="1:51" s="14" customFormat="1" ht="31.5" customHeight="1">
      <c r="A216" s="15"/>
      <c r="B216" s="650" t="s">
        <v>2162</v>
      </c>
      <c r="C216" s="564" t="s">
        <v>622</v>
      </c>
      <c r="D216" s="625">
        <v>70</v>
      </c>
      <c r="E216" s="374">
        <v>180000</v>
      </c>
      <c r="F216" s="374">
        <v>55</v>
      </c>
      <c r="G216" s="374">
        <v>14.5</v>
      </c>
      <c r="H216" s="374">
        <v>11780</v>
      </c>
      <c r="I216" s="387" t="s">
        <v>618</v>
      </c>
      <c r="J216" s="386">
        <v>11.5</v>
      </c>
      <c r="K216" s="452">
        <v>52.747252747252745</v>
      </c>
      <c r="L216" s="378">
        <v>18.665137268039846</v>
      </c>
      <c r="M216" s="617">
        <v>49.912241579108844</v>
      </c>
      <c r="N216" s="378">
        <v>12.408436721762342</v>
      </c>
      <c r="O216" s="378">
        <v>90.197823093371426</v>
      </c>
      <c r="P216" s="386">
        <v>70</v>
      </c>
      <c r="Q216" s="386">
        <v>82.132339224225902</v>
      </c>
      <c r="R216" s="386">
        <v>78.065483869145524</v>
      </c>
      <c r="S216" s="386"/>
      <c r="T216" s="427">
        <v>93.559943844005971</v>
      </c>
      <c r="U216" s="426">
        <v>56.35</v>
      </c>
      <c r="V216" s="426">
        <v>77.575793184098146</v>
      </c>
      <c r="W216" s="426">
        <v>70.08352737482393</v>
      </c>
      <c r="X216" s="426"/>
      <c r="Y216" s="469">
        <v>2344.2329408155651</v>
      </c>
      <c r="Z216" s="459"/>
      <c r="AA216" s="437"/>
      <c r="AB216" s="459"/>
      <c r="AC216" s="437"/>
      <c r="AD216" s="437"/>
      <c r="AE216" s="460"/>
      <c r="AF216" s="440">
        <v>210</v>
      </c>
      <c r="AG216" s="439">
        <v>37.799999999999997</v>
      </c>
      <c r="AH216" s="435"/>
      <c r="AI216" s="402" t="s">
        <v>1753</v>
      </c>
      <c r="AJ216" s="402">
        <v>150</v>
      </c>
      <c r="AK216" s="404">
        <v>4</v>
      </c>
      <c r="AL216" s="530">
        <v>0.1</v>
      </c>
      <c r="AM216" s="512" t="s">
        <v>1742</v>
      </c>
      <c r="AN216" s="422">
        <v>0.15</v>
      </c>
      <c r="AO216" s="488">
        <v>4</v>
      </c>
      <c r="AP216" s="437"/>
      <c r="AQ216" s="437"/>
      <c r="AR216" s="437"/>
      <c r="AS216" s="437"/>
      <c r="AT216" s="437"/>
      <c r="AU216" s="429"/>
      <c r="AV216" s="437"/>
      <c r="AW216" s="437"/>
      <c r="AX216" s="437"/>
      <c r="AY216" s="280"/>
    </row>
    <row r="217" spans="1:51" s="14" customFormat="1" ht="31.5" customHeight="1">
      <c r="A217" s="15"/>
      <c r="B217" s="650" t="s">
        <v>2160</v>
      </c>
      <c r="C217" s="564" t="s">
        <v>623</v>
      </c>
      <c r="D217" s="625">
        <v>100</v>
      </c>
      <c r="E217" s="374">
        <v>207200</v>
      </c>
      <c r="F217" s="374">
        <v>165</v>
      </c>
      <c r="G217" s="374">
        <v>24.3</v>
      </c>
      <c r="H217" s="374">
        <v>57290</v>
      </c>
      <c r="I217" s="385" t="s">
        <v>2161</v>
      </c>
      <c r="J217" s="386">
        <v>11.5</v>
      </c>
      <c r="K217" s="452">
        <v>60.717948717948715</v>
      </c>
      <c r="L217" s="378">
        <v>27.606148522687551</v>
      </c>
      <c r="M217" s="617">
        <v>37.76103900710936</v>
      </c>
      <c r="N217" s="378">
        <v>48.579552619657456</v>
      </c>
      <c r="O217" s="378">
        <v>149.52070574252426</v>
      </c>
      <c r="P217" s="386">
        <v>100</v>
      </c>
      <c r="Q217" s="386">
        <v>117.94399653974691</v>
      </c>
      <c r="R217" s="386">
        <v>131.57670920277735</v>
      </c>
      <c r="S217" s="386"/>
      <c r="T217" s="427">
        <v>257.09907662603905</v>
      </c>
      <c r="U217" s="426">
        <v>115</v>
      </c>
      <c r="V217" s="426">
        <v>159.97404267733006</v>
      </c>
      <c r="W217" s="426">
        <v>199.09294965327072</v>
      </c>
      <c r="X217" s="426"/>
      <c r="Y217" s="469">
        <v>6441.8606907772164</v>
      </c>
      <c r="Z217" s="459"/>
      <c r="AA217" s="437"/>
      <c r="AB217" s="459"/>
      <c r="AC217" s="437"/>
      <c r="AD217" s="437"/>
      <c r="AE217" s="460"/>
      <c r="AF217" s="440">
        <v>160</v>
      </c>
      <c r="AG217" s="439">
        <v>33.152000000000001</v>
      </c>
      <c r="AH217" s="435"/>
      <c r="AI217" s="402" t="s">
        <v>1753</v>
      </c>
      <c r="AJ217" s="402">
        <v>150</v>
      </c>
      <c r="AK217" s="404">
        <v>4</v>
      </c>
      <c r="AL217" s="530">
        <v>0.2</v>
      </c>
      <c r="AM217" s="512" t="s">
        <v>1753</v>
      </c>
      <c r="AN217" s="422">
        <v>0.15</v>
      </c>
      <c r="AO217" s="488" t="s">
        <v>256</v>
      </c>
      <c r="AP217" s="437"/>
      <c r="AQ217" s="437"/>
      <c r="AR217" s="437"/>
      <c r="AS217" s="437"/>
      <c r="AT217" s="437"/>
      <c r="AU217" s="429"/>
      <c r="AV217" s="437"/>
      <c r="AW217" s="437"/>
      <c r="AX217" s="437"/>
      <c r="AY217" s="280"/>
    </row>
    <row r="218" spans="1:51" s="14" customFormat="1" ht="31.5" customHeight="1">
      <c r="A218" s="15"/>
      <c r="B218" s="650" t="s">
        <v>2162</v>
      </c>
      <c r="C218" s="564" t="s">
        <v>624</v>
      </c>
      <c r="D218" s="625">
        <v>93</v>
      </c>
      <c r="E218" s="374">
        <v>517200</v>
      </c>
      <c r="F218" s="374">
        <v>55.5</v>
      </c>
      <c r="G218" s="374">
        <v>24.5</v>
      </c>
      <c r="H218" s="374">
        <v>57290</v>
      </c>
      <c r="I218" s="385" t="s">
        <v>2163</v>
      </c>
      <c r="J218" s="386">
        <v>11.5</v>
      </c>
      <c r="K218" s="452">
        <v>151.56043956043956</v>
      </c>
      <c r="L218" s="378">
        <v>43.828895178699412</v>
      </c>
      <c r="M218" s="617">
        <v>22.020944778924658</v>
      </c>
      <c r="N218" s="378">
        <v>26.328002973078341</v>
      </c>
      <c r="O218" s="378">
        <v>138.60198379865554</v>
      </c>
      <c r="P218" s="386">
        <v>93</v>
      </c>
      <c r="Q218" s="386">
        <v>121.48878186615462</v>
      </c>
      <c r="R218" s="386">
        <v>110.11320193250091</v>
      </c>
      <c r="S218" s="386"/>
      <c r="T218" s="427">
        <v>220.92086399861185</v>
      </c>
      <c r="U218" s="426">
        <v>99.463499999999996</v>
      </c>
      <c r="V218" s="426">
        <v>169.73452737220416</v>
      </c>
      <c r="W218" s="426">
        <v>139.4365482580188</v>
      </c>
      <c r="X218" s="426"/>
      <c r="Y218" s="469">
        <v>5535.3813333029329</v>
      </c>
      <c r="Z218" s="459"/>
      <c r="AA218" s="437"/>
      <c r="AB218" s="459"/>
      <c r="AC218" s="437"/>
      <c r="AD218" s="437"/>
      <c r="AE218" s="460"/>
      <c r="AF218" s="440">
        <v>250</v>
      </c>
      <c r="AG218" s="439">
        <v>129.30000000000001</v>
      </c>
      <c r="AH218" s="435"/>
      <c r="AI218" s="402" t="s">
        <v>1742</v>
      </c>
      <c r="AJ218" s="402">
        <v>250</v>
      </c>
      <c r="AK218" s="404">
        <v>6</v>
      </c>
      <c r="AL218" s="530">
        <v>0.1</v>
      </c>
      <c r="AM218" s="512" t="s">
        <v>1741</v>
      </c>
      <c r="AN218" s="422">
        <v>0.1</v>
      </c>
      <c r="AO218" s="488">
        <v>6</v>
      </c>
      <c r="AP218" s="437"/>
      <c r="AQ218" s="437"/>
      <c r="AR218" s="437"/>
      <c r="AS218" s="437"/>
      <c r="AT218" s="437"/>
      <c r="AU218" s="429"/>
      <c r="AV218" s="437"/>
      <c r="AW218" s="437"/>
      <c r="AX218" s="437"/>
      <c r="AY218" s="280"/>
    </row>
    <row r="219" spans="1:51" s="14" customFormat="1" ht="31.5" customHeight="1">
      <c r="A219" s="15"/>
      <c r="B219" s="650" t="s">
        <v>2164</v>
      </c>
      <c r="C219" s="564" t="s">
        <v>2165</v>
      </c>
      <c r="D219" s="632">
        <v>30</v>
      </c>
      <c r="E219" s="374">
        <v>36300</v>
      </c>
      <c r="F219" s="374">
        <v>140</v>
      </c>
      <c r="G219" s="374">
        <v>8.6</v>
      </c>
      <c r="H219" s="374">
        <v>1880</v>
      </c>
      <c r="I219" s="387" t="s">
        <v>618</v>
      </c>
      <c r="J219" s="386">
        <v>11.5</v>
      </c>
      <c r="K219" s="452">
        <v>10.637362637362637</v>
      </c>
      <c r="L219" s="378">
        <v>5.84911263383517</v>
      </c>
      <c r="M219" s="617">
        <v>151.51724090451583</v>
      </c>
      <c r="N219" s="378">
        <v>10.748445809227801</v>
      </c>
      <c r="O219" s="378">
        <v>40.788412987990931</v>
      </c>
      <c r="P219" s="386">
        <v>30</v>
      </c>
      <c r="Q219" s="386">
        <v>33.801923211992857</v>
      </c>
      <c r="R219" s="386">
        <v>36.986489775998074</v>
      </c>
      <c r="S219" s="386"/>
      <c r="T219" s="427">
        <v>19.132488291907432</v>
      </c>
      <c r="U219" s="426">
        <v>10.35</v>
      </c>
      <c r="V219" s="426">
        <v>13.139555147538807</v>
      </c>
      <c r="W219" s="426">
        <v>15.732004898425114</v>
      </c>
      <c r="X219" s="426"/>
      <c r="Y219" s="469">
        <v>479.38260168730272</v>
      </c>
      <c r="Z219" s="459"/>
      <c r="AA219" s="437"/>
      <c r="AB219" s="459"/>
      <c r="AC219" s="437"/>
      <c r="AD219" s="437"/>
      <c r="AE219" s="460"/>
      <c r="AF219" s="440">
        <v>200</v>
      </c>
      <c r="AG219" s="439">
        <v>7.26</v>
      </c>
      <c r="AH219" s="435"/>
      <c r="AI219" s="402" t="s">
        <v>1862</v>
      </c>
      <c r="AJ219" s="402">
        <v>180</v>
      </c>
      <c r="AK219" s="404">
        <v>15</v>
      </c>
      <c r="AL219" s="530">
        <v>0.3</v>
      </c>
      <c r="AM219" s="512" t="s">
        <v>1748</v>
      </c>
      <c r="AN219" s="422">
        <v>0.3</v>
      </c>
      <c r="AO219" s="488">
        <v>15</v>
      </c>
      <c r="AP219" s="437"/>
      <c r="AQ219" s="437"/>
      <c r="AR219" s="437"/>
      <c r="AS219" s="437"/>
      <c r="AT219" s="437"/>
      <c r="AU219" s="429"/>
      <c r="AV219" s="437"/>
      <c r="AW219" s="437"/>
      <c r="AX219" s="437"/>
      <c r="AY219" s="261" t="s">
        <v>2089</v>
      </c>
    </row>
    <row r="220" spans="1:51" s="14" customFormat="1" ht="31.5" customHeight="1">
      <c r="A220" s="15"/>
      <c r="B220" s="650" t="s">
        <v>2160</v>
      </c>
      <c r="C220" s="140" t="s">
        <v>2166</v>
      </c>
      <c r="D220" s="625">
        <v>30</v>
      </c>
      <c r="E220" s="374">
        <v>39800</v>
      </c>
      <c r="F220" s="374">
        <v>63</v>
      </c>
      <c r="G220" s="374">
        <v>5.4</v>
      </c>
      <c r="H220" s="374">
        <v>10638</v>
      </c>
      <c r="I220" s="385" t="s">
        <v>2167</v>
      </c>
      <c r="J220" s="386">
        <v>11.5</v>
      </c>
      <c r="K220" s="452">
        <v>11.663003663003664</v>
      </c>
      <c r="L220" s="378">
        <v>4.2693335187469561</v>
      </c>
      <c r="M220" s="617">
        <v>180.77552898106447</v>
      </c>
      <c r="N220" s="378">
        <v>4.7226069495093288</v>
      </c>
      <c r="O220" s="378">
        <v>35.844761304366585</v>
      </c>
      <c r="P220" s="386">
        <v>30</v>
      </c>
      <c r="Q220" s="386">
        <v>32.775066787185523</v>
      </c>
      <c r="R220" s="386">
        <v>33.069694517181063</v>
      </c>
      <c r="S220" s="386"/>
      <c r="T220" s="427">
        <v>14.775739499120686</v>
      </c>
      <c r="U220" s="426">
        <v>10.35</v>
      </c>
      <c r="V220" s="426">
        <v>12.353357533401422</v>
      </c>
      <c r="W220" s="426">
        <v>12.576453997786265</v>
      </c>
      <c r="X220" s="426"/>
      <c r="Y220" s="469">
        <v>370.22013733249469</v>
      </c>
      <c r="Z220" s="459"/>
      <c r="AA220" s="437"/>
      <c r="AB220" s="459"/>
      <c r="AC220" s="437"/>
      <c r="AD220" s="437"/>
      <c r="AE220" s="460"/>
      <c r="AF220" s="440">
        <v>450</v>
      </c>
      <c r="AG220" s="439">
        <v>17.91</v>
      </c>
      <c r="AH220" s="435"/>
      <c r="AI220" s="402" t="s">
        <v>1863</v>
      </c>
      <c r="AJ220" s="402">
        <v>250</v>
      </c>
      <c r="AK220" s="404">
        <v>12</v>
      </c>
      <c r="AL220" s="530">
        <v>0.08</v>
      </c>
      <c r="AM220" s="515" t="s">
        <v>1757</v>
      </c>
      <c r="AN220" s="496">
        <v>0.04</v>
      </c>
      <c r="AO220" s="502">
        <v>12</v>
      </c>
      <c r="AP220" s="437"/>
      <c r="AQ220" s="437"/>
      <c r="AR220" s="437"/>
      <c r="AS220" s="437"/>
      <c r="AT220" s="437"/>
      <c r="AU220" s="429"/>
      <c r="AV220" s="437"/>
      <c r="AW220" s="430">
        <v>3</v>
      </c>
      <c r="AX220" s="437"/>
      <c r="AY220" s="566" t="s">
        <v>1756</v>
      </c>
    </row>
    <row r="221" spans="1:51" s="14" customFormat="1" ht="31.5" customHeight="1">
      <c r="A221" s="15"/>
      <c r="B221" s="650" t="s">
        <v>2162</v>
      </c>
      <c r="C221" s="140" t="s">
        <v>2168</v>
      </c>
      <c r="D221" s="625">
        <v>20</v>
      </c>
      <c r="E221" s="374">
        <v>24100</v>
      </c>
      <c r="F221" s="374">
        <v>350</v>
      </c>
      <c r="G221" s="374">
        <v>25.1</v>
      </c>
      <c r="H221" s="374">
        <v>180</v>
      </c>
      <c r="I221" s="387" t="s">
        <v>788</v>
      </c>
      <c r="J221" s="386">
        <v>11.5</v>
      </c>
      <c r="K221" s="452">
        <v>7.0622710622710629</v>
      </c>
      <c r="L221" s="378">
        <v>9.5980678646845874</v>
      </c>
      <c r="M221" s="617">
        <v>108.99312274491776</v>
      </c>
      <c r="N221" s="378">
        <v>17.572046800918638</v>
      </c>
      <c r="O221" s="378">
        <v>37.660574532642102</v>
      </c>
      <c r="P221" s="386">
        <v>20</v>
      </c>
      <c r="Q221" s="386">
        <v>26.238744112044984</v>
      </c>
      <c r="R221" s="386">
        <v>31.421830420597118</v>
      </c>
      <c r="S221" s="386"/>
      <c r="T221" s="427">
        <v>16.310667052479943</v>
      </c>
      <c r="U221" s="426">
        <v>4.5999999999999996</v>
      </c>
      <c r="V221" s="426">
        <v>7.917424464639816</v>
      </c>
      <c r="W221" s="426">
        <v>11.354311410278768</v>
      </c>
      <c r="X221" s="426"/>
      <c r="Y221" s="469">
        <v>408.67919988120252</v>
      </c>
      <c r="Z221" s="459"/>
      <c r="AA221" s="437"/>
      <c r="AB221" s="459"/>
      <c r="AC221" s="437"/>
      <c r="AD221" s="437"/>
      <c r="AE221" s="460"/>
      <c r="AF221" s="440">
        <v>180</v>
      </c>
      <c r="AG221" s="439">
        <v>4.3380000000000001</v>
      </c>
      <c r="AH221" s="435"/>
      <c r="AI221" s="402" t="s">
        <v>1747</v>
      </c>
      <c r="AJ221" s="402">
        <v>230</v>
      </c>
      <c r="AK221" s="404">
        <v>16</v>
      </c>
      <c r="AL221" s="530">
        <v>0.15</v>
      </c>
      <c r="AM221" s="512" t="s">
        <v>1758</v>
      </c>
      <c r="AN221" s="422">
        <v>0.2</v>
      </c>
      <c r="AO221" s="488">
        <v>16</v>
      </c>
      <c r="AP221" s="437"/>
      <c r="AQ221" s="437"/>
      <c r="AR221" s="437"/>
      <c r="AS221" s="437"/>
      <c r="AT221" s="437"/>
      <c r="AU221" s="429"/>
      <c r="AV221" s="437"/>
      <c r="AW221" s="437"/>
      <c r="AX221" s="437"/>
      <c r="AY221" s="655" t="s">
        <v>2169</v>
      </c>
    </row>
    <row r="222" spans="1:51" s="14" customFormat="1" ht="31.5" customHeight="1">
      <c r="A222" s="15"/>
      <c r="B222" s="643" t="s">
        <v>2170</v>
      </c>
      <c r="C222" s="564" t="s">
        <v>2171</v>
      </c>
      <c r="D222" s="627">
        <v>60</v>
      </c>
      <c r="E222" s="374">
        <v>300000</v>
      </c>
      <c r="F222" s="374">
        <v>60</v>
      </c>
      <c r="G222" s="374">
        <v>19</v>
      </c>
      <c r="H222" s="374">
        <v>19.2</v>
      </c>
      <c r="I222" s="397" t="s">
        <v>618</v>
      </c>
      <c r="J222" s="386">
        <v>11.5</v>
      </c>
      <c r="K222" s="452">
        <v>87.912087912087912</v>
      </c>
      <c r="L222" s="378">
        <v>28.606872943480131</v>
      </c>
      <c r="M222" s="617">
        <v>33.665356102922466</v>
      </c>
      <c r="N222" s="378">
        <v>20.214883331944993</v>
      </c>
      <c r="O222" s="378">
        <v>91.734141579026328</v>
      </c>
      <c r="P222" s="386">
        <v>60</v>
      </c>
      <c r="Q222" s="386">
        <v>78.59446741326208</v>
      </c>
      <c r="R222" s="386">
        <v>73.139674165764248</v>
      </c>
      <c r="S222" s="386"/>
      <c r="T222" s="427">
        <v>96.774256409269739</v>
      </c>
      <c r="U222" s="426">
        <v>41.4</v>
      </c>
      <c r="V222" s="426">
        <v>71.036538541704616</v>
      </c>
      <c r="W222" s="426">
        <v>61.518237276352863</v>
      </c>
      <c r="X222" s="426"/>
      <c r="Y222" s="469">
        <v>2424.7705842554979</v>
      </c>
      <c r="Z222" s="472">
        <v>120</v>
      </c>
      <c r="AA222" s="474">
        <f t="shared" ref="AA222" si="57">Z222*24*365*1000/22.4*64.07/1000/1000</f>
        <v>3006.7135714285714</v>
      </c>
      <c r="AB222" s="459"/>
      <c r="AC222" s="437"/>
      <c r="AD222" s="430">
        <v>1500</v>
      </c>
      <c r="AE222" s="464">
        <v>0.4</v>
      </c>
      <c r="AF222" s="472">
        <v>200</v>
      </c>
      <c r="AG222" s="439">
        <v>60</v>
      </c>
      <c r="AH222" s="435"/>
      <c r="AI222" s="402" t="s">
        <v>1753</v>
      </c>
      <c r="AJ222" s="402">
        <v>150</v>
      </c>
      <c r="AK222" s="404">
        <v>4</v>
      </c>
      <c r="AL222" s="530">
        <v>7.0000000000000007E-2</v>
      </c>
      <c r="AM222" s="512" t="s">
        <v>1742</v>
      </c>
      <c r="AN222" s="422">
        <v>0.05</v>
      </c>
      <c r="AO222" s="488">
        <v>4</v>
      </c>
      <c r="AP222" s="437"/>
      <c r="AQ222" s="437"/>
      <c r="AR222" s="437"/>
      <c r="AS222" s="437"/>
      <c r="AT222" s="437"/>
      <c r="AU222" s="429"/>
      <c r="AV222" s="437"/>
      <c r="AW222" s="437"/>
      <c r="AX222" s="437"/>
      <c r="AY222" s="280"/>
    </row>
    <row r="223" spans="1:51" s="14" customFormat="1" ht="31.5" customHeight="1">
      <c r="A223" s="15"/>
      <c r="B223" s="643" t="s">
        <v>2172</v>
      </c>
      <c r="C223" s="564" t="s">
        <v>2173</v>
      </c>
      <c r="D223" s="631">
        <v>60</v>
      </c>
      <c r="E223" s="621">
        <v>192000</v>
      </c>
      <c r="F223" s="621">
        <v>65</v>
      </c>
      <c r="G223" s="374">
        <v>11</v>
      </c>
      <c r="H223" s="374">
        <v>29.2</v>
      </c>
      <c r="I223" s="397" t="s">
        <v>621</v>
      </c>
      <c r="J223" s="386">
        <v>11.5</v>
      </c>
      <c r="K223" s="452">
        <v>56.263736263736263</v>
      </c>
      <c r="L223" s="378">
        <v>16.020300968281688</v>
      </c>
      <c r="M223" s="617">
        <v>57.069440242354027</v>
      </c>
      <c r="N223" s="378">
        <v>17.287241573410459</v>
      </c>
      <c r="O223" s="378">
        <v>81.649902652099897</v>
      </c>
      <c r="P223" s="386">
        <v>60</v>
      </c>
      <c r="Q223" s="386">
        <v>70.413195629383097</v>
      </c>
      <c r="R223" s="386">
        <v>71.2367070227168</v>
      </c>
      <c r="S223" s="386"/>
      <c r="T223" s="427">
        <v>76.667125935619978</v>
      </c>
      <c r="U223" s="426">
        <v>41.4</v>
      </c>
      <c r="V223" s="426">
        <v>57.017208365530408</v>
      </c>
      <c r="W223" s="426">
        <v>58.358686915564469</v>
      </c>
      <c r="X223" s="426"/>
      <c r="Y223" s="469">
        <v>1920.967400275433</v>
      </c>
      <c r="Z223" s="658" t="s">
        <v>2236</v>
      </c>
      <c r="AA223" s="437"/>
      <c r="AB223" s="459"/>
      <c r="AC223" s="437"/>
      <c r="AD223" s="437"/>
      <c r="AE223" s="460"/>
      <c r="AF223" s="472">
        <v>160</v>
      </c>
      <c r="AG223" s="439">
        <v>30.72</v>
      </c>
      <c r="AH223" s="435"/>
      <c r="AI223" s="402" t="s">
        <v>1753</v>
      </c>
      <c r="AJ223" s="402">
        <v>150</v>
      </c>
      <c r="AK223" s="404">
        <v>4</v>
      </c>
      <c r="AL223" s="530">
        <v>0.2</v>
      </c>
      <c r="AM223" s="512" t="s">
        <v>1753</v>
      </c>
      <c r="AN223" s="422">
        <v>0.25</v>
      </c>
      <c r="AO223" s="488" t="s">
        <v>256</v>
      </c>
      <c r="AP223" s="437"/>
      <c r="AQ223" s="437"/>
      <c r="AR223" s="437"/>
      <c r="AS223" s="437"/>
      <c r="AT223" s="437"/>
      <c r="AU223" s="429"/>
      <c r="AV223" s="437"/>
      <c r="AW223" s="437"/>
      <c r="AX223" s="437"/>
      <c r="AY223" s="280"/>
    </row>
    <row r="224" spans="1:51" s="14" customFormat="1" ht="31.5" customHeight="1">
      <c r="A224" s="15"/>
      <c r="B224" s="643" t="s">
        <v>2170</v>
      </c>
      <c r="C224" s="564" t="s">
        <v>2174</v>
      </c>
      <c r="D224" s="631">
        <v>60</v>
      </c>
      <c r="E224" s="621">
        <v>300000</v>
      </c>
      <c r="F224" s="621">
        <v>54</v>
      </c>
      <c r="G224" s="374">
        <v>15.3</v>
      </c>
      <c r="H224" s="374">
        <v>31.7</v>
      </c>
      <c r="I224" s="397" t="s">
        <v>616</v>
      </c>
      <c r="J224" s="386">
        <v>11.5</v>
      </c>
      <c r="K224" s="452">
        <v>87.912087912087912</v>
      </c>
      <c r="L224" s="378">
        <v>24.94945468377556</v>
      </c>
      <c r="M224" s="617">
        <v>37.642870150011014</v>
      </c>
      <c r="N224" s="378">
        <v>18.266666828346331</v>
      </c>
      <c r="O224" s="378">
        <v>88.090478982879233</v>
      </c>
      <c r="P224" s="386">
        <v>60</v>
      </c>
      <c r="Q224" s="386">
        <v>76.217145544454112</v>
      </c>
      <c r="R224" s="386">
        <v>71.873333438425121</v>
      </c>
      <c r="S224" s="386"/>
      <c r="T224" s="427">
        <v>89.239223605480504</v>
      </c>
      <c r="U224" s="426">
        <v>41.4</v>
      </c>
      <c r="V224" s="426">
        <v>66.804112661861765</v>
      </c>
      <c r="W224" s="426">
        <v>59.406424684836949</v>
      </c>
      <c r="X224" s="426"/>
      <c r="Y224" s="469">
        <v>2235.9732059862258</v>
      </c>
      <c r="Z224" s="459"/>
      <c r="AA224" s="437"/>
      <c r="AB224" s="459"/>
      <c r="AC224" s="437"/>
      <c r="AD224" s="437"/>
      <c r="AE224" s="460"/>
      <c r="AF224" s="472">
        <v>300</v>
      </c>
      <c r="AG224" s="439">
        <v>90</v>
      </c>
      <c r="AH224" s="435"/>
      <c r="AI224" s="402" t="s">
        <v>1742</v>
      </c>
      <c r="AJ224" s="402">
        <v>250</v>
      </c>
      <c r="AK224" s="404">
        <v>6</v>
      </c>
      <c r="AL224" s="530">
        <v>0.15</v>
      </c>
      <c r="AM224" s="512" t="s">
        <v>1741</v>
      </c>
      <c r="AN224" s="422">
        <v>0.1</v>
      </c>
      <c r="AO224" s="488">
        <v>6</v>
      </c>
      <c r="AP224" s="437"/>
      <c r="AQ224" s="437"/>
      <c r="AR224" s="437"/>
      <c r="AS224" s="437"/>
      <c r="AT224" s="437"/>
      <c r="AU224" s="429"/>
      <c r="AV224" s="437"/>
      <c r="AW224" s="437"/>
      <c r="AX224" s="437"/>
      <c r="AY224" s="280"/>
    </row>
    <row r="225" spans="1:51" s="14" customFormat="1" ht="31.5" customHeight="1">
      <c r="A225" s="15"/>
      <c r="B225" s="643" t="s">
        <v>2175</v>
      </c>
      <c r="C225" s="564" t="s">
        <v>2176</v>
      </c>
      <c r="D225" s="631">
        <v>100</v>
      </c>
      <c r="E225" s="621">
        <v>291000</v>
      </c>
      <c r="F225" s="621">
        <v>60</v>
      </c>
      <c r="G225" s="621">
        <v>18.600000000000001</v>
      </c>
      <c r="H225" s="374">
        <v>25.7</v>
      </c>
      <c r="I225" s="397" t="s">
        <v>616</v>
      </c>
      <c r="J225" s="386">
        <v>11.5</v>
      </c>
      <c r="K225" s="452">
        <v>85.27472527472527</v>
      </c>
      <c r="L225" s="378">
        <v>27.804862623295783</v>
      </c>
      <c r="M225" s="617">
        <v>34.58744277744325</v>
      </c>
      <c r="N225" s="378">
        <v>19.810513503270151</v>
      </c>
      <c r="O225" s="378">
        <v>130.94999448226787</v>
      </c>
      <c r="P225" s="386">
        <v>100</v>
      </c>
      <c r="Q225" s="386">
        <v>118.07316070514226</v>
      </c>
      <c r="R225" s="386">
        <v>112.8768337771256</v>
      </c>
      <c r="S225" s="386"/>
      <c r="T225" s="427">
        <v>197.20086213141883</v>
      </c>
      <c r="U225" s="426">
        <v>115</v>
      </c>
      <c r="V225" s="426">
        <v>160.32461970737702</v>
      </c>
      <c r="W225" s="426">
        <v>146.52356544081169</v>
      </c>
      <c r="X225" s="426"/>
      <c r="Y225" s="469">
        <v>4941.0542372329301</v>
      </c>
      <c r="Z225" s="459"/>
      <c r="AA225" s="437"/>
      <c r="AB225" s="459"/>
      <c r="AC225" s="437"/>
      <c r="AD225" s="437"/>
      <c r="AE225" s="460"/>
      <c r="AF225" s="472">
        <v>170</v>
      </c>
      <c r="AG225" s="439">
        <v>49.47</v>
      </c>
      <c r="AH225" s="435"/>
      <c r="AI225" s="402" t="s">
        <v>1742</v>
      </c>
      <c r="AJ225" s="402">
        <v>250</v>
      </c>
      <c r="AK225" s="404">
        <v>6</v>
      </c>
      <c r="AL225" s="530">
        <v>0.1</v>
      </c>
      <c r="AM225" s="512" t="s">
        <v>1741</v>
      </c>
      <c r="AN225" s="422">
        <v>0.1</v>
      </c>
      <c r="AO225" s="488">
        <v>6</v>
      </c>
      <c r="AP225" s="437"/>
      <c r="AQ225" s="437"/>
      <c r="AR225" s="437"/>
      <c r="AS225" s="437"/>
      <c r="AT225" s="437"/>
      <c r="AU225" s="430">
        <v>0.1</v>
      </c>
      <c r="AV225" s="436">
        <v>3</v>
      </c>
      <c r="AW225" s="436">
        <v>3</v>
      </c>
      <c r="AX225" s="437"/>
      <c r="AY225" s="280"/>
    </row>
    <row r="226" spans="1:51" s="14" customFormat="1" ht="31.5" customHeight="1">
      <c r="A226" s="15"/>
      <c r="B226" s="643" t="s">
        <v>2175</v>
      </c>
      <c r="C226" s="564" t="s">
        <v>673</v>
      </c>
      <c r="D226" s="625">
        <v>30</v>
      </c>
      <c r="E226" s="374">
        <v>65700</v>
      </c>
      <c r="F226" s="374">
        <v>183</v>
      </c>
      <c r="G226" s="374">
        <v>17</v>
      </c>
      <c r="H226" s="450" t="s">
        <v>773</v>
      </c>
      <c r="I226" s="385" t="s">
        <v>2177</v>
      </c>
      <c r="J226" s="386">
        <v>11.5</v>
      </c>
      <c r="K226" s="452">
        <v>19.252747252747252</v>
      </c>
      <c r="L226" s="378">
        <v>12.487461952758673</v>
      </c>
      <c r="M226" s="617">
        <v>80.045961008615322</v>
      </c>
      <c r="N226" s="378">
        <v>22.040425418395621</v>
      </c>
      <c r="O226" s="378">
        <v>52.443126791250293</v>
      </c>
      <c r="P226" s="386">
        <v>30</v>
      </c>
      <c r="Q226" s="386">
        <v>38.116850269293138</v>
      </c>
      <c r="R226" s="386">
        <v>44.326276521957155</v>
      </c>
      <c r="S226" s="386"/>
      <c r="T226" s="427">
        <v>31.628237797896272</v>
      </c>
      <c r="U226" s="426">
        <v>10.35</v>
      </c>
      <c r="V226" s="426">
        <v>16.708284156194694</v>
      </c>
      <c r="W226" s="426">
        <v>22.595416088461615</v>
      </c>
      <c r="X226" s="426"/>
      <c r="Y226" s="469">
        <v>792.47543189420696</v>
      </c>
      <c r="Z226" s="459"/>
      <c r="AA226" s="437"/>
      <c r="AB226" s="459"/>
      <c r="AC226" s="437"/>
      <c r="AD226" s="437"/>
      <c r="AE226" s="460"/>
      <c r="AF226" s="472">
        <v>225</v>
      </c>
      <c r="AG226" s="439">
        <v>14.782500000000001</v>
      </c>
      <c r="AH226" s="435"/>
      <c r="AI226" s="402" t="s">
        <v>1863</v>
      </c>
      <c r="AJ226" s="402">
        <v>250</v>
      </c>
      <c r="AK226" s="404">
        <v>12</v>
      </c>
      <c r="AL226" s="530">
        <v>0.08</v>
      </c>
      <c r="AM226" s="512" t="s">
        <v>1757</v>
      </c>
      <c r="AN226" s="422">
        <v>0.15</v>
      </c>
      <c r="AO226" s="488">
        <v>12</v>
      </c>
      <c r="AP226" s="437"/>
      <c r="AQ226" s="437"/>
      <c r="AR226" s="437"/>
      <c r="AS226" s="437"/>
      <c r="AT226" s="437"/>
      <c r="AU226" s="430">
        <v>1</v>
      </c>
      <c r="AV226" s="436">
        <v>3</v>
      </c>
      <c r="AW226" s="436">
        <v>3</v>
      </c>
      <c r="AX226" s="437"/>
      <c r="AY226" s="280"/>
    </row>
    <row r="227" spans="1:51" s="14" customFormat="1" ht="31.5" customHeight="1">
      <c r="A227" s="15"/>
      <c r="B227" s="643" t="s">
        <v>2170</v>
      </c>
      <c r="C227" s="564" t="s">
        <v>668</v>
      </c>
      <c r="D227" s="625">
        <v>27</v>
      </c>
      <c r="E227" s="374">
        <v>54000</v>
      </c>
      <c r="F227" s="374">
        <v>74</v>
      </c>
      <c r="G227" s="374">
        <v>15.5</v>
      </c>
      <c r="H227" s="374">
        <v>1.21</v>
      </c>
      <c r="I227" s="397" t="s">
        <v>618</v>
      </c>
      <c r="J227" s="386">
        <v>11.5</v>
      </c>
      <c r="K227" s="452">
        <v>15.824175824175825</v>
      </c>
      <c r="L227" s="378">
        <v>10.673990198185695</v>
      </c>
      <c r="M227" s="617">
        <v>89.25843161992286</v>
      </c>
      <c r="N227" s="378">
        <v>6.5637391943690284</v>
      </c>
      <c r="O227" s="378">
        <v>38.204524105160573</v>
      </c>
      <c r="P227" s="386">
        <v>27</v>
      </c>
      <c r="Q227" s="386">
        <v>33.938093628820702</v>
      </c>
      <c r="R227" s="386">
        <v>31.26643047633987</v>
      </c>
      <c r="S227" s="386"/>
      <c r="T227" s="427">
        <v>16.785235114170646</v>
      </c>
      <c r="U227" s="426">
        <v>8.3834999999999997</v>
      </c>
      <c r="V227" s="426">
        <v>13.245633290323903</v>
      </c>
      <c r="W227" s="426">
        <v>11.242281259415638</v>
      </c>
      <c r="X227" s="426"/>
      <c r="Y227" s="469">
        <v>420.56995181163569</v>
      </c>
      <c r="Z227" s="459"/>
      <c r="AA227" s="437"/>
      <c r="AB227" s="459"/>
      <c r="AC227" s="437"/>
      <c r="AD227" s="437"/>
      <c r="AE227" s="460"/>
      <c r="AF227" s="472">
        <v>200</v>
      </c>
      <c r="AG227" s="439">
        <v>10.8</v>
      </c>
      <c r="AH227" s="435"/>
      <c r="AI227" s="402" t="s">
        <v>1862</v>
      </c>
      <c r="AJ227" s="402">
        <v>180</v>
      </c>
      <c r="AK227" s="404">
        <v>15</v>
      </c>
      <c r="AL227" s="530">
        <v>0.3</v>
      </c>
      <c r="AM227" s="512" t="s">
        <v>1748</v>
      </c>
      <c r="AN227" s="422">
        <v>0.3</v>
      </c>
      <c r="AO227" s="488">
        <v>15</v>
      </c>
      <c r="AP227" s="437"/>
      <c r="AQ227" s="437"/>
      <c r="AR227" s="437"/>
      <c r="AS227" s="437"/>
      <c r="AT227" s="437"/>
      <c r="AU227" s="429"/>
      <c r="AV227" s="437"/>
      <c r="AW227" s="437"/>
      <c r="AX227" s="437"/>
      <c r="AY227" s="355" t="s">
        <v>2178</v>
      </c>
    </row>
    <row r="228" spans="1:51" s="14" customFormat="1" ht="31.5" customHeight="1">
      <c r="A228" s="15"/>
      <c r="B228" s="643" t="s">
        <v>2179</v>
      </c>
      <c r="C228" s="564" t="s">
        <v>2180</v>
      </c>
      <c r="D228" s="634">
        <v>28.8</v>
      </c>
      <c r="E228" s="374">
        <v>39800</v>
      </c>
      <c r="F228" s="374">
        <v>750</v>
      </c>
      <c r="G228" s="374">
        <v>24.5</v>
      </c>
      <c r="H228" s="498"/>
      <c r="I228" s="497"/>
      <c r="J228" s="386">
        <v>11.5</v>
      </c>
      <c r="K228" s="452">
        <v>11.663003663003664</v>
      </c>
      <c r="L228" s="378">
        <v>12.158298488852967</v>
      </c>
      <c r="M228" s="617">
        <v>86.786645758951948</v>
      </c>
      <c r="N228" s="378">
        <v>59.788657411759473</v>
      </c>
      <c r="O228" s="378">
        <v>75.565521335398088</v>
      </c>
      <c r="P228" s="386">
        <v>28.8</v>
      </c>
      <c r="Q228" s="386">
        <v>36.702894017754431</v>
      </c>
      <c r="R228" s="386">
        <v>67.662627317643654</v>
      </c>
      <c r="S228" s="386"/>
      <c r="T228" s="427">
        <v>65.666702168940787</v>
      </c>
      <c r="U228" s="426">
        <v>9.5385600000000004</v>
      </c>
      <c r="V228" s="426">
        <v>15.491677936702912</v>
      </c>
      <c r="W228" s="426">
        <v>52.64965805855288</v>
      </c>
      <c r="X228" s="426"/>
      <c r="Y228" s="469">
        <v>1645.3413716859354</v>
      </c>
      <c r="Z228" s="472">
        <v>43.5</v>
      </c>
      <c r="AA228" s="474">
        <f t="shared" ref="AA228" si="58">Z228*24*365*1000/22.4*64.07/1000/1000</f>
        <v>1089.9336696428572</v>
      </c>
      <c r="AB228" s="459"/>
      <c r="AC228" s="437"/>
      <c r="AD228" s="430">
        <v>956</v>
      </c>
      <c r="AE228" s="464">
        <v>0.4</v>
      </c>
      <c r="AF228" s="472">
        <v>200</v>
      </c>
      <c r="AG228" s="439">
        <v>7.96</v>
      </c>
      <c r="AH228" s="435"/>
      <c r="AI228" s="402" t="s">
        <v>1748</v>
      </c>
      <c r="AJ228" s="402">
        <v>180</v>
      </c>
      <c r="AK228" s="405"/>
      <c r="AL228" s="530">
        <v>0.15</v>
      </c>
      <c r="AM228" s="512" t="s">
        <v>1759</v>
      </c>
      <c r="AN228" s="422">
        <v>0.2</v>
      </c>
      <c r="AO228" s="488">
        <v>6</v>
      </c>
      <c r="AP228" s="437"/>
      <c r="AQ228" s="437"/>
      <c r="AR228" s="437"/>
      <c r="AS228" s="437"/>
      <c r="AT228" s="437"/>
      <c r="AU228" s="429"/>
      <c r="AV228" s="437"/>
      <c r="AW228" s="437"/>
      <c r="AX228" s="437"/>
      <c r="AY228" s="261" t="s">
        <v>2181</v>
      </c>
    </row>
    <row r="229" spans="1:51" s="14" customFormat="1" ht="31.5" customHeight="1">
      <c r="A229" s="15"/>
      <c r="B229" s="643" t="s">
        <v>2182</v>
      </c>
      <c r="C229" s="564" t="s">
        <v>2183</v>
      </c>
      <c r="D229" s="634">
        <v>9.5</v>
      </c>
      <c r="E229" s="374">
        <v>1200</v>
      </c>
      <c r="F229" s="374">
        <v>350</v>
      </c>
      <c r="G229" s="374">
        <v>2.69</v>
      </c>
      <c r="H229" s="498"/>
      <c r="I229" s="497"/>
      <c r="J229" s="386">
        <v>11.5</v>
      </c>
      <c r="K229" s="377">
        <v>0.35164835164835168</v>
      </c>
      <c r="L229" s="378">
        <v>0.39467464449481082</v>
      </c>
      <c r="M229" s="617">
        <v>1499.700417807778</v>
      </c>
      <c r="N229" s="377">
        <v>1.4930261303380059</v>
      </c>
      <c r="O229" s="378">
        <v>10.727005503641331</v>
      </c>
      <c r="P229" s="386">
        <v>9.5</v>
      </c>
      <c r="Q229" s="386">
        <v>9.7565385189216265</v>
      </c>
      <c r="R229" s="386">
        <v>10.470466984719703</v>
      </c>
      <c r="S229" s="386"/>
      <c r="T229" s="422">
        <v>1.3232894413642413</v>
      </c>
      <c r="U229" s="422">
        <v>1.0378749999999999</v>
      </c>
      <c r="V229" s="422">
        <v>1.0946855045188162</v>
      </c>
      <c r="W229" s="422">
        <v>1.260752807098211</v>
      </c>
      <c r="X229" s="426"/>
      <c r="Y229" s="469">
        <v>33.156269352316649</v>
      </c>
      <c r="Z229" s="658" t="s">
        <v>2236</v>
      </c>
      <c r="AA229" s="437"/>
      <c r="AB229" s="459"/>
      <c r="AC229" s="437"/>
      <c r="AD229" s="437"/>
      <c r="AE229" s="460"/>
      <c r="AF229" s="472">
        <v>200</v>
      </c>
      <c r="AG229" s="439">
        <v>0.24</v>
      </c>
      <c r="AH229" s="435"/>
      <c r="AI229" s="402" t="s">
        <v>1748</v>
      </c>
      <c r="AJ229" s="402">
        <v>180</v>
      </c>
      <c r="AK229" s="405"/>
      <c r="AL229" s="530">
        <v>0.1</v>
      </c>
      <c r="AM229" s="512" t="s">
        <v>1759</v>
      </c>
      <c r="AN229" s="422">
        <v>0.2</v>
      </c>
      <c r="AO229" s="488">
        <v>6</v>
      </c>
      <c r="AP229" s="437"/>
      <c r="AQ229" s="437"/>
      <c r="AR229" s="437"/>
      <c r="AS229" s="437"/>
      <c r="AT229" s="437"/>
      <c r="AU229" s="429"/>
      <c r="AV229" s="437"/>
      <c r="AW229" s="437"/>
      <c r="AX229" s="437"/>
      <c r="AY229" s="280"/>
    </row>
    <row r="230" spans="1:51" s="14" customFormat="1" ht="31.5" customHeight="1">
      <c r="A230" s="15"/>
      <c r="B230" s="643" t="s">
        <v>2182</v>
      </c>
      <c r="C230" s="564" t="s">
        <v>660</v>
      </c>
      <c r="D230" s="625">
        <v>30</v>
      </c>
      <c r="E230" s="374">
        <v>35500</v>
      </c>
      <c r="F230" s="374">
        <v>265</v>
      </c>
      <c r="G230" s="374">
        <v>20.5</v>
      </c>
      <c r="H230" s="498"/>
      <c r="I230" s="497"/>
      <c r="J230" s="386">
        <v>11.5</v>
      </c>
      <c r="K230" s="452">
        <v>10.402930402930403</v>
      </c>
      <c r="L230" s="378">
        <v>10.311930142593912</v>
      </c>
      <c r="M230" s="617">
        <v>99.314458871427391</v>
      </c>
      <c r="N230" s="378">
        <v>18.835617159118136</v>
      </c>
      <c r="O230" s="378">
        <v>48.945905746112828</v>
      </c>
      <c r="P230" s="386">
        <v>30</v>
      </c>
      <c r="Q230" s="386">
        <v>36.702754592686041</v>
      </c>
      <c r="R230" s="386">
        <v>42.243151153426787</v>
      </c>
      <c r="S230" s="386"/>
      <c r="T230" s="427">
        <v>27.550569427034652</v>
      </c>
      <c r="U230" s="426">
        <v>10.35</v>
      </c>
      <c r="V230" s="426">
        <v>15.491560238945768</v>
      </c>
      <c r="W230" s="426">
        <v>20.521563922769523</v>
      </c>
      <c r="X230" s="426"/>
      <c r="Y230" s="469">
        <v>690.30559164041813</v>
      </c>
      <c r="Z230" s="459"/>
      <c r="AA230" s="437"/>
      <c r="AB230" s="459"/>
      <c r="AC230" s="437"/>
      <c r="AD230" s="437"/>
      <c r="AE230" s="460"/>
      <c r="AF230" s="472">
        <v>130</v>
      </c>
      <c r="AG230" s="439">
        <v>4.6150000000000002</v>
      </c>
      <c r="AH230" s="435"/>
      <c r="AI230" s="402" t="s">
        <v>1867</v>
      </c>
      <c r="AJ230" s="402">
        <v>180</v>
      </c>
      <c r="AK230" s="405"/>
      <c r="AL230" s="530">
        <v>0.1</v>
      </c>
      <c r="AM230" s="512" t="s">
        <v>1742</v>
      </c>
      <c r="AN230" s="422">
        <v>0.25</v>
      </c>
      <c r="AO230" s="488">
        <v>4</v>
      </c>
      <c r="AP230" s="437"/>
      <c r="AQ230" s="437"/>
      <c r="AR230" s="437"/>
      <c r="AS230" s="437"/>
      <c r="AT230" s="437"/>
      <c r="AU230" s="429"/>
      <c r="AV230" s="437"/>
      <c r="AW230" s="437"/>
      <c r="AX230" s="437"/>
      <c r="AY230" s="443" t="s">
        <v>1358</v>
      </c>
    </row>
    <row r="231" spans="1:51" s="14" customFormat="1" ht="31.5" customHeight="1">
      <c r="A231" s="15"/>
      <c r="B231" s="643" t="s">
        <v>2179</v>
      </c>
      <c r="C231" s="564" t="s">
        <v>2184</v>
      </c>
      <c r="D231" s="625">
        <v>35</v>
      </c>
      <c r="E231" s="374">
        <v>50000</v>
      </c>
      <c r="F231" s="374">
        <v>400</v>
      </c>
      <c r="G231" s="374">
        <v>43.6</v>
      </c>
      <c r="H231" s="498"/>
      <c r="I231" s="497"/>
      <c r="J231" s="386">
        <v>11.5</v>
      </c>
      <c r="K231" s="452">
        <v>14.652014652014653</v>
      </c>
      <c r="L231" s="378">
        <v>18.971060372770069</v>
      </c>
      <c r="M231" s="617">
        <v>57.438238945160627</v>
      </c>
      <c r="N231" s="378">
        <v>34.736199769780256</v>
      </c>
      <c r="O231" s="378">
        <v>69.90971909265771</v>
      </c>
      <c r="P231" s="386">
        <v>35</v>
      </c>
      <c r="Q231" s="386">
        <v>47.331189242300546</v>
      </c>
      <c r="R231" s="386">
        <v>57.578529850357171</v>
      </c>
      <c r="S231" s="386"/>
      <c r="T231" s="427">
        <v>56.20474147156456</v>
      </c>
      <c r="U231" s="426">
        <v>14.0875</v>
      </c>
      <c r="V231" s="426">
        <v>25.762776963540368</v>
      </c>
      <c r="W231" s="426">
        <v>38.125801646877427</v>
      </c>
      <c r="X231" s="426"/>
      <c r="Y231" s="469">
        <v>1408.2629913432286</v>
      </c>
      <c r="Z231" s="459"/>
      <c r="AA231" s="437"/>
      <c r="AB231" s="459"/>
      <c r="AC231" s="437"/>
      <c r="AD231" s="437"/>
      <c r="AE231" s="460"/>
      <c r="AF231" s="472">
        <v>250</v>
      </c>
      <c r="AG231" s="439">
        <v>12.5</v>
      </c>
      <c r="AH231" s="435"/>
      <c r="AI231" s="402" t="s">
        <v>1747</v>
      </c>
      <c r="AJ231" s="402">
        <v>230</v>
      </c>
      <c r="AK231" s="405"/>
      <c r="AL231" s="530">
        <v>0.1</v>
      </c>
      <c r="AM231" s="512" t="s">
        <v>1758</v>
      </c>
      <c r="AN231" s="422">
        <v>0.2</v>
      </c>
      <c r="AO231" s="488">
        <v>16</v>
      </c>
      <c r="AP231" s="437"/>
      <c r="AQ231" s="437"/>
      <c r="AR231" s="437"/>
      <c r="AS231" s="437"/>
      <c r="AT231" s="437"/>
      <c r="AU231" s="429"/>
      <c r="AV231" s="437"/>
      <c r="AW231" s="437"/>
      <c r="AX231" s="437"/>
      <c r="AY231" s="443" t="s">
        <v>1356</v>
      </c>
    </row>
    <row r="232" spans="1:51" s="14" customFormat="1" ht="31.5" customHeight="1">
      <c r="A232" s="15"/>
      <c r="B232" s="643" t="s">
        <v>2185</v>
      </c>
      <c r="C232" s="564" t="s">
        <v>663</v>
      </c>
      <c r="D232" s="632">
        <v>45</v>
      </c>
      <c r="E232" s="374">
        <v>72422</v>
      </c>
      <c r="F232" s="374">
        <v>190</v>
      </c>
      <c r="G232" s="374">
        <v>7.5</v>
      </c>
      <c r="H232" s="498"/>
      <c r="I232" s="500" t="s">
        <v>185</v>
      </c>
      <c r="J232" s="386">
        <v>11.5</v>
      </c>
      <c r="K232" s="452">
        <v>21.222564102564103</v>
      </c>
      <c r="L232" s="378">
        <v>7.4627246633354698</v>
      </c>
      <c r="M232" s="617">
        <v>115.71845519158136</v>
      </c>
      <c r="N232" s="378">
        <v>28.027240057267917</v>
      </c>
      <c r="O232" s="378">
        <v>68.068477068392212</v>
      </c>
      <c r="P232" s="386">
        <v>45</v>
      </c>
      <c r="Q232" s="386">
        <v>49.850771031168058</v>
      </c>
      <c r="R232" s="386">
        <v>63.217706037224147</v>
      </c>
      <c r="S232" s="386"/>
      <c r="T232" s="427">
        <v>53.283152059717722</v>
      </c>
      <c r="U232" s="426">
        <v>23.287499999999998</v>
      </c>
      <c r="V232" s="426">
        <v>28.57864278262236</v>
      </c>
      <c r="W232" s="426">
        <v>45.959501101002189</v>
      </c>
      <c r="X232" s="426"/>
      <c r="Y232" s="469">
        <v>1335.0598035537123</v>
      </c>
      <c r="Z232" s="472">
        <v>4.5</v>
      </c>
      <c r="AA232" s="474">
        <f t="shared" ref="AA232" si="59">Z232*24*365*1000/22.4*64.07/1000/1000</f>
        <v>112.75175892857142</v>
      </c>
      <c r="AB232" s="459"/>
      <c r="AC232" s="437"/>
      <c r="AD232" s="430">
        <v>46</v>
      </c>
      <c r="AE232" s="464">
        <v>0.1</v>
      </c>
      <c r="AF232" s="472">
        <v>110</v>
      </c>
      <c r="AG232" s="439">
        <v>7.9664200000000003</v>
      </c>
      <c r="AH232" s="435"/>
      <c r="AI232" s="402" t="s">
        <v>1861</v>
      </c>
      <c r="AJ232" s="402">
        <v>130</v>
      </c>
      <c r="AK232" s="404">
        <v>11</v>
      </c>
      <c r="AL232" s="530">
        <v>0.1</v>
      </c>
      <c r="AM232" s="512" t="s">
        <v>1750</v>
      </c>
      <c r="AN232" s="422">
        <v>0.1</v>
      </c>
      <c r="AO232" s="488">
        <v>11</v>
      </c>
      <c r="AP232" s="437"/>
      <c r="AQ232" s="437"/>
      <c r="AR232" s="437"/>
      <c r="AS232" s="437"/>
      <c r="AT232" s="437"/>
      <c r="AU232" s="429"/>
      <c r="AV232" s="437"/>
      <c r="AW232" s="437"/>
      <c r="AX232" s="437"/>
      <c r="AY232" s="564" t="s">
        <v>2096</v>
      </c>
    </row>
    <row r="233" spans="1:51" s="14" customFormat="1" ht="31.5" customHeight="1">
      <c r="A233" s="15"/>
      <c r="B233" s="643" t="s">
        <v>2186</v>
      </c>
      <c r="C233" s="564" t="s">
        <v>664</v>
      </c>
      <c r="D233" s="632">
        <v>45</v>
      </c>
      <c r="E233" s="374">
        <v>17481</v>
      </c>
      <c r="F233" s="374">
        <v>190</v>
      </c>
      <c r="G233" s="374">
        <v>1.8</v>
      </c>
      <c r="H233" s="498"/>
      <c r="I233" s="500" t="s">
        <v>185</v>
      </c>
      <c r="J233" s="386">
        <v>11.5</v>
      </c>
      <c r="K233" s="452">
        <v>5.1226373626373629</v>
      </c>
      <c r="L233" s="378">
        <v>0.99208431216805237</v>
      </c>
      <c r="M233" s="617">
        <v>480.80327391553544</v>
      </c>
      <c r="N233" s="378">
        <v>9.3168493492129905</v>
      </c>
      <c r="O233" s="378">
        <v>51.700806879897677</v>
      </c>
      <c r="P233" s="386">
        <v>45</v>
      </c>
      <c r="Q233" s="386">
        <v>45.644854802909236</v>
      </c>
      <c r="R233" s="386">
        <v>51.055952076988447</v>
      </c>
      <c r="S233" s="386"/>
      <c r="T233" s="427">
        <v>30.739194468373462</v>
      </c>
      <c r="U233" s="426">
        <v>23.287499999999998</v>
      </c>
      <c r="V233" s="426">
        <v>23.959706854754661</v>
      </c>
      <c r="W233" s="426">
        <v>29.97716778860902</v>
      </c>
      <c r="X233" s="426"/>
      <c r="Y233" s="469">
        <v>770.19960985700482</v>
      </c>
      <c r="Z233" s="459"/>
      <c r="AA233" s="437"/>
      <c r="AB233" s="459"/>
      <c r="AC233" s="437"/>
      <c r="AD233" s="437"/>
      <c r="AE233" s="460"/>
      <c r="AF233" s="472">
        <v>110</v>
      </c>
      <c r="AG233" s="439">
        <v>1.9229099999999999</v>
      </c>
      <c r="AH233" s="435"/>
      <c r="AI233" s="402" t="s">
        <v>1861</v>
      </c>
      <c r="AJ233" s="402">
        <v>130</v>
      </c>
      <c r="AK233" s="404">
        <v>11</v>
      </c>
      <c r="AL233" s="530">
        <v>0.1</v>
      </c>
      <c r="AM233" s="512" t="s">
        <v>1750</v>
      </c>
      <c r="AN233" s="422">
        <v>0.2</v>
      </c>
      <c r="AO233" s="488">
        <v>11</v>
      </c>
      <c r="AP233" s="437"/>
      <c r="AQ233" s="437"/>
      <c r="AR233" s="437"/>
      <c r="AS233" s="437"/>
      <c r="AT233" s="437"/>
      <c r="AU233" s="429"/>
      <c r="AV233" s="437"/>
      <c r="AW233" s="437"/>
      <c r="AX233" s="437"/>
      <c r="AY233" s="656" t="s">
        <v>2187</v>
      </c>
    </row>
    <row r="234" spans="1:51" s="14" customFormat="1" ht="31.5" customHeight="1">
      <c r="A234" s="15"/>
      <c r="B234" s="643" t="s">
        <v>2188</v>
      </c>
      <c r="C234" s="564" t="s">
        <v>2128</v>
      </c>
      <c r="D234" s="636">
        <v>50</v>
      </c>
      <c r="E234" s="374">
        <v>10206</v>
      </c>
      <c r="F234" s="374">
        <v>300</v>
      </c>
      <c r="G234" s="374">
        <v>3.4</v>
      </c>
      <c r="H234" s="498"/>
      <c r="I234" s="397" t="s">
        <v>185</v>
      </c>
      <c r="J234" s="386">
        <v>17.5</v>
      </c>
      <c r="K234" s="377">
        <v>2.9907692307692306</v>
      </c>
      <c r="L234" s="377">
        <v>1.4413709743879941</v>
      </c>
      <c r="M234" s="617">
        <v>457.74128234602614</v>
      </c>
      <c r="N234" s="377">
        <v>8.7746619994558586</v>
      </c>
      <c r="O234" s="378">
        <v>56.640421432998501</v>
      </c>
      <c r="P234" s="386">
        <v>50</v>
      </c>
      <c r="Q234" s="386">
        <v>50.936891133352198</v>
      </c>
      <c r="R234" s="386">
        <v>55.70353029964631</v>
      </c>
      <c r="S234" s="386"/>
      <c r="T234" s="427">
        <v>56.142403451884334</v>
      </c>
      <c r="U234" s="426">
        <v>43.750000000000007</v>
      </c>
      <c r="V234" s="426">
        <v>45.404920370792048</v>
      </c>
      <c r="W234" s="426">
        <v>54.300457537263263</v>
      </c>
      <c r="X234" s="426"/>
      <c r="Y234" s="469">
        <v>1406.7010532616575</v>
      </c>
      <c r="Z234" s="659" t="s">
        <v>2237</v>
      </c>
      <c r="AA234" s="437"/>
      <c r="AB234" s="459"/>
      <c r="AC234" s="437"/>
      <c r="AD234" s="437"/>
      <c r="AE234" s="464">
        <v>0.4</v>
      </c>
      <c r="AF234" s="472">
        <v>230</v>
      </c>
      <c r="AG234" s="439">
        <v>2.3473799999999998</v>
      </c>
      <c r="AH234" s="435"/>
      <c r="AI234" s="402" t="s">
        <v>1753</v>
      </c>
      <c r="AJ234" s="402">
        <v>150</v>
      </c>
      <c r="AK234" s="404">
        <v>4</v>
      </c>
      <c r="AL234" s="530">
        <v>0.2</v>
      </c>
      <c r="AM234" s="512" t="s">
        <v>2189</v>
      </c>
      <c r="AN234" s="422">
        <v>0.3</v>
      </c>
      <c r="AO234" s="488">
        <v>4</v>
      </c>
      <c r="AP234" s="437"/>
      <c r="AQ234" s="437"/>
      <c r="AR234" s="437"/>
      <c r="AS234" s="437"/>
      <c r="AT234" s="437"/>
      <c r="AU234" s="429"/>
      <c r="AV234" s="437"/>
      <c r="AW234" s="437"/>
      <c r="AX234" s="437"/>
      <c r="AY234" s="569" t="s">
        <v>2098</v>
      </c>
    </row>
    <row r="235" spans="1:51" s="14" customFormat="1" ht="31.5" customHeight="1">
      <c r="A235" s="15"/>
      <c r="B235" s="643" t="s">
        <v>2190</v>
      </c>
      <c r="C235" s="564" t="s">
        <v>674</v>
      </c>
      <c r="D235" s="636">
        <v>50</v>
      </c>
      <c r="E235" s="374">
        <v>13537</v>
      </c>
      <c r="F235" s="374">
        <v>300</v>
      </c>
      <c r="G235" s="374">
        <v>4.47</v>
      </c>
      <c r="H235" s="498"/>
      <c r="I235" s="397" t="s">
        <v>185</v>
      </c>
      <c r="J235" s="386">
        <v>17.5</v>
      </c>
      <c r="K235" s="377">
        <v>3.9668864468864466</v>
      </c>
      <c r="L235" s="377">
        <v>2.1225805523756378</v>
      </c>
      <c r="M235" s="617">
        <v>346.61376767241347</v>
      </c>
      <c r="N235" s="377">
        <v>11.008860619969596</v>
      </c>
      <c r="O235" s="378">
        <v>58.535436762024403</v>
      </c>
      <c r="P235" s="386">
        <v>50</v>
      </c>
      <c r="Q235" s="386">
        <v>51.379677359044166</v>
      </c>
      <c r="R235" s="386">
        <v>57.155759402980237</v>
      </c>
      <c r="S235" s="386"/>
      <c r="T235" s="427">
        <v>59.96195374611677</v>
      </c>
      <c r="U235" s="426">
        <v>43.750000000000007</v>
      </c>
      <c r="V235" s="426">
        <v>46.197746796590835</v>
      </c>
      <c r="W235" s="426">
        <v>57.168664576298873</v>
      </c>
      <c r="X235" s="426"/>
      <c r="Y235" s="469">
        <v>1502.4035008151798</v>
      </c>
      <c r="Z235" s="459"/>
      <c r="AA235" s="437"/>
      <c r="AB235" s="459"/>
      <c r="AC235" s="437"/>
      <c r="AD235" s="437"/>
      <c r="AE235" s="460"/>
      <c r="AF235" s="472">
        <v>200</v>
      </c>
      <c r="AG235" s="439">
        <v>2.7073999999999998</v>
      </c>
      <c r="AH235" s="435"/>
      <c r="AI235" s="402" t="s">
        <v>1868</v>
      </c>
      <c r="AJ235" s="402">
        <v>180</v>
      </c>
      <c r="AK235" s="404">
        <v>12</v>
      </c>
      <c r="AL235" s="530">
        <v>0.1</v>
      </c>
      <c r="AM235" s="512" t="s">
        <v>2191</v>
      </c>
      <c r="AN235" s="422">
        <v>0.2</v>
      </c>
      <c r="AO235" s="488" t="s">
        <v>256</v>
      </c>
      <c r="AP235" s="437"/>
      <c r="AQ235" s="437"/>
      <c r="AR235" s="437"/>
      <c r="AS235" s="437"/>
      <c r="AT235" s="437"/>
      <c r="AU235" s="430">
        <v>5</v>
      </c>
      <c r="AV235" s="437"/>
      <c r="AW235" s="437"/>
      <c r="AX235" s="437"/>
      <c r="AY235" s="569" t="s">
        <v>2099</v>
      </c>
    </row>
    <row r="236" spans="1:51" s="14" customFormat="1" ht="31.5" customHeight="1">
      <c r="A236" s="15"/>
      <c r="B236" s="643" t="s">
        <v>2192</v>
      </c>
      <c r="C236" s="564" t="s">
        <v>675</v>
      </c>
      <c r="D236" s="657">
        <v>50</v>
      </c>
      <c r="E236" s="374">
        <v>4036</v>
      </c>
      <c r="F236" s="374">
        <v>120</v>
      </c>
      <c r="G236" s="374">
        <v>0.91</v>
      </c>
      <c r="H236" s="498"/>
      <c r="I236" s="397" t="s">
        <v>788</v>
      </c>
      <c r="J236" s="386">
        <v>17.5</v>
      </c>
      <c r="K236" s="377">
        <v>1.1827106227106228</v>
      </c>
      <c r="L236" s="377">
        <v>0.21505177868451458</v>
      </c>
      <c r="M236" s="617">
        <v>1405.8473951972628</v>
      </c>
      <c r="N236" s="377">
        <v>1.557815025591802</v>
      </c>
      <c r="O236" s="378">
        <v>51.152363422779608</v>
      </c>
      <c r="P236" s="386">
        <v>50</v>
      </c>
      <c r="Q236" s="386">
        <v>50.139783656144935</v>
      </c>
      <c r="R236" s="386">
        <v>51.012579766634673</v>
      </c>
      <c r="S236" s="386"/>
      <c r="T236" s="427">
        <v>45.789874965382126</v>
      </c>
      <c r="U236" s="426">
        <v>43.750000000000007</v>
      </c>
      <c r="V236" s="426">
        <v>43.994963338987837</v>
      </c>
      <c r="W236" s="426">
        <v>45.539957652827148</v>
      </c>
      <c r="X236" s="426"/>
      <c r="Y236" s="469">
        <v>1147.3086541035987</v>
      </c>
      <c r="Z236" s="459"/>
      <c r="AA236" s="437"/>
      <c r="AB236" s="459"/>
      <c r="AC236" s="437"/>
      <c r="AD236" s="437"/>
      <c r="AE236" s="460"/>
      <c r="AF236" s="472">
        <v>160</v>
      </c>
      <c r="AG236" s="439">
        <v>0.64576</v>
      </c>
      <c r="AH236" s="435"/>
      <c r="AI236" s="402" t="s">
        <v>1861</v>
      </c>
      <c r="AJ236" s="402">
        <v>180</v>
      </c>
      <c r="AK236" s="404">
        <v>11</v>
      </c>
      <c r="AL236" s="532"/>
      <c r="AM236" s="511"/>
      <c r="AN236" s="408"/>
      <c r="AO236" s="490"/>
      <c r="AP236" s="437"/>
      <c r="AQ236" s="437"/>
      <c r="AR236" s="437"/>
      <c r="AS236" s="437"/>
      <c r="AT236" s="437"/>
      <c r="AU236" s="429"/>
      <c r="AV236" s="437"/>
      <c r="AW236" s="437"/>
      <c r="AX236" s="437"/>
      <c r="AY236" s="569" t="s">
        <v>2100</v>
      </c>
    </row>
    <row r="237" spans="1:51" s="14" customFormat="1" ht="31.5" customHeight="1">
      <c r="A237" s="15"/>
      <c r="B237" s="643" t="s">
        <v>2188</v>
      </c>
      <c r="C237" s="564" t="s">
        <v>2193</v>
      </c>
      <c r="D237" s="393">
        <v>7</v>
      </c>
      <c r="E237" s="374">
        <v>2156</v>
      </c>
      <c r="F237" s="374">
        <v>200</v>
      </c>
      <c r="G237" s="374">
        <v>0.06</v>
      </c>
      <c r="H237" s="498"/>
      <c r="I237" s="397" t="s">
        <v>776</v>
      </c>
      <c r="J237" s="386">
        <v>17.5</v>
      </c>
      <c r="K237" s="377">
        <v>0.63179487179487182</v>
      </c>
      <c r="L237" s="377">
        <v>3.517856547006243E-3</v>
      </c>
      <c r="M237" s="617">
        <v>7499.2622391293598</v>
      </c>
      <c r="N237" s="377">
        <v>1.8589480996300218</v>
      </c>
      <c r="O237" s="378">
        <v>8.2106028715150678</v>
      </c>
      <c r="P237" s="386">
        <v>7</v>
      </c>
      <c r="Q237" s="386">
        <v>7.002286606755554</v>
      </c>
      <c r="R237" s="386">
        <v>8.2083162647595138</v>
      </c>
      <c r="S237" s="386"/>
      <c r="T237" s="422">
        <v>1.1797449914903011</v>
      </c>
      <c r="U237" s="422">
        <v>0.85750000000000004</v>
      </c>
      <c r="V237" s="422">
        <v>0.85806031015509376</v>
      </c>
      <c r="W237" s="422">
        <v>1.1790879782905226</v>
      </c>
      <c r="X237" s="426"/>
      <c r="Y237" s="469">
        <v>29.559627306156443</v>
      </c>
      <c r="Z237" s="459"/>
      <c r="AA237" s="437"/>
      <c r="AB237" s="459"/>
      <c r="AC237" s="437"/>
      <c r="AD237" s="437"/>
      <c r="AE237" s="460"/>
      <c r="AF237" s="472">
        <v>250</v>
      </c>
      <c r="AG237" s="439">
        <v>0.53900000000000003</v>
      </c>
      <c r="AH237" s="435"/>
      <c r="AI237" s="402" t="s">
        <v>1747</v>
      </c>
      <c r="AJ237" s="402">
        <v>230</v>
      </c>
      <c r="AK237" s="404">
        <v>16</v>
      </c>
      <c r="AL237" s="532"/>
      <c r="AM237" s="511"/>
      <c r="AN237" s="408"/>
      <c r="AO237" s="490"/>
      <c r="AP237" s="437"/>
      <c r="AQ237" s="437"/>
      <c r="AR237" s="437"/>
      <c r="AS237" s="437"/>
      <c r="AT237" s="437"/>
      <c r="AU237" s="429"/>
      <c r="AV237" s="437"/>
      <c r="AW237" s="437"/>
      <c r="AX237" s="437"/>
      <c r="AY237" s="280"/>
    </row>
    <row r="238" spans="1:51" s="14" customFormat="1" ht="31.5" customHeight="1">
      <c r="A238" s="15"/>
      <c r="B238" s="643" t="s">
        <v>2194</v>
      </c>
      <c r="C238" s="564" t="s">
        <v>2195</v>
      </c>
      <c r="D238" s="638">
        <v>14.54</v>
      </c>
      <c r="E238" s="374">
        <v>1200</v>
      </c>
      <c r="F238" s="374">
        <v>128</v>
      </c>
      <c r="G238" s="374">
        <v>3.08</v>
      </c>
      <c r="H238" s="498"/>
      <c r="I238" s="397" t="s">
        <v>776</v>
      </c>
      <c r="J238" s="386">
        <v>17.5</v>
      </c>
      <c r="K238" s="377">
        <v>0.35164835164835168</v>
      </c>
      <c r="L238" s="377">
        <v>0.4502265119719448</v>
      </c>
      <c r="M238" s="617">
        <v>1396.1362923300283</v>
      </c>
      <c r="N238" s="377">
        <v>0.4979129076681677</v>
      </c>
      <c r="O238" s="378">
        <v>15.156290622766072</v>
      </c>
      <c r="P238" s="386">
        <v>14.54</v>
      </c>
      <c r="Q238" s="386">
        <v>14.832647232781763</v>
      </c>
      <c r="R238" s="386">
        <v>14.863643389984308</v>
      </c>
      <c r="S238" s="386"/>
      <c r="T238" s="422">
        <v>4.019980045230569</v>
      </c>
      <c r="U238" s="422">
        <v>3.6997029999999995</v>
      </c>
      <c r="V238" s="422">
        <v>3.8501299188125993</v>
      </c>
      <c r="W238" s="422">
        <v>3.8662381594309236</v>
      </c>
      <c r="X238" s="426"/>
      <c r="Y238" s="469">
        <v>100.7244046572233</v>
      </c>
      <c r="Z238" s="459"/>
      <c r="AA238" s="437"/>
      <c r="AB238" s="459"/>
      <c r="AC238" s="437"/>
      <c r="AD238" s="437"/>
      <c r="AE238" s="460"/>
      <c r="AF238" s="472">
        <v>180</v>
      </c>
      <c r="AG238" s="439">
        <v>0.216</v>
      </c>
      <c r="AH238" s="435"/>
      <c r="AI238" s="402" t="s">
        <v>1861</v>
      </c>
      <c r="AJ238" s="402">
        <v>180</v>
      </c>
      <c r="AK238" s="404">
        <v>11</v>
      </c>
      <c r="AL238" s="532"/>
      <c r="AM238" s="511"/>
      <c r="AN238" s="408"/>
      <c r="AO238" s="490"/>
      <c r="AP238" s="437"/>
      <c r="AQ238" s="437"/>
      <c r="AR238" s="437"/>
      <c r="AS238" s="437"/>
      <c r="AT238" s="437"/>
      <c r="AU238" s="429"/>
      <c r="AV238" s="437"/>
      <c r="AW238" s="437"/>
      <c r="AX238" s="437"/>
      <c r="AY238" s="569" t="s">
        <v>2101</v>
      </c>
    </row>
    <row r="239" spans="1:51" s="14" customFormat="1" ht="31.5" customHeight="1">
      <c r="A239" s="15"/>
      <c r="B239" s="643" t="s">
        <v>2188</v>
      </c>
      <c r="C239" s="564" t="s">
        <v>2196</v>
      </c>
      <c r="D239" s="636">
        <v>12</v>
      </c>
      <c r="E239" s="374">
        <v>1681</v>
      </c>
      <c r="F239" s="374">
        <v>190</v>
      </c>
      <c r="G239" s="374">
        <v>2.0499999999999998</v>
      </c>
      <c r="H239" s="374">
        <v>181</v>
      </c>
      <c r="I239" s="385" t="s">
        <v>777</v>
      </c>
      <c r="J239" s="386">
        <v>17.5</v>
      </c>
      <c r="K239" s="377">
        <v>0.49260073260073256</v>
      </c>
      <c r="L239" s="377">
        <v>0.35372394171204119</v>
      </c>
      <c r="M239" s="617">
        <v>1450.424986057478</v>
      </c>
      <c r="N239" s="377">
        <v>1.0867861932205749</v>
      </c>
      <c r="O239" s="378">
        <v>12.936331587706201</v>
      </c>
      <c r="P239" s="386">
        <v>12</v>
      </c>
      <c r="Q239" s="386">
        <v>12.229920562112827</v>
      </c>
      <c r="R239" s="386">
        <v>12.706411025593374</v>
      </c>
      <c r="S239" s="386"/>
      <c r="T239" s="422">
        <v>2.928601811573992</v>
      </c>
      <c r="U239" s="422">
        <v>2.5200000000000005</v>
      </c>
      <c r="V239" s="422">
        <v>2.6174917467228278</v>
      </c>
      <c r="W239" s="422">
        <v>2.8254254201481155</v>
      </c>
      <c r="X239" s="426"/>
      <c r="Y239" s="469">
        <v>73.37889010141518</v>
      </c>
      <c r="Z239" s="459"/>
      <c r="AA239" s="437"/>
      <c r="AB239" s="459"/>
      <c r="AC239" s="437"/>
      <c r="AD239" s="437"/>
      <c r="AE239" s="460"/>
      <c r="AF239" s="472">
        <v>350</v>
      </c>
      <c r="AG239" s="439">
        <v>0.58835000000000004</v>
      </c>
      <c r="AH239" s="435"/>
      <c r="AI239" s="402" t="s">
        <v>1871</v>
      </c>
      <c r="AJ239" s="402">
        <v>350</v>
      </c>
      <c r="AK239" s="404">
        <v>6</v>
      </c>
      <c r="AL239" s="530">
        <v>7.0000000000000007E-2</v>
      </c>
      <c r="AM239" s="512" t="s">
        <v>2197</v>
      </c>
      <c r="AN239" s="422">
        <v>0.3</v>
      </c>
      <c r="AO239" s="488">
        <v>6</v>
      </c>
      <c r="AP239" s="437"/>
      <c r="AQ239" s="437"/>
      <c r="AR239" s="437"/>
      <c r="AS239" s="437"/>
      <c r="AT239" s="437"/>
      <c r="AU239" s="430">
        <v>5</v>
      </c>
      <c r="AV239" s="436">
        <v>3</v>
      </c>
      <c r="AW239" s="436">
        <v>3</v>
      </c>
      <c r="AX239" s="437"/>
      <c r="AY239" s="569" t="s">
        <v>2102</v>
      </c>
    </row>
    <row r="240" spans="1:51" s="14" customFormat="1" ht="31.5" customHeight="1">
      <c r="A240" s="15"/>
      <c r="B240" s="643" t="s">
        <v>2198</v>
      </c>
      <c r="C240" s="564" t="s">
        <v>2199</v>
      </c>
      <c r="D240" s="639">
        <v>9</v>
      </c>
      <c r="E240" s="378">
        <v>3204.7</v>
      </c>
      <c r="F240" s="374">
        <v>140</v>
      </c>
      <c r="G240" s="374">
        <v>2.97</v>
      </c>
      <c r="H240" s="374">
        <v>261.7</v>
      </c>
      <c r="I240" s="397" t="s">
        <v>185</v>
      </c>
      <c r="J240" s="386">
        <v>17.5</v>
      </c>
      <c r="K240" s="377">
        <v>0.93910622710622715</v>
      </c>
      <c r="L240" s="377">
        <v>0.71050343133172689</v>
      </c>
      <c r="M240" s="617">
        <v>871.00185335170943</v>
      </c>
      <c r="N240" s="377">
        <v>1.3598276821679838</v>
      </c>
      <c r="O240" s="378">
        <v>10.345715223774812</v>
      </c>
      <c r="P240" s="386">
        <v>9</v>
      </c>
      <c r="Q240" s="386">
        <v>9.461827230365623</v>
      </c>
      <c r="R240" s="386">
        <v>9.8838879934091892</v>
      </c>
      <c r="S240" s="386"/>
      <c r="T240" s="422">
        <v>1.8730919111003037</v>
      </c>
      <c r="U240" s="422">
        <v>1.4175000000000002</v>
      </c>
      <c r="V240" s="422">
        <v>1.5667080544025471</v>
      </c>
      <c r="W240" s="422">
        <v>1.7095967326595207</v>
      </c>
      <c r="X240" s="426"/>
      <c r="Y240" s="469">
        <v>46.932090580319695</v>
      </c>
      <c r="Z240" s="459"/>
      <c r="AA240" s="437"/>
      <c r="AB240" s="459"/>
      <c r="AC240" s="437"/>
      <c r="AD240" s="437"/>
      <c r="AE240" s="464">
        <v>0.4</v>
      </c>
      <c r="AF240" s="472">
        <v>130</v>
      </c>
      <c r="AG240" s="439">
        <v>0.41661100000000001</v>
      </c>
      <c r="AH240" s="435"/>
      <c r="AI240" s="402" t="s">
        <v>1753</v>
      </c>
      <c r="AJ240" s="402">
        <v>180</v>
      </c>
      <c r="AK240" s="404">
        <v>4</v>
      </c>
      <c r="AL240" s="530">
        <v>0.15</v>
      </c>
      <c r="AM240" s="512" t="s">
        <v>2189</v>
      </c>
      <c r="AN240" s="422">
        <v>0.3</v>
      </c>
      <c r="AO240" s="488">
        <v>4</v>
      </c>
      <c r="AP240" s="437"/>
      <c r="AQ240" s="437"/>
      <c r="AR240" s="437"/>
      <c r="AS240" s="437"/>
      <c r="AT240" s="437"/>
      <c r="AU240" s="429"/>
      <c r="AV240" s="437"/>
      <c r="AW240" s="437"/>
      <c r="AX240" s="437"/>
      <c r="AY240" s="569" t="s">
        <v>2104</v>
      </c>
    </row>
    <row r="241" spans="1:51" s="14" customFormat="1" ht="31.5" customHeight="1">
      <c r="A241" s="15"/>
      <c r="B241" s="643" t="s">
        <v>2200</v>
      </c>
      <c r="C241" s="564" t="s">
        <v>701</v>
      </c>
      <c r="D241" s="373">
        <v>37.5</v>
      </c>
      <c r="E241" s="373">
        <v>63000</v>
      </c>
      <c r="F241" s="373">
        <v>80</v>
      </c>
      <c r="G241" s="373">
        <v>23.8</v>
      </c>
      <c r="H241" s="373">
        <v>1140</v>
      </c>
      <c r="I241" s="379" t="s">
        <v>1258</v>
      </c>
      <c r="J241" s="386">
        <v>17.5</v>
      </c>
      <c r="K241" s="452">
        <v>18.461538461538463</v>
      </c>
      <c r="L241" s="378">
        <v>15.034594449859734</v>
      </c>
      <c r="M241" s="617">
        <v>65.480989278753555</v>
      </c>
      <c r="N241" s="377">
        <v>7.6999159798670789</v>
      </c>
      <c r="O241" s="378">
        <v>52.277431779322427</v>
      </c>
      <c r="P241" s="386">
        <v>37.5</v>
      </c>
      <c r="Q241" s="386">
        <v>47.27248639240883</v>
      </c>
      <c r="R241" s="386">
        <v>42.504945386913604</v>
      </c>
      <c r="S241" s="386"/>
      <c r="T241" s="427">
        <v>47.826272785229932</v>
      </c>
      <c r="U241" s="426">
        <v>24.609375000000004</v>
      </c>
      <c r="V241" s="426">
        <v>39.107039470108369</v>
      </c>
      <c r="W241" s="426">
        <v>31.616731691028896</v>
      </c>
      <c r="X241" s="426"/>
      <c r="Y241" s="469">
        <v>1198.3325287849646</v>
      </c>
      <c r="Z241" s="459"/>
      <c r="AA241" s="437"/>
      <c r="AB241" s="459"/>
      <c r="AC241" s="437"/>
      <c r="AD241" s="437"/>
      <c r="AE241" s="465">
        <v>2</v>
      </c>
      <c r="AF241" s="458">
        <v>100</v>
      </c>
      <c r="AG241" s="439">
        <v>6.3</v>
      </c>
      <c r="AH241" s="435"/>
      <c r="AI241" s="431" t="s">
        <v>1873</v>
      </c>
      <c r="AJ241" s="431">
        <v>100</v>
      </c>
      <c r="AK241" s="407">
        <v>15</v>
      </c>
      <c r="AL241" s="530">
        <v>0.1</v>
      </c>
      <c r="AM241" s="512" t="s">
        <v>2201</v>
      </c>
      <c r="AN241" s="422">
        <v>0.15</v>
      </c>
      <c r="AO241" s="488" t="s">
        <v>256</v>
      </c>
      <c r="AP241" s="429"/>
      <c r="AQ241" s="429"/>
      <c r="AR241" s="429"/>
      <c r="AS241" s="430">
        <v>0.7</v>
      </c>
      <c r="AT241" s="430">
        <v>20</v>
      </c>
      <c r="AU241" s="429"/>
      <c r="AV241" s="429"/>
      <c r="AW241" s="429"/>
      <c r="AX241" s="429"/>
      <c r="AY241" s="261" t="s">
        <v>2202</v>
      </c>
    </row>
    <row r="242" spans="1:51" s="14" customFormat="1" ht="31.5" customHeight="1">
      <c r="A242" s="15"/>
      <c r="B242" s="643" t="s">
        <v>2203</v>
      </c>
      <c r="C242" s="564" t="s">
        <v>2204</v>
      </c>
      <c r="D242" s="622">
        <v>24</v>
      </c>
      <c r="E242" s="373">
        <v>6100</v>
      </c>
      <c r="F242" s="399">
        <v>600</v>
      </c>
      <c r="G242" s="399">
        <v>14</v>
      </c>
      <c r="H242" s="373">
        <v>120</v>
      </c>
      <c r="I242" s="379" t="s">
        <v>1258</v>
      </c>
      <c r="J242" s="386">
        <v>17.5</v>
      </c>
      <c r="K242" s="377">
        <v>1.7875457875457876</v>
      </c>
      <c r="L242" s="377">
        <v>3.3581743756172742</v>
      </c>
      <c r="M242" s="617">
        <v>291.43434534367651</v>
      </c>
      <c r="N242" s="377">
        <v>9.8197472954234186</v>
      </c>
      <c r="O242" s="377">
        <v>32.56564908617645</v>
      </c>
      <c r="P242" s="616">
        <v>24</v>
      </c>
      <c r="Q242" s="616">
        <v>26.182813344151228</v>
      </c>
      <c r="R242" s="616">
        <v>30.382835742025222</v>
      </c>
      <c r="S242" s="616"/>
      <c r="T242" s="422">
        <v>18.559126257069742</v>
      </c>
      <c r="U242" s="422">
        <v>10.080000000000002</v>
      </c>
      <c r="V242" s="422">
        <v>11.996945005756613</v>
      </c>
      <c r="W242" s="422">
        <v>16.154542385220495</v>
      </c>
      <c r="X242" s="426"/>
      <c r="Y242" s="469">
        <v>465.01647325823274</v>
      </c>
      <c r="Z242" s="459"/>
      <c r="AA242" s="437"/>
      <c r="AB242" s="459"/>
      <c r="AC242" s="437"/>
      <c r="AD242" s="437"/>
      <c r="AE242" s="465">
        <v>1</v>
      </c>
      <c r="AF242" s="458">
        <v>200</v>
      </c>
      <c r="AG242" s="439">
        <v>1.22</v>
      </c>
      <c r="AH242" s="435"/>
      <c r="AI242" s="431" t="s">
        <v>1868</v>
      </c>
      <c r="AJ242" s="431">
        <v>180</v>
      </c>
      <c r="AK242" s="407">
        <v>12</v>
      </c>
      <c r="AL242" s="530">
        <v>0.3</v>
      </c>
      <c r="AM242" s="512" t="s">
        <v>1856</v>
      </c>
      <c r="AN242" s="422">
        <v>0.2</v>
      </c>
      <c r="AO242" s="491" t="s">
        <v>256</v>
      </c>
      <c r="AP242" s="429"/>
      <c r="AQ242" s="429"/>
      <c r="AR242" s="429"/>
      <c r="AS242" s="430">
        <v>0.7</v>
      </c>
      <c r="AT242" s="430">
        <v>7</v>
      </c>
      <c r="AU242" s="429"/>
      <c r="AV242" s="429"/>
      <c r="AW242" s="429"/>
      <c r="AX242" s="429"/>
      <c r="AY242" s="569" t="s">
        <v>2205</v>
      </c>
    </row>
    <row r="243" spans="1:51" s="14" customFormat="1" ht="31.5" customHeight="1">
      <c r="A243" s="15"/>
      <c r="B243" s="643" t="s">
        <v>2206</v>
      </c>
      <c r="C243" s="564" t="s">
        <v>2207</v>
      </c>
      <c r="D243" s="373">
        <v>10</v>
      </c>
      <c r="E243" s="373">
        <v>12500</v>
      </c>
      <c r="F243" s="373">
        <v>65</v>
      </c>
      <c r="G243" s="373">
        <v>13</v>
      </c>
      <c r="H243" s="373">
        <v>100</v>
      </c>
      <c r="I243" s="379" t="s">
        <v>1258</v>
      </c>
      <c r="J243" s="386">
        <v>17.5</v>
      </c>
      <c r="K243" s="377">
        <v>3.6630036630036633</v>
      </c>
      <c r="L243" s="377">
        <v>4.5775529883204307</v>
      </c>
      <c r="M243" s="617">
        <v>201.42153695049839</v>
      </c>
      <c r="N243" s="377">
        <v>1.5845898668854979</v>
      </c>
      <c r="O243" s="377">
        <v>14.005392855883855</v>
      </c>
      <c r="P243" s="616">
        <v>10</v>
      </c>
      <c r="Q243" s="616">
        <v>12.97540944240828</v>
      </c>
      <c r="R243" s="616">
        <v>11.029983413475573</v>
      </c>
      <c r="S243" s="616"/>
      <c r="T243" s="422">
        <v>3.432643008333744</v>
      </c>
      <c r="U243" s="422">
        <v>1.7500000000000002</v>
      </c>
      <c r="V243" s="422">
        <v>2.9463218784674146</v>
      </c>
      <c r="W243" s="422">
        <v>2.1290593467770598</v>
      </c>
      <c r="X243" s="426"/>
      <c r="Y243" s="469">
        <v>86.008119325220562</v>
      </c>
      <c r="Z243" s="459"/>
      <c r="AA243" s="437"/>
      <c r="AB243" s="459"/>
      <c r="AC243" s="437"/>
      <c r="AD243" s="437"/>
      <c r="AE243" s="465">
        <v>1</v>
      </c>
      <c r="AF243" s="458">
        <v>200</v>
      </c>
      <c r="AG243" s="439">
        <v>2.5</v>
      </c>
      <c r="AH243" s="435"/>
      <c r="AI243" s="431" t="s">
        <v>1868</v>
      </c>
      <c r="AJ243" s="431">
        <v>180</v>
      </c>
      <c r="AK243" s="407">
        <v>12</v>
      </c>
      <c r="AL243" s="530">
        <v>0.15</v>
      </c>
      <c r="AM243" s="512" t="s">
        <v>1856</v>
      </c>
      <c r="AN243" s="422">
        <v>0.2</v>
      </c>
      <c r="AO243" s="491" t="s">
        <v>256</v>
      </c>
      <c r="AP243" s="429"/>
      <c r="AQ243" s="429"/>
      <c r="AR243" s="429"/>
      <c r="AS243" s="430">
        <v>0.7</v>
      </c>
      <c r="AT243" s="430">
        <v>7</v>
      </c>
      <c r="AU243" s="429"/>
      <c r="AV243" s="429"/>
      <c r="AW243" s="429"/>
      <c r="AX243" s="429"/>
      <c r="AY243" s="280"/>
    </row>
    <row r="244" spans="1:51" s="14" customFormat="1" ht="31.5" customHeight="1">
      <c r="A244" s="15"/>
      <c r="B244" s="643" t="s">
        <v>2206</v>
      </c>
      <c r="C244" s="564" t="s">
        <v>710</v>
      </c>
      <c r="D244" s="373">
        <v>15</v>
      </c>
      <c r="E244" s="373">
        <v>10900</v>
      </c>
      <c r="F244" s="373">
        <v>130</v>
      </c>
      <c r="G244" s="373">
        <v>28</v>
      </c>
      <c r="H244" s="373">
        <v>50</v>
      </c>
      <c r="I244" s="379" t="s">
        <v>1258</v>
      </c>
      <c r="J244" s="386">
        <v>17.5</v>
      </c>
      <c r="K244" s="377">
        <v>3.1941391941391939</v>
      </c>
      <c r="L244" s="377">
        <v>6.8840436202379802</v>
      </c>
      <c r="M244" s="617">
        <v>147.76137248265462</v>
      </c>
      <c r="N244" s="377">
        <v>2.9509072832052206</v>
      </c>
      <c r="O244" s="377">
        <v>21.39271808723808</v>
      </c>
      <c r="P244" s="616">
        <v>15</v>
      </c>
      <c r="Q244" s="616">
        <v>19.474628353154685</v>
      </c>
      <c r="R244" s="616">
        <v>16.918089734083395</v>
      </c>
      <c r="S244" s="616"/>
      <c r="T244" s="422">
        <v>8.0088467753007588</v>
      </c>
      <c r="U244" s="422">
        <v>3.9375000000000004</v>
      </c>
      <c r="V244" s="422">
        <v>6.6370701161361874</v>
      </c>
      <c r="W244" s="422">
        <v>5.0088808043837147</v>
      </c>
      <c r="X244" s="426"/>
      <c r="Y244" s="469">
        <v>200.66923575657279</v>
      </c>
      <c r="Z244" s="459"/>
      <c r="AA244" s="437"/>
      <c r="AB244" s="459"/>
      <c r="AC244" s="437"/>
      <c r="AD244" s="437"/>
      <c r="AE244" s="465">
        <v>1</v>
      </c>
      <c r="AF244" s="458">
        <v>200</v>
      </c>
      <c r="AG244" s="439">
        <v>2.1800000000000002</v>
      </c>
      <c r="AH244" s="435"/>
      <c r="AI244" s="431" t="s">
        <v>1868</v>
      </c>
      <c r="AJ244" s="431">
        <v>180</v>
      </c>
      <c r="AK244" s="407">
        <v>12</v>
      </c>
      <c r="AL244" s="530">
        <v>0.2</v>
      </c>
      <c r="AM244" s="512" t="s">
        <v>1856</v>
      </c>
      <c r="AN244" s="422">
        <v>0.2</v>
      </c>
      <c r="AO244" s="491" t="s">
        <v>256</v>
      </c>
      <c r="AP244" s="429"/>
      <c r="AQ244" s="429"/>
      <c r="AR244" s="429"/>
      <c r="AS244" s="430">
        <v>0.7</v>
      </c>
      <c r="AT244" s="430">
        <v>7</v>
      </c>
      <c r="AU244" s="429"/>
      <c r="AV244" s="429"/>
      <c r="AW244" s="429"/>
      <c r="AX244" s="429"/>
      <c r="AY244" s="280"/>
    </row>
    <row r="245" spans="1:51" s="14" customFormat="1" ht="31.5" customHeight="1">
      <c r="A245" s="15"/>
      <c r="B245" s="643" t="s">
        <v>2206</v>
      </c>
      <c r="C245" s="564" t="s">
        <v>1237</v>
      </c>
      <c r="D245" s="373">
        <v>11</v>
      </c>
      <c r="E245" s="373">
        <v>1600</v>
      </c>
      <c r="F245" s="373">
        <v>780</v>
      </c>
      <c r="G245" s="373">
        <v>18</v>
      </c>
      <c r="H245" s="373">
        <v>45</v>
      </c>
      <c r="I245" s="379" t="s">
        <v>1258</v>
      </c>
      <c r="J245" s="386">
        <v>17.5</v>
      </c>
      <c r="K245" s="377">
        <v>0.46886446886446886</v>
      </c>
      <c r="L245" s="377">
        <v>2.0200130594730177</v>
      </c>
      <c r="M245" s="617">
        <v>501.16839937809698</v>
      </c>
      <c r="N245" s="377">
        <v>3.7575581118474606</v>
      </c>
      <c r="O245" s="377">
        <v>14.755421261358311</v>
      </c>
      <c r="P245" s="616">
        <v>11</v>
      </c>
      <c r="Q245" s="616">
        <v>12.313008488657461</v>
      </c>
      <c r="R245" s="616">
        <v>13.44241277270085</v>
      </c>
      <c r="S245" s="616"/>
      <c r="T245" s="422">
        <v>3.8101429905025359</v>
      </c>
      <c r="U245" s="422">
        <v>2.1175000000000002</v>
      </c>
      <c r="V245" s="422">
        <v>2.6531781157306371</v>
      </c>
      <c r="W245" s="422">
        <v>3.162223070154242</v>
      </c>
      <c r="X245" s="426"/>
      <c r="Y245" s="469">
        <v>95.466738655228482</v>
      </c>
      <c r="Z245" s="459"/>
      <c r="AA245" s="437"/>
      <c r="AB245" s="459"/>
      <c r="AC245" s="437"/>
      <c r="AD245" s="437"/>
      <c r="AE245" s="465">
        <v>1</v>
      </c>
      <c r="AF245" s="459"/>
      <c r="AG245" s="435"/>
      <c r="AH245" s="435"/>
      <c r="AI245" s="400"/>
      <c r="AJ245" s="400"/>
      <c r="AK245" s="405"/>
      <c r="AL245" s="532"/>
      <c r="AM245" s="511"/>
      <c r="AN245" s="408"/>
      <c r="AO245" s="490"/>
      <c r="AP245" s="429"/>
      <c r="AQ245" s="429"/>
      <c r="AR245" s="429"/>
      <c r="AS245" s="429"/>
      <c r="AT245" s="429"/>
      <c r="AU245" s="429"/>
      <c r="AV245" s="429"/>
      <c r="AW245" s="429"/>
      <c r="AX245" s="429"/>
      <c r="AY245" s="280"/>
    </row>
    <row r="246" spans="1:51" s="14" customFormat="1" ht="31.5" customHeight="1">
      <c r="A246" s="15"/>
      <c r="B246" s="643" t="s">
        <v>2206</v>
      </c>
      <c r="C246" s="564" t="s">
        <v>2208</v>
      </c>
      <c r="D246" s="373">
        <v>10</v>
      </c>
      <c r="E246" s="373">
        <v>600</v>
      </c>
      <c r="F246" s="373">
        <v>550</v>
      </c>
      <c r="G246" s="373">
        <v>7.1</v>
      </c>
      <c r="H246" s="373">
        <v>24</v>
      </c>
      <c r="I246" s="379" t="s">
        <v>1258</v>
      </c>
      <c r="J246" s="386">
        <v>17.5</v>
      </c>
      <c r="K246" s="377">
        <v>0.17582417582417584</v>
      </c>
      <c r="L246" s="377">
        <v>0.65150625490778169</v>
      </c>
      <c r="M246" s="617">
        <v>1304.2097308568273</v>
      </c>
      <c r="N246" s="377">
        <v>1.1658336550320998</v>
      </c>
      <c r="O246" s="377">
        <v>11.181270941460923</v>
      </c>
      <c r="P246" s="616">
        <v>10</v>
      </c>
      <c r="Q246" s="616">
        <v>10.423479065690058</v>
      </c>
      <c r="R246" s="616">
        <v>10.757791875770865</v>
      </c>
      <c r="S246" s="616"/>
      <c r="T246" s="422">
        <v>2.1878643476612729</v>
      </c>
      <c r="U246" s="422">
        <v>1.7500000000000002</v>
      </c>
      <c r="V246" s="422">
        <v>1.9013560270753807</v>
      </c>
      <c r="W246" s="422">
        <v>2.0252765057420286</v>
      </c>
      <c r="X246" s="426"/>
      <c r="Y246" s="469">
        <v>54.819011887982221</v>
      </c>
      <c r="Z246" s="459"/>
      <c r="AA246" s="437"/>
      <c r="AB246" s="459"/>
      <c r="AC246" s="437"/>
      <c r="AD246" s="437"/>
      <c r="AE246" s="465">
        <v>1</v>
      </c>
      <c r="AF246" s="459"/>
      <c r="AG246" s="435"/>
      <c r="AH246" s="435"/>
      <c r="AI246" s="400"/>
      <c r="AJ246" s="400"/>
      <c r="AK246" s="405"/>
      <c r="AL246" s="532"/>
      <c r="AM246" s="511"/>
      <c r="AN246" s="408"/>
      <c r="AO246" s="490"/>
      <c r="AP246" s="429"/>
      <c r="AQ246" s="429"/>
      <c r="AR246" s="429"/>
      <c r="AS246" s="429"/>
      <c r="AT246" s="429"/>
      <c r="AU246" s="429"/>
      <c r="AV246" s="429"/>
      <c r="AW246" s="429"/>
      <c r="AX246" s="429"/>
      <c r="AY246" s="569" t="s">
        <v>2209</v>
      </c>
    </row>
    <row r="247" spans="1:51" s="14" customFormat="1" ht="31.5" customHeight="1">
      <c r="A247" s="15"/>
      <c r="B247" s="643" t="s">
        <v>2206</v>
      </c>
      <c r="C247" s="564" t="s">
        <v>2210</v>
      </c>
      <c r="D247" s="622">
        <v>14</v>
      </c>
      <c r="E247" s="373">
        <v>2800</v>
      </c>
      <c r="F247" s="399">
        <v>530</v>
      </c>
      <c r="G247" s="399">
        <v>36</v>
      </c>
      <c r="H247" s="373">
        <v>100</v>
      </c>
      <c r="I247" s="379" t="s">
        <v>1258</v>
      </c>
      <c r="J247" s="386">
        <v>17.5</v>
      </c>
      <c r="K247" s="377">
        <v>0.82051282051282048</v>
      </c>
      <c r="L247" s="377">
        <v>4.0318219243817515</v>
      </c>
      <c r="M247" s="617">
        <v>265.82563720066014</v>
      </c>
      <c r="N247" s="377">
        <v>3.890324852186517</v>
      </c>
      <c r="O247" s="377">
        <v>19.149395404769376</v>
      </c>
      <c r="P247" s="616">
        <v>14</v>
      </c>
      <c r="Q247" s="616">
        <v>16.620684250848139</v>
      </c>
      <c r="R247" s="616">
        <v>16.528711153921236</v>
      </c>
      <c r="S247" s="616"/>
      <c r="T247" s="422">
        <v>6.4172385264435441</v>
      </c>
      <c r="U247" s="422">
        <v>3.43</v>
      </c>
      <c r="V247" s="422">
        <v>4.8343250369118493</v>
      </c>
      <c r="W247" s="422">
        <v>4.7809701171708046</v>
      </c>
      <c r="X247" s="426"/>
      <c r="Y247" s="469">
        <v>160.78998473793411</v>
      </c>
      <c r="Z247" s="459"/>
      <c r="AA247" s="437"/>
      <c r="AB247" s="459"/>
      <c r="AC247" s="437"/>
      <c r="AD247" s="437"/>
      <c r="AE247" s="465">
        <v>1</v>
      </c>
      <c r="AF247" s="458">
        <v>180</v>
      </c>
      <c r="AG247" s="439">
        <v>0.504</v>
      </c>
      <c r="AH247" s="435"/>
      <c r="AI247" s="431" t="s">
        <v>1868</v>
      </c>
      <c r="AJ247" s="431">
        <v>180</v>
      </c>
      <c r="AK247" s="407">
        <v>12</v>
      </c>
      <c r="AL247" s="530">
        <v>0.3</v>
      </c>
      <c r="AM247" s="512" t="s">
        <v>1857</v>
      </c>
      <c r="AN247" s="422">
        <v>0.2</v>
      </c>
      <c r="AO247" s="491" t="s">
        <v>256</v>
      </c>
      <c r="AP247" s="429"/>
      <c r="AQ247" s="429"/>
      <c r="AR247" s="429"/>
      <c r="AS247" s="430">
        <v>0.7</v>
      </c>
      <c r="AT247" s="430">
        <v>7</v>
      </c>
      <c r="AU247" s="429"/>
      <c r="AV247" s="429"/>
      <c r="AW247" s="429"/>
      <c r="AX247" s="429"/>
      <c r="AY247" s="261" t="s">
        <v>2113</v>
      </c>
    </row>
    <row r="248" spans="1:51" s="14" customFormat="1" ht="31.5" customHeight="1">
      <c r="A248" s="15"/>
      <c r="B248" s="643" t="s">
        <v>2211</v>
      </c>
      <c r="C248" s="564" t="s">
        <v>2212</v>
      </c>
      <c r="D248" s="627">
        <v>6.5</v>
      </c>
      <c r="E248" s="373">
        <v>1500</v>
      </c>
      <c r="F248" s="373">
        <v>350</v>
      </c>
      <c r="G248" s="373">
        <v>14.3</v>
      </c>
      <c r="H248" s="373">
        <v>116</v>
      </c>
      <c r="I248" s="379" t="s">
        <v>1258</v>
      </c>
      <c r="J248" s="386">
        <v>17.5</v>
      </c>
      <c r="K248" s="377">
        <v>0.43956043956043955</v>
      </c>
      <c r="L248" s="377">
        <v>1.6885271265752764</v>
      </c>
      <c r="M248" s="617">
        <v>578.29883481879699</v>
      </c>
      <c r="N248" s="377">
        <v>1.5848674584268037</v>
      </c>
      <c r="O248" s="377">
        <v>8.6277064802513515</v>
      </c>
      <c r="P248" s="616">
        <v>6.5</v>
      </c>
      <c r="Q248" s="616">
        <v>7.5975426322739299</v>
      </c>
      <c r="R248" s="616">
        <v>7.5301638479774224</v>
      </c>
      <c r="S248" s="616"/>
      <c r="T248" s="422">
        <v>1.3026530844139954</v>
      </c>
      <c r="U248" s="422">
        <v>0.73937500000000012</v>
      </c>
      <c r="V248" s="422">
        <v>1.0101464458613478</v>
      </c>
      <c r="W248" s="422">
        <v>0.99230893260425757</v>
      </c>
      <c r="X248" s="426"/>
      <c r="Y248" s="469">
        <v>32.63920589809041</v>
      </c>
      <c r="Z248" s="459"/>
      <c r="AA248" s="437"/>
      <c r="AB248" s="459"/>
      <c r="AC248" s="437"/>
      <c r="AD248" s="437"/>
      <c r="AE248" s="460"/>
      <c r="AF248" s="459"/>
      <c r="AG248" s="435"/>
      <c r="AH248" s="435"/>
      <c r="AI248" s="400"/>
      <c r="AJ248" s="400"/>
      <c r="AK248" s="405"/>
      <c r="AL248" s="532"/>
      <c r="AM248" s="511"/>
      <c r="AN248" s="408"/>
      <c r="AO248" s="490"/>
      <c r="AP248" s="429"/>
      <c r="AQ248" s="429"/>
      <c r="AR248" s="429"/>
      <c r="AS248" s="429"/>
      <c r="AT248" s="429"/>
      <c r="AU248" s="429"/>
      <c r="AV248" s="429"/>
      <c r="AW248" s="429"/>
      <c r="AX248" s="429"/>
      <c r="AY248" s="280"/>
    </row>
    <row r="249" spans="1:51" s="14" customFormat="1" ht="31.5" customHeight="1">
      <c r="A249" s="15"/>
      <c r="B249" s="643" t="s">
        <v>2211</v>
      </c>
      <c r="C249" s="564" t="s">
        <v>2213</v>
      </c>
      <c r="D249" s="373">
        <v>3.9</v>
      </c>
      <c r="E249" s="373">
        <v>1518</v>
      </c>
      <c r="F249" s="373">
        <v>144</v>
      </c>
      <c r="G249" s="373">
        <v>9.1</v>
      </c>
      <c r="H249" s="381"/>
      <c r="I249" s="376"/>
      <c r="J249" s="386">
        <v>17.5</v>
      </c>
      <c r="K249" s="377">
        <v>0.44483516483516483</v>
      </c>
      <c r="L249" s="377">
        <v>1.2461947867319934</v>
      </c>
      <c r="M249" s="617">
        <v>716.2808034802888</v>
      </c>
      <c r="N249" s="377">
        <v>0.64223053101842376</v>
      </c>
      <c r="O249" s="377">
        <v>5.1274764565377708</v>
      </c>
      <c r="P249" s="616">
        <v>3.9</v>
      </c>
      <c r="Q249" s="616">
        <v>4.7100266113757954</v>
      </c>
      <c r="R249" s="616">
        <v>4.3174498451619758</v>
      </c>
      <c r="S249" s="616"/>
      <c r="T249" s="422">
        <v>0.46009275921610993</v>
      </c>
      <c r="U249" s="422">
        <v>0.26617499999999999</v>
      </c>
      <c r="V249" s="422">
        <v>0.38822613689769275</v>
      </c>
      <c r="W249" s="422">
        <v>0.32620653039606051</v>
      </c>
      <c r="X249" s="426"/>
      <c r="Y249" s="469">
        <v>11.528059527092465</v>
      </c>
      <c r="Z249" s="459"/>
      <c r="AA249" s="437"/>
      <c r="AB249" s="459"/>
      <c r="AC249" s="437"/>
      <c r="AD249" s="437"/>
      <c r="AE249" s="460"/>
      <c r="AF249" s="459"/>
      <c r="AG249" s="435"/>
      <c r="AH249" s="435"/>
      <c r="AI249" s="400"/>
      <c r="AJ249" s="400"/>
      <c r="AK249" s="405"/>
      <c r="AL249" s="532"/>
      <c r="AM249" s="511"/>
      <c r="AN249" s="408"/>
      <c r="AO249" s="490"/>
      <c r="AP249" s="429"/>
      <c r="AQ249" s="429"/>
      <c r="AR249" s="429"/>
      <c r="AS249" s="430">
        <v>0.7</v>
      </c>
      <c r="AT249" s="429"/>
      <c r="AU249" s="429"/>
      <c r="AV249" s="429"/>
      <c r="AW249" s="429"/>
      <c r="AX249" s="429"/>
      <c r="AY249" s="40" t="s">
        <v>2116</v>
      </c>
    </row>
  </sheetData>
  <mergeCells count="28">
    <mergeCell ref="B25:B26"/>
    <mergeCell ref="B47:B52"/>
    <mergeCell ref="AL21:AO21"/>
    <mergeCell ref="J21:AE21"/>
    <mergeCell ref="AF21:AK21"/>
    <mergeCell ref="B28:B29"/>
    <mergeCell ref="B73:B81"/>
    <mergeCell ref="C71:C72"/>
    <mergeCell ref="B30:B46"/>
    <mergeCell ref="B67:B72"/>
    <mergeCell ref="B82:B97"/>
    <mergeCell ref="B53:B66"/>
    <mergeCell ref="C101:C103"/>
    <mergeCell ref="C104:C107"/>
    <mergeCell ref="C108:C109"/>
    <mergeCell ref="B156:B188"/>
    <mergeCell ref="B114:B125"/>
    <mergeCell ref="B126:B131"/>
    <mergeCell ref="B98:B113"/>
    <mergeCell ref="B132:B145"/>
    <mergeCell ref="B147:B155"/>
    <mergeCell ref="AZ114:AZ125"/>
    <mergeCell ref="AZ126:AZ131"/>
    <mergeCell ref="AZ25:AZ26"/>
    <mergeCell ref="AZ53:AZ66"/>
    <mergeCell ref="AZ73:AZ81"/>
    <mergeCell ref="AZ82:AZ97"/>
    <mergeCell ref="AZ98:AZ113"/>
  </mergeCells>
  <phoneticPr fontId="1"/>
  <hyperlinks>
    <hyperlink ref="AY189" r:id="rId1"/>
  </hyperlinks>
  <pageMargins left="0.7" right="0.7" top="0.75" bottom="0.75" header="0.3" footer="0.3"/>
  <pageSetup paperSize="13" orientation="portrait" horizontalDpi="0"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2:V156"/>
  <sheetViews>
    <sheetView workbookViewId="0"/>
  </sheetViews>
  <sheetFormatPr defaultColWidth="4.7109375" defaultRowHeight="12"/>
  <cols>
    <col min="1" max="1" width="2.85546875" customWidth="1"/>
    <col min="2" max="2" width="15.42578125" customWidth="1"/>
    <col min="3" max="3" width="4" customWidth="1"/>
    <col min="4" max="4" width="5" customWidth="1"/>
    <col min="5" max="8" width="4" customWidth="1"/>
    <col min="9" max="9" width="15.7109375" customWidth="1"/>
    <col min="10" max="10" width="4" customWidth="1"/>
    <col min="11" max="11" width="5.140625" customWidth="1"/>
    <col min="12" max="15" width="4" customWidth="1"/>
    <col min="16" max="16" width="14.85546875" customWidth="1"/>
    <col min="22" max="22" width="10.85546875" customWidth="1"/>
    <col min="23" max="23" width="5.42578125" customWidth="1"/>
    <col min="25" max="25" width="13.7109375" customWidth="1"/>
  </cols>
  <sheetData>
    <row r="2" spans="2:21" s="571" customFormat="1" ht="12" customHeight="1">
      <c r="B2" s="570" t="s">
        <v>1788</v>
      </c>
      <c r="I2" s="570" t="s">
        <v>1814</v>
      </c>
      <c r="P2" s="570" t="s">
        <v>1855</v>
      </c>
    </row>
    <row r="3" spans="2:21">
      <c r="B3" t="s">
        <v>1875</v>
      </c>
      <c r="I3" t="s">
        <v>1789</v>
      </c>
      <c r="P3" t="s">
        <v>1815</v>
      </c>
    </row>
    <row r="5" spans="2:21">
      <c r="B5" t="s">
        <v>1876</v>
      </c>
      <c r="I5" t="s">
        <v>1876</v>
      </c>
      <c r="P5" t="s">
        <v>1816</v>
      </c>
    </row>
    <row r="6" spans="2:21" ht="27.75" customHeight="1">
      <c r="B6" s="92" t="s">
        <v>1768</v>
      </c>
      <c r="C6" s="96" t="s">
        <v>1</v>
      </c>
      <c r="D6" s="576" t="s">
        <v>2</v>
      </c>
      <c r="E6" s="577" t="s">
        <v>1874</v>
      </c>
      <c r="F6" s="576" t="s">
        <v>3</v>
      </c>
      <c r="G6" s="576" t="s">
        <v>4</v>
      </c>
      <c r="I6" s="92" t="s">
        <v>20</v>
      </c>
      <c r="J6" s="96" t="s">
        <v>1</v>
      </c>
      <c r="K6" s="576" t="s">
        <v>2</v>
      </c>
      <c r="L6" s="577" t="s">
        <v>1896</v>
      </c>
      <c r="M6" s="576" t="s">
        <v>3</v>
      </c>
      <c r="N6" s="576" t="s">
        <v>4</v>
      </c>
      <c r="P6" s="92" t="s">
        <v>20</v>
      </c>
      <c r="Q6" s="577" t="s">
        <v>1897</v>
      </c>
      <c r="R6" s="577" t="s">
        <v>1930</v>
      </c>
      <c r="S6" s="576" t="s">
        <v>1822</v>
      </c>
      <c r="T6" s="92" t="s">
        <v>1521</v>
      </c>
      <c r="U6" s="92"/>
    </row>
    <row r="7" spans="2:21">
      <c r="B7" s="92" t="s">
        <v>20</v>
      </c>
      <c r="C7" s="92" t="s">
        <v>1909</v>
      </c>
      <c r="D7" s="92" t="s">
        <v>1910</v>
      </c>
      <c r="E7" s="92" t="s">
        <v>1911</v>
      </c>
      <c r="F7" s="92" t="s">
        <v>1912</v>
      </c>
      <c r="G7" s="92" t="s">
        <v>1913</v>
      </c>
      <c r="I7" s="92"/>
      <c r="J7" s="92" t="s">
        <v>1909</v>
      </c>
      <c r="K7" s="92" t="s">
        <v>1910</v>
      </c>
      <c r="L7" s="92" t="s">
        <v>1911</v>
      </c>
      <c r="M7" s="92" t="s">
        <v>1912</v>
      </c>
      <c r="N7" s="92" t="s">
        <v>1913</v>
      </c>
      <c r="P7" s="92"/>
      <c r="Q7" s="92"/>
      <c r="R7" s="92"/>
      <c r="S7" s="92"/>
      <c r="T7" s="92"/>
      <c r="U7" s="92"/>
    </row>
    <row r="8" spans="2:21">
      <c r="B8" s="92" t="s">
        <v>1769</v>
      </c>
      <c r="C8" s="101">
        <v>37.5</v>
      </c>
      <c r="D8" s="578">
        <v>38000</v>
      </c>
      <c r="E8" s="101">
        <v>680</v>
      </c>
      <c r="F8" s="101">
        <v>80</v>
      </c>
      <c r="G8" s="101">
        <v>1.6</v>
      </c>
      <c r="I8" s="92" t="s">
        <v>1769</v>
      </c>
      <c r="J8" s="101">
        <v>37.5</v>
      </c>
      <c r="K8" s="578">
        <v>63000</v>
      </c>
      <c r="L8" s="578">
        <v>1140</v>
      </c>
      <c r="M8" s="101">
        <v>80</v>
      </c>
      <c r="N8" s="101">
        <v>23.8</v>
      </c>
      <c r="P8" s="92" t="s">
        <v>1769</v>
      </c>
      <c r="Q8" s="92" t="s">
        <v>1823</v>
      </c>
      <c r="R8" s="92">
        <v>0.53</v>
      </c>
      <c r="S8" s="580">
        <v>42770</v>
      </c>
      <c r="T8" t="s">
        <v>1928</v>
      </c>
      <c r="U8" s="92"/>
    </row>
    <row r="9" spans="2:21">
      <c r="B9" s="92" t="s">
        <v>702</v>
      </c>
      <c r="C9" s="101">
        <v>24</v>
      </c>
      <c r="D9" s="578">
        <v>2910</v>
      </c>
      <c r="E9" s="101">
        <v>55.2</v>
      </c>
      <c r="F9" s="101">
        <v>600</v>
      </c>
      <c r="G9" s="101">
        <v>2.2000000000000002</v>
      </c>
      <c r="I9" s="92" t="s">
        <v>1790</v>
      </c>
      <c r="J9" s="101">
        <v>24</v>
      </c>
      <c r="K9" s="578">
        <v>6100</v>
      </c>
      <c r="L9" s="101">
        <v>120</v>
      </c>
      <c r="M9" s="101">
        <v>600</v>
      </c>
      <c r="N9" s="101">
        <v>14</v>
      </c>
      <c r="P9" s="92" t="s">
        <v>1790</v>
      </c>
      <c r="Q9" s="92" t="s">
        <v>1823</v>
      </c>
      <c r="R9" s="92"/>
      <c r="S9" s="101"/>
      <c r="T9" s="589" t="s">
        <v>1931</v>
      </c>
      <c r="U9" s="92"/>
    </row>
    <row r="10" spans="2:21">
      <c r="B10" s="92" t="s">
        <v>703</v>
      </c>
      <c r="C10" s="101"/>
      <c r="D10" s="578">
        <v>2910</v>
      </c>
      <c r="E10" s="101">
        <v>55.2</v>
      </c>
      <c r="F10" s="101"/>
      <c r="G10" s="101"/>
      <c r="I10" s="92" t="s">
        <v>1791</v>
      </c>
      <c r="J10" s="101">
        <v>24</v>
      </c>
      <c r="K10" s="578">
        <v>6100</v>
      </c>
      <c r="L10" s="101">
        <v>120</v>
      </c>
      <c r="M10" s="101">
        <v>600</v>
      </c>
      <c r="N10" s="101">
        <v>14</v>
      </c>
      <c r="P10" s="92" t="s">
        <v>1791</v>
      </c>
      <c r="Q10" s="92" t="s">
        <v>1823</v>
      </c>
      <c r="R10" s="92"/>
      <c r="S10" s="101"/>
      <c r="T10" s="589" t="s">
        <v>1931</v>
      </c>
      <c r="U10" s="92"/>
    </row>
    <row r="11" spans="2:21">
      <c r="B11" s="92" t="s">
        <v>704</v>
      </c>
      <c r="C11" s="101">
        <v>24</v>
      </c>
      <c r="D11" s="578">
        <v>2910</v>
      </c>
      <c r="E11" s="101">
        <v>55.2</v>
      </c>
      <c r="F11" s="101">
        <v>600</v>
      </c>
      <c r="G11" s="101">
        <v>1.7</v>
      </c>
      <c r="I11" s="92" t="s">
        <v>1792</v>
      </c>
      <c r="J11" s="101">
        <v>24</v>
      </c>
      <c r="K11" s="578">
        <v>4200</v>
      </c>
      <c r="L11" s="101">
        <v>120</v>
      </c>
      <c r="M11" s="101">
        <v>600</v>
      </c>
      <c r="N11" s="101">
        <v>9.5</v>
      </c>
      <c r="P11" s="92" t="s">
        <v>1792</v>
      </c>
      <c r="Q11" s="92" t="s">
        <v>1823</v>
      </c>
      <c r="R11" s="92"/>
      <c r="S11" s="101"/>
      <c r="T11" s="589" t="s">
        <v>1931</v>
      </c>
      <c r="U11" s="92"/>
    </row>
    <row r="12" spans="2:21">
      <c r="B12" s="92" t="s">
        <v>705</v>
      </c>
      <c r="C12" s="101"/>
      <c r="D12" s="578">
        <v>1590</v>
      </c>
      <c r="E12" s="101">
        <v>40</v>
      </c>
      <c r="F12" s="101"/>
      <c r="G12" s="101"/>
      <c r="I12" s="92" t="s">
        <v>705</v>
      </c>
      <c r="J12" s="101">
        <v>24</v>
      </c>
      <c r="K12" s="578">
        <v>4200</v>
      </c>
      <c r="L12" s="101">
        <v>120</v>
      </c>
      <c r="M12" s="101">
        <v>600</v>
      </c>
      <c r="N12" s="101">
        <v>9.5</v>
      </c>
      <c r="P12" s="92" t="s">
        <v>705</v>
      </c>
      <c r="Q12" s="92" t="s">
        <v>1823</v>
      </c>
      <c r="R12" s="92"/>
      <c r="S12" s="101"/>
      <c r="T12" s="589" t="s">
        <v>1931</v>
      </c>
      <c r="U12" s="92"/>
    </row>
    <row r="13" spans="2:21">
      <c r="B13" s="92" t="s">
        <v>706</v>
      </c>
      <c r="C13" s="101">
        <v>7.5</v>
      </c>
      <c r="D13" s="578">
        <v>900</v>
      </c>
      <c r="E13" s="101">
        <v>30</v>
      </c>
      <c r="F13" s="101">
        <v>515</v>
      </c>
      <c r="G13" s="101">
        <v>2.8</v>
      </c>
      <c r="I13" s="92" t="s">
        <v>706</v>
      </c>
      <c r="J13" s="101">
        <v>9.5</v>
      </c>
      <c r="K13" s="578">
        <v>980</v>
      </c>
      <c r="L13" s="101">
        <v>40</v>
      </c>
      <c r="M13" s="101">
        <v>700</v>
      </c>
      <c r="N13" s="101">
        <v>10</v>
      </c>
      <c r="P13" s="92" t="s">
        <v>706</v>
      </c>
      <c r="Q13" s="92" t="s">
        <v>1823</v>
      </c>
      <c r="R13" s="92"/>
      <c r="S13" s="101"/>
      <c r="T13" s="589" t="s">
        <v>1931</v>
      </c>
      <c r="U13" s="92"/>
    </row>
    <row r="14" spans="2:21">
      <c r="B14" s="92" t="s">
        <v>707</v>
      </c>
      <c r="C14" s="101">
        <v>21</v>
      </c>
      <c r="D14" s="578">
        <v>5100</v>
      </c>
      <c r="E14" s="101">
        <v>120</v>
      </c>
      <c r="F14" s="101">
        <v>130</v>
      </c>
      <c r="G14" s="101">
        <v>5.7</v>
      </c>
      <c r="I14" s="92" t="s">
        <v>707</v>
      </c>
      <c r="J14" s="101">
        <v>21</v>
      </c>
      <c r="K14" s="578">
        <v>6000</v>
      </c>
      <c r="L14" s="101">
        <v>140</v>
      </c>
      <c r="M14" s="101">
        <v>130</v>
      </c>
      <c r="N14" s="101">
        <v>9.3000000000000007</v>
      </c>
      <c r="P14" s="92" t="s">
        <v>707</v>
      </c>
      <c r="Q14" s="92" t="s">
        <v>1823</v>
      </c>
      <c r="R14" s="92"/>
      <c r="S14" s="101"/>
      <c r="T14" s="589" t="s">
        <v>1824</v>
      </c>
      <c r="U14" s="92"/>
    </row>
    <row r="15" spans="2:21">
      <c r="B15" s="92" t="s">
        <v>1770</v>
      </c>
      <c r="C15" s="101"/>
      <c r="D15" s="578"/>
      <c r="E15" s="101">
        <v>40</v>
      </c>
      <c r="F15" s="101"/>
      <c r="G15" s="101"/>
      <c r="I15" s="92"/>
      <c r="J15" s="92"/>
      <c r="K15" s="579"/>
      <c r="L15" s="92"/>
      <c r="M15" s="92"/>
      <c r="N15" s="92"/>
      <c r="P15" s="92"/>
      <c r="Q15" s="92"/>
      <c r="R15" s="92"/>
      <c r="S15" s="92"/>
      <c r="T15" s="92"/>
      <c r="U15" s="92"/>
    </row>
    <row r="16" spans="2:21">
      <c r="B16" s="92" t="s">
        <v>1771</v>
      </c>
      <c r="C16" s="101">
        <v>15.6</v>
      </c>
      <c r="D16" s="578">
        <v>12000</v>
      </c>
      <c r="E16" s="101">
        <v>80</v>
      </c>
      <c r="F16" s="101">
        <v>130</v>
      </c>
      <c r="G16" s="101">
        <v>22.2</v>
      </c>
      <c r="I16" s="92" t="s">
        <v>1771</v>
      </c>
      <c r="J16" s="101">
        <v>10</v>
      </c>
      <c r="K16" s="578">
        <v>12500</v>
      </c>
      <c r="L16" s="101">
        <v>100</v>
      </c>
      <c r="M16" s="101">
        <v>65</v>
      </c>
      <c r="N16" s="101">
        <v>13</v>
      </c>
      <c r="P16" s="92" t="s">
        <v>1771</v>
      </c>
      <c r="Q16" s="92" t="s">
        <v>1823</v>
      </c>
      <c r="R16" s="92">
        <v>0.39</v>
      </c>
      <c r="S16" s="580">
        <v>42770</v>
      </c>
      <c r="T16" s="92"/>
      <c r="U16" s="92"/>
    </row>
    <row r="17" spans="2:21">
      <c r="B17" s="92" t="s">
        <v>1772</v>
      </c>
      <c r="C17" s="101"/>
      <c r="D17" s="578"/>
      <c r="E17" s="101">
        <v>50</v>
      </c>
      <c r="F17" s="101"/>
      <c r="G17" s="101"/>
      <c r="I17" s="92" t="s">
        <v>1773</v>
      </c>
      <c r="J17" s="101">
        <v>12.5</v>
      </c>
      <c r="K17" s="578">
        <v>13900</v>
      </c>
      <c r="L17" s="101">
        <v>70</v>
      </c>
      <c r="M17" s="101">
        <v>130</v>
      </c>
      <c r="N17" s="101">
        <v>36</v>
      </c>
      <c r="P17" s="92" t="s">
        <v>1773</v>
      </c>
      <c r="Q17" s="92" t="s">
        <v>1823</v>
      </c>
      <c r="R17" s="92"/>
      <c r="S17" s="101"/>
      <c r="T17" s="589" t="s">
        <v>1931</v>
      </c>
      <c r="U17" s="92"/>
    </row>
    <row r="18" spans="2:21">
      <c r="B18" s="92" t="s">
        <v>1773</v>
      </c>
      <c r="C18" s="101">
        <v>15</v>
      </c>
      <c r="D18" s="578">
        <v>9000</v>
      </c>
      <c r="E18" s="101">
        <v>70</v>
      </c>
      <c r="F18" s="101">
        <v>130</v>
      </c>
      <c r="G18" s="101">
        <v>13.5</v>
      </c>
      <c r="I18" s="92" t="s">
        <v>710</v>
      </c>
      <c r="J18" s="101">
        <v>15</v>
      </c>
      <c r="K18" s="578">
        <v>10900</v>
      </c>
      <c r="L18" s="101">
        <v>50</v>
      </c>
      <c r="M18" s="101">
        <v>130</v>
      </c>
      <c r="N18" s="101">
        <v>28</v>
      </c>
      <c r="P18" s="92" t="s">
        <v>710</v>
      </c>
      <c r="Q18" s="92" t="s">
        <v>1823</v>
      </c>
      <c r="R18" s="92"/>
      <c r="S18" s="101"/>
      <c r="T18" s="589" t="s">
        <v>1932</v>
      </c>
      <c r="U18" s="92"/>
    </row>
    <row r="19" spans="2:21">
      <c r="B19" s="92" t="s">
        <v>1774</v>
      </c>
      <c r="C19" s="101">
        <v>15</v>
      </c>
      <c r="D19" s="578">
        <v>6900</v>
      </c>
      <c r="E19" s="101">
        <v>50</v>
      </c>
      <c r="F19" s="101">
        <v>130</v>
      </c>
      <c r="G19" s="101">
        <v>10.3</v>
      </c>
      <c r="I19" s="92" t="s">
        <v>1774</v>
      </c>
      <c r="J19" s="101">
        <v>15</v>
      </c>
      <c r="K19" s="578">
        <v>6900</v>
      </c>
      <c r="L19" s="101">
        <v>50</v>
      </c>
      <c r="M19" s="101">
        <v>130</v>
      </c>
      <c r="N19" s="101">
        <v>18</v>
      </c>
      <c r="P19" s="92" t="s">
        <v>1774</v>
      </c>
      <c r="Q19" s="92" t="s">
        <v>1823</v>
      </c>
      <c r="R19" s="92"/>
      <c r="S19" s="101"/>
      <c r="T19" s="589" t="s">
        <v>1933</v>
      </c>
      <c r="U19" s="92"/>
    </row>
    <row r="20" spans="2:21">
      <c r="B20" s="92" t="s">
        <v>1775</v>
      </c>
      <c r="C20" s="101">
        <v>15.1</v>
      </c>
      <c r="D20" s="578">
        <v>14000</v>
      </c>
      <c r="E20" s="101">
        <v>120</v>
      </c>
      <c r="F20" s="101">
        <v>130</v>
      </c>
      <c r="G20" s="101">
        <v>20.9</v>
      </c>
      <c r="I20" s="92" t="s">
        <v>1775</v>
      </c>
      <c r="J20" s="101">
        <v>15.1</v>
      </c>
      <c r="K20" s="578">
        <v>11500</v>
      </c>
      <c r="L20" s="101">
        <v>140</v>
      </c>
      <c r="M20" s="101">
        <v>130</v>
      </c>
      <c r="N20" s="101">
        <v>24</v>
      </c>
      <c r="P20" s="92" t="s">
        <v>1775</v>
      </c>
      <c r="Q20" s="92" t="s">
        <v>1823</v>
      </c>
      <c r="R20" s="92">
        <v>0.39</v>
      </c>
      <c r="S20" s="580">
        <v>42769</v>
      </c>
      <c r="T20" s="92"/>
      <c r="U20" s="92"/>
    </row>
    <row r="21" spans="2:21">
      <c r="B21" s="92" t="s">
        <v>1776</v>
      </c>
      <c r="C21" s="101">
        <v>11</v>
      </c>
      <c r="D21" s="578">
        <v>1600</v>
      </c>
      <c r="E21" s="101">
        <v>32.4</v>
      </c>
      <c r="F21" s="101">
        <v>780</v>
      </c>
      <c r="G21" s="101">
        <v>4.9000000000000004</v>
      </c>
      <c r="I21" s="92" t="s">
        <v>1776</v>
      </c>
      <c r="J21" s="101">
        <v>11</v>
      </c>
      <c r="K21" s="578">
        <v>1600</v>
      </c>
      <c r="L21" s="101">
        <v>45</v>
      </c>
      <c r="M21" s="101">
        <v>780</v>
      </c>
      <c r="N21" s="101">
        <v>18</v>
      </c>
      <c r="P21" s="92" t="s">
        <v>1776</v>
      </c>
      <c r="Q21" s="92" t="s">
        <v>1823</v>
      </c>
      <c r="R21" s="92"/>
      <c r="S21" s="101"/>
      <c r="T21" s="589" t="s">
        <v>1931</v>
      </c>
      <c r="U21" s="92"/>
    </row>
    <row r="22" spans="2:21">
      <c r="B22" s="92" t="s">
        <v>713</v>
      </c>
      <c r="C22" s="101">
        <v>7.5</v>
      </c>
      <c r="D22" s="578">
        <v>1380</v>
      </c>
      <c r="E22" s="101">
        <v>20</v>
      </c>
      <c r="F22" s="101">
        <v>760</v>
      </c>
      <c r="G22" s="101">
        <v>8.3000000000000007</v>
      </c>
      <c r="I22" s="92" t="s">
        <v>713</v>
      </c>
      <c r="J22" s="101">
        <v>7.5</v>
      </c>
      <c r="K22" s="578">
        <v>750</v>
      </c>
      <c r="L22" s="101">
        <v>30</v>
      </c>
      <c r="M22" s="101">
        <v>760</v>
      </c>
      <c r="N22" s="101">
        <v>11</v>
      </c>
      <c r="P22" s="92" t="s">
        <v>713</v>
      </c>
      <c r="Q22" s="92" t="s">
        <v>1823</v>
      </c>
      <c r="R22" s="92"/>
      <c r="S22" s="101"/>
      <c r="T22" s="589" t="s">
        <v>1934</v>
      </c>
      <c r="U22" s="92"/>
    </row>
    <row r="23" spans="2:21">
      <c r="B23" s="92" t="s">
        <v>1236</v>
      </c>
      <c r="C23" s="101">
        <v>11</v>
      </c>
      <c r="D23" s="578">
        <v>1600</v>
      </c>
      <c r="E23" s="101">
        <v>20</v>
      </c>
      <c r="F23" s="101">
        <v>550</v>
      </c>
      <c r="G23" s="101">
        <v>4.9000000000000004</v>
      </c>
      <c r="I23" s="92" t="s">
        <v>1236</v>
      </c>
      <c r="J23" s="101">
        <v>13.5</v>
      </c>
      <c r="K23" s="578">
        <v>1900</v>
      </c>
      <c r="L23" s="101">
        <v>45</v>
      </c>
      <c r="M23" s="101">
        <v>550</v>
      </c>
      <c r="N23" s="101">
        <v>13</v>
      </c>
      <c r="P23" s="92" t="s">
        <v>1236</v>
      </c>
      <c r="Q23" s="92" t="s">
        <v>1823</v>
      </c>
      <c r="R23" s="92"/>
      <c r="S23" s="101"/>
      <c r="T23" s="589" t="s">
        <v>1931</v>
      </c>
      <c r="U23" s="92"/>
    </row>
    <row r="24" spans="2:21">
      <c r="B24" s="92" t="s">
        <v>1777</v>
      </c>
      <c r="C24" s="101">
        <v>10</v>
      </c>
      <c r="D24" s="578">
        <v>510</v>
      </c>
      <c r="E24" s="101">
        <v>24</v>
      </c>
      <c r="F24" s="101">
        <v>550</v>
      </c>
      <c r="G24" s="101">
        <v>1.6</v>
      </c>
      <c r="I24" s="92" t="s">
        <v>1777</v>
      </c>
      <c r="J24" s="101">
        <v>10</v>
      </c>
      <c r="K24" s="578">
        <v>600</v>
      </c>
      <c r="L24" s="101">
        <v>24</v>
      </c>
      <c r="M24" s="101">
        <v>550</v>
      </c>
      <c r="N24" s="101">
        <v>7.1</v>
      </c>
      <c r="P24" s="92" t="s">
        <v>1777</v>
      </c>
      <c r="Q24" s="92" t="s">
        <v>1823</v>
      </c>
      <c r="R24" s="92"/>
      <c r="S24" s="101"/>
      <c r="T24" s="589" t="s">
        <v>1932</v>
      </c>
      <c r="U24" s="92"/>
    </row>
    <row r="25" spans="2:21">
      <c r="B25" s="92" t="s">
        <v>1778</v>
      </c>
      <c r="C25" s="101">
        <v>20</v>
      </c>
      <c r="D25" s="578">
        <v>1240</v>
      </c>
      <c r="E25" s="101">
        <v>100</v>
      </c>
      <c r="F25" s="101">
        <v>530</v>
      </c>
      <c r="G25" s="101">
        <v>4.5999999999999996</v>
      </c>
      <c r="I25" s="92" t="s">
        <v>1778</v>
      </c>
      <c r="J25" s="101">
        <v>14</v>
      </c>
      <c r="K25" s="578">
        <v>2800</v>
      </c>
      <c r="L25" s="101">
        <v>100</v>
      </c>
      <c r="M25" s="101">
        <v>530</v>
      </c>
      <c r="N25" s="101">
        <v>36</v>
      </c>
      <c r="P25" s="92" t="s">
        <v>1778</v>
      </c>
      <c r="Q25" s="92" t="s">
        <v>1823</v>
      </c>
      <c r="R25" s="92"/>
      <c r="S25" s="101"/>
      <c r="T25" s="589" t="s">
        <v>1935</v>
      </c>
      <c r="U25" s="92"/>
    </row>
    <row r="26" spans="2:21">
      <c r="B26" s="92"/>
      <c r="C26" s="92"/>
      <c r="D26" s="579"/>
      <c r="E26" s="92"/>
      <c r="F26" s="92"/>
      <c r="G26" s="92"/>
      <c r="I26" s="92" t="s">
        <v>1925</v>
      </c>
      <c r="J26" s="101">
        <v>14</v>
      </c>
      <c r="K26" s="578">
        <v>2800</v>
      </c>
      <c r="L26" s="92"/>
      <c r="M26" s="101">
        <v>800</v>
      </c>
      <c r="N26" s="92">
        <v>43</v>
      </c>
      <c r="P26" s="92"/>
      <c r="Q26" s="92"/>
      <c r="R26" s="92"/>
      <c r="S26" s="92"/>
      <c r="T26" s="589"/>
      <c r="U26" s="92"/>
    </row>
    <row r="27" spans="2:21">
      <c r="B27" s="92" t="s">
        <v>1779</v>
      </c>
      <c r="C27" s="101"/>
      <c r="D27" s="578">
        <v>1240</v>
      </c>
      <c r="E27" s="101">
        <v>100</v>
      </c>
      <c r="F27" s="101"/>
      <c r="G27" s="101"/>
      <c r="I27" s="92" t="s">
        <v>1779</v>
      </c>
      <c r="J27" s="101">
        <v>14</v>
      </c>
      <c r="K27" s="578">
        <v>2800</v>
      </c>
      <c r="L27" s="101">
        <v>100</v>
      </c>
      <c r="M27" s="101">
        <v>530</v>
      </c>
      <c r="N27" s="101">
        <v>36</v>
      </c>
      <c r="P27" s="92" t="s">
        <v>1779</v>
      </c>
      <c r="Q27" s="92" t="s">
        <v>1823</v>
      </c>
      <c r="R27" s="92"/>
      <c r="S27" s="101"/>
      <c r="T27" s="589" t="s">
        <v>1935</v>
      </c>
      <c r="U27" s="92"/>
    </row>
    <row r="28" spans="2:21">
      <c r="B28" s="92"/>
      <c r="C28" s="92"/>
      <c r="D28" s="579"/>
      <c r="E28" s="92"/>
      <c r="F28" s="92"/>
      <c r="G28" s="92"/>
      <c r="I28" s="92" t="s">
        <v>1926</v>
      </c>
      <c r="J28" s="101">
        <v>14</v>
      </c>
      <c r="K28" s="578">
        <v>2800</v>
      </c>
      <c r="L28" s="92"/>
      <c r="M28" s="101">
        <v>800</v>
      </c>
      <c r="N28" s="92">
        <v>43</v>
      </c>
      <c r="P28" s="92"/>
      <c r="Q28" s="92"/>
      <c r="R28" s="92"/>
      <c r="S28" s="92"/>
      <c r="T28" s="589"/>
      <c r="U28" s="92"/>
    </row>
    <row r="29" spans="2:21">
      <c r="B29" s="92" t="s">
        <v>1780</v>
      </c>
      <c r="C29" s="101">
        <v>8</v>
      </c>
      <c r="D29" s="578">
        <v>576</v>
      </c>
      <c r="E29" s="101">
        <v>30</v>
      </c>
      <c r="F29" s="101">
        <v>530</v>
      </c>
      <c r="G29" s="101">
        <v>2.4</v>
      </c>
      <c r="I29" s="92" t="s">
        <v>1780</v>
      </c>
      <c r="J29" s="101">
        <v>12</v>
      </c>
      <c r="K29" s="578">
        <v>1700</v>
      </c>
      <c r="L29" s="101">
        <v>90</v>
      </c>
      <c r="M29" s="101">
        <v>800</v>
      </c>
      <c r="N29" s="101">
        <v>26</v>
      </c>
      <c r="P29" s="92" t="s">
        <v>1780</v>
      </c>
      <c r="Q29" s="92" t="s">
        <v>1823</v>
      </c>
      <c r="R29" s="92"/>
      <c r="S29" s="101"/>
      <c r="T29" s="589" t="s">
        <v>1934</v>
      </c>
      <c r="U29" s="92"/>
    </row>
    <row r="30" spans="2:21">
      <c r="B30" s="92" t="s">
        <v>1781</v>
      </c>
      <c r="C30" s="101">
        <v>7.5</v>
      </c>
      <c r="D30" s="578">
        <v>420</v>
      </c>
      <c r="E30" s="101">
        <v>24</v>
      </c>
      <c r="F30" s="101">
        <v>530</v>
      </c>
      <c r="G30" s="101">
        <v>1.8</v>
      </c>
      <c r="I30" s="92"/>
      <c r="J30" s="92"/>
      <c r="K30" s="579"/>
      <c r="L30" s="92"/>
      <c r="M30" s="92"/>
      <c r="N30" s="92"/>
      <c r="P30" s="92"/>
      <c r="Q30" s="92"/>
      <c r="R30" s="92"/>
      <c r="S30" s="92"/>
      <c r="T30" s="589"/>
      <c r="U30" s="92"/>
    </row>
    <row r="31" spans="2:21">
      <c r="B31" s="92" t="s">
        <v>1782</v>
      </c>
      <c r="C31" s="101">
        <v>12</v>
      </c>
      <c r="D31" s="578">
        <v>1240</v>
      </c>
      <c r="E31" s="101">
        <v>100</v>
      </c>
      <c r="F31" s="101">
        <v>530</v>
      </c>
      <c r="G31" s="101">
        <v>5.2</v>
      </c>
      <c r="I31" s="92" t="s">
        <v>1782</v>
      </c>
      <c r="J31" s="101">
        <v>12</v>
      </c>
      <c r="K31" s="578">
        <v>1400</v>
      </c>
      <c r="L31" s="101">
        <v>100</v>
      </c>
      <c r="M31" s="101">
        <v>800</v>
      </c>
      <c r="N31" s="101">
        <v>22</v>
      </c>
      <c r="P31" s="92" t="s">
        <v>1782</v>
      </c>
      <c r="Q31" s="92" t="s">
        <v>1823</v>
      </c>
      <c r="R31" s="92"/>
      <c r="S31" s="101"/>
      <c r="T31" s="589" t="s">
        <v>1935</v>
      </c>
      <c r="U31" s="92"/>
    </row>
    <row r="32" spans="2:21">
      <c r="B32" s="92" t="s">
        <v>1783</v>
      </c>
      <c r="C32" s="101">
        <v>6.5</v>
      </c>
      <c r="D32" s="578">
        <v>2900</v>
      </c>
      <c r="E32" s="101">
        <v>103.6</v>
      </c>
      <c r="F32" s="101">
        <v>500</v>
      </c>
      <c r="G32" s="101">
        <v>12.9</v>
      </c>
      <c r="I32" s="92" t="s">
        <v>1793</v>
      </c>
      <c r="J32" s="101">
        <v>6.5</v>
      </c>
      <c r="K32" s="578">
        <v>1500</v>
      </c>
      <c r="L32" s="101">
        <v>116</v>
      </c>
      <c r="M32" s="101">
        <v>350</v>
      </c>
      <c r="N32" s="101">
        <v>14.3</v>
      </c>
      <c r="P32" s="590" t="s">
        <v>1929</v>
      </c>
    </row>
    <row r="33" spans="2:14">
      <c r="B33" s="92" t="s">
        <v>1784</v>
      </c>
      <c r="C33" s="101">
        <v>6.5</v>
      </c>
      <c r="D33" s="578">
        <v>800</v>
      </c>
      <c r="E33" s="101">
        <v>69.099999999999994</v>
      </c>
      <c r="F33" s="101">
        <v>500</v>
      </c>
      <c r="G33" s="101">
        <v>3.6</v>
      </c>
      <c r="I33" s="92" t="s">
        <v>1794</v>
      </c>
      <c r="J33" s="101">
        <v>6.5</v>
      </c>
      <c r="K33" s="578">
        <v>1000</v>
      </c>
      <c r="L33" s="101">
        <v>77</v>
      </c>
      <c r="M33" s="101">
        <v>350</v>
      </c>
      <c r="N33" s="101">
        <v>9.5</v>
      </c>
    </row>
    <row r="34" spans="2:14">
      <c r="I34" s="92" t="s">
        <v>1795</v>
      </c>
      <c r="J34" s="101">
        <v>3.9</v>
      </c>
      <c r="K34" s="578">
        <v>1518</v>
      </c>
      <c r="L34" s="101"/>
      <c r="M34" s="101">
        <v>144</v>
      </c>
      <c r="N34" s="101">
        <v>9.1</v>
      </c>
    </row>
    <row r="35" spans="2:14">
      <c r="I35" s="92" t="s">
        <v>1796</v>
      </c>
      <c r="J35" s="101">
        <v>3.9</v>
      </c>
      <c r="K35" s="578">
        <v>2436</v>
      </c>
      <c r="L35" s="101"/>
      <c r="M35" s="101">
        <v>200</v>
      </c>
      <c r="N35" s="101">
        <v>16.600000000000001</v>
      </c>
    </row>
    <row r="36" spans="2:14">
      <c r="I36" s="92" t="s">
        <v>1797</v>
      </c>
      <c r="J36" s="101">
        <v>7.2</v>
      </c>
      <c r="K36" s="578">
        <v>1518</v>
      </c>
      <c r="L36" s="101"/>
      <c r="M36" s="101">
        <v>144</v>
      </c>
      <c r="N36" s="101">
        <v>9.1</v>
      </c>
    </row>
    <row r="37" spans="2:14">
      <c r="I37" s="92" t="s">
        <v>1798</v>
      </c>
      <c r="J37" s="101">
        <v>7.2</v>
      </c>
      <c r="K37" s="578">
        <v>1518</v>
      </c>
      <c r="L37" s="101"/>
      <c r="M37" s="101">
        <v>144</v>
      </c>
      <c r="N37" s="101">
        <v>9.1</v>
      </c>
    </row>
    <row r="38" spans="2:14">
      <c r="I38" s="92" t="s">
        <v>1799</v>
      </c>
      <c r="J38" s="101">
        <v>7.2</v>
      </c>
      <c r="K38" s="578">
        <v>1518</v>
      </c>
      <c r="L38" s="101"/>
      <c r="M38" s="101">
        <v>144</v>
      </c>
      <c r="N38" s="101">
        <v>9.1</v>
      </c>
    </row>
    <row r="39" spans="2:14">
      <c r="I39" s="92" t="s">
        <v>1800</v>
      </c>
      <c r="J39" s="101">
        <v>6.4</v>
      </c>
      <c r="K39" s="578">
        <v>1518</v>
      </c>
      <c r="L39" s="101"/>
      <c r="M39" s="101">
        <v>144</v>
      </c>
      <c r="N39" s="101">
        <v>9.1</v>
      </c>
    </row>
    <row r="40" spans="2:14">
      <c r="I40" s="92" t="s">
        <v>1801</v>
      </c>
      <c r="J40" s="101">
        <v>6.4</v>
      </c>
      <c r="K40" s="578">
        <v>1518</v>
      </c>
      <c r="L40" s="101"/>
      <c r="M40" s="101">
        <v>144</v>
      </c>
      <c r="N40" s="101">
        <v>9.1</v>
      </c>
    </row>
    <row r="41" spans="2:14">
      <c r="I41" s="92" t="s">
        <v>1802</v>
      </c>
      <c r="J41" s="101">
        <v>4.8</v>
      </c>
      <c r="K41" s="578">
        <v>2442</v>
      </c>
      <c r="L41" s="101"/>
      <c r="M41" s="101">
        <v>300</v>
      </c>
      <c r="N41" s="101">
        <v>45.3</v>
      </c>
    </row>
    <row r="42" spans="2:14">
      <c r="I42" s="92" t="s">
        <v>1803</v>
      </c>
      <c r="J42" s="101">
        <v>4.8</v>
      </c>
      <c r="K42" s="578">
        <v>2442</v>
      </c>
      <c r="L42" s="101"/>
      <c r="M42" s="101">
        <v>300</v>
      </c>
      <c r="N42" s="101">
        <v>45.3</v>
      </c>
    </row>
    <row r="43" spans="2:14">
      <c r="B43" t="s">
        <v>1898</v>
      </c>
      <c r="I43" s="873" t="s">
        <v>1899</v>
      </c>
      <c r="J43" s="875"/>
      <c r="K43" s="875"/>
      <c r="L43" s="875"/>
      <c r="M43" s="875"/>
      <c r="N43" s="875"/>
    </row>
    <row r="44" spans="2:14">
      <c r="B44" s="871" t="s">
        <v>1785</v>
      </c>
      <c r="C44" s="872"/>
      <c r="D44" s="872"/>
      <c r="E44" s="872"/>
      <c r="F44" s="872"/>
      <c r="G44" s="872"/>
      <c r="I44" s="875"/>
      <c r="J44" s="875"/>
      <c r="K44" s="875"/>
      <c r="L44" s="875"/>
      <c r="M44" s="875"/>
      <c r="N44" s="875"/>
    </row>
    <row r="45" spans="2:14">
      <c r="B45" s="872"/>
      <c r="C45" s="872"/>
      <c r="D45" s="872"/>
      <c r="E45" s="872"/>
      <c r="F45" s="872"/>
      <c r="G45" s="872"/>
      <c r="I45" t="s">
        <v>1804</v>
      </c>
    </row>
    <row r="46" spans="2:14">
      <c r="I46" s="873" t="s">
        <v>1900</v>
      </c>
      <c r="J46" s="875"/>
      <c r="K46" s="875"/>
      <c r="L46" s="875"/>
      <c r="M46" s="875"/>
      <c r="N46" s="875"/>
    </row>
    <row r="47" spans="2:14">
      <c r="I47" s="875"/>
      <c r="J47" s="875"/>
      <c r="K47" s="875"/>
      <c r="L47" s="875"/>
      <c r="M47" s="875"/>
      <c r="N47" s="875"/>
    </row>
    <row r="49" spans="2:20">
      <c r="B49" t="s">
        <v>1786</v>
      </c>
      <c r="I49" t="s">
        <v>1786</v>
      </c>
      <c r="P49" t="s">
        <v>1817</v>
      </c>
      <c r="T49" s="581" t="s">
        <v>1936</v>
      </c>
    </row>
    <row r="50" spans="2:20">
      <c r="B50" s="92" t="s">
        <v>20</v>
      </c>
      <c r="C50" s="92" t="s">
        <v>1877</v>
      </c>
      <c r="D50" s="92" t="s">
        <v>96</v>
      </c>
      <c r="I50" s="92" t="s">
        <v>20</v>
      </c>
      <c r="J50" s="92" t="s">
        <v>21</v>
      </c>
      <c r="K50" s="92" t="s">
        <v>22</v>
      </c>
      <c r="P50" s="92" t="s">
        <v>20</v>
      </c>
      <c r="Q50" s="876" t="s">
        <v>21</v>
      </c>
      <c r="R50" s="874" t="s">
        <v>1825</v>
      </c>
      <c r="S50" s="874" t="s">
        <v>1822</v>
      </c>
      <c r="T50" s="92" t="s">
        <v>1521</v>
      </c>
    </row>
    <row r="51" spans="2:20">
      <c r="B51" s="92" t="s">
        <v>1769</v>
      </c>
      <c r="C51" s="92">
        <v>100</v>
      </c>
      <c r="D51" s="92">
        <v>15</v>
      </c>
      <c r="I51" s="92"/>
      <c r="J51" s="92" t="s">
        <v>1921</v>
      </c>
      <c r="K51" s="92" t="s">
        <v>1922</v>
      </c>
      <c r="P51" s="92"/>
      <c r="Q51" s="874"/>
      <c r="R51" s="874"/>
      <c r="S51" s="874"/>
      <c r="T51" s="92"/>
    </row>
    <row r="52" spans="2:20">
      <c r="B52" s="92" t="s">
        <v>702</v>
      </c>
      <c r="C52" s="92">
        <v>200</v>
      </c>
      <c r="D52" s="92">
        <v>12</v>
      </c>
      <c r="I52" s="92" t="s">
        <v>1769</v>
      </c>
      <c r="J52" s="92">
        <v>100</v>
      </c>
      <c r="K52" s="92">
        <v>15</v>
      </c>
      <c r="P52" s="92" t="s">
        <v>1769</v>
      </c>
      <c r="Q52" s="92">
        <v>100</v>
      </c>
      <c r="R52" s="92">
        <v>8.6999999999999993</v>
      </c>
      <c r="S52" s="580">
        <v>42770</v>
      </c>
      <c r="T52" s="92"/>
    </row>
    <row r="53" spans="2:20">
      <c r="B53" s="92" t="s">
        <v>704</v>
      </c>
      <c r="C53" s="92">
        <v>200</v>
      </c>
      <c r="D53" s="92">
        <v>12</v>
      </c>
      <c r="I53" s="92" t="s">
        <v>1790</v>
      </c>
      <c r="J53" s="92">
        <v>200</v>
      </c>
      <c r="K53" s="92">
        <v>12</v>
      </c>
      <c r="P53" s="92" t="s">
        <v>1790</v>
      </c>
      <c r="Q53" s="92">
        <v>200</v>
      </c>
      <c r="R53" s="92"/>
      <c r="S53" s="101"/>
      <c r="T53" s="584" t="s">
        <v>1931</v>
      </c>
    </row>
    <row r="54" spans="2:20">
      <c r="B54" s="92" t="s">
        <v>703</v>
      </c>
      <c r="C54" s="92">
        <v>180</v>
      </c>
      <c r="D54" s="92">
        <v>12</v>
      </c>
      <c r="I54" s="92" t="s">
        <v>1792</v>
      </c>
      <c r="J54" s="92">
        <v>200</v>
      </c>
      <c r="K54" s="92">
        <v>12</v>
      </c>
      <c r="P54" s="92" t="s">
        <v>1792</v>
      </c>
      <c r="Q54" s="92">
        <v>200</v>
      </c>
      <c r="R54" s="92"/>
      <c r="S54" s="101"/>
      <c r="T54" s="585" t="s">
        <v>1931</v>
      </c>
    </row>
    <row r="55" spans="2:20">
      <c r="B55" s="92" t="s">
        <v>705</v>
      </c>
      <c r="C55" s="92">
        <v>200</v>
      </c>
      <c r="D55" s="92">
        <v>12</v>
      </c>
      <c r="I55" s="92" t="s">
        <v>1791</v>
      </c>
      <c r="J55" s="92">
        <v>180</v>
      </c>
      <c r="K55" s="92">
        <v>12</v>
      </c>
      <c r="P55" s="92" t="s">
        <v>1791</v>
      </c>
      <c r="Q55" s="92">
        <v>180</v>
      </c>
      <c r="R55" s="92"/>
      <c r="S55" s="101"/>
      <c r="T55" s="585" t="s">
        <v>1931</v>
      </c>
    </row>
    <row r="56" spans="2:20">
      <c r="B56" s="92" t="s">
        <v>706</v>
      </c>
      <c r="C56" s="92">
        <v>200</v>
      </c>
      <c r="D56" s="92">
        <v>12</v>
      </c>
      <c r="I56" s="92" t="s">
        <v>705</v>
      </c>
      <c r="J56" s="92">
        <v>200</v>
      </c>
      <c r="K56" s="92">
        <v>12</v>
      </c>
      <c r="P56" s="92" t="s">
        <v>705</v>
      </c>
      <c r="Q56" s="92">
        <v>200</v>
      </c>
      <c r="R56" s="92"/>
      <c r="S56" s="101"/>
      <c r="T56" s="585" t="s">
        <v>1931</v>
      </c>
    </row>
    <row r="57" spans="2:20">
      <c r="B57" s="92" t="s">
        <v>707</v>
      </c>
      <c r="C57" s="92">
        <v>200</v>
      </c>
      <c r="D57" s="92">
        <v>12</v>
      </c>
      <c r="I57" s="92" t="s">
        <v>706</v>
      </c>
      <c r="J57" s="92">
        <v>200</v>
      </c>
      <c r="K57" s="92">
        <v>12</v>
      </c>
      <c r="P57" s="92" t="s">
        <v>706</v>
      </c>
      <c r="Q57" s="92">
        <v>200</v>
      </c>
      <c r="R57" s="92"/>
      <c r="S57" s="101"/>
      <c r="T57" s="585" t="s">
        <v>1931</v>
      </c>
    </row>
    <row r="58" spans="2:20">
      <c r="B58" s="92" t="s">
        <v>1770</v>
      </c>
      <c r="C58" s="92">
        <v>220</v>
      </c>
      <c r="D58" s="92">
        <v>14</v>
      </c>
      <c r="I58" s="92" t="s">
        <v>707</v>
      </c>
      <c r="J58" s="92">
        <v>200</v>
      </c>
      <c r="K58" s="92">
        <v>12</v>
      </c>
      <c r="P58" s="92" t="s">
        <v>707</v>
      </c>
      <c r="Q58" s="92">
        <v>200</v>
      </c>
      <c r="R58" s="92"/>
      <c r="S58" s="101"/>
      <c r="T58" s="585" t="s">
        <v>1824</v>
      </c>
    </row>
    <row r="59" spans="2:20">
      <c r="B59" s="92" t="s">
        <v>1771</v>
      </c>
      <c r="C59" s="92">
        <v>200</v>
      </c>
      <c r="D59" s="92">
        <v>12</v>
      </c>
      <c r="I59" s="92" t="s">
        <v>1771</v>
      </c>
      <c r="J59" s="92">
        <v>200</v>
      </c>
      <c r="K59" s="92">
        <v>12</v>
      </c>
      <c r="P59" s="92" t="s">
        <v>1771</v>
      </c>
      <c r="Q59" s="92">
        <v>200</v>
      </c>
      <c r="R59" s="92">
        <v>84</v>
      </c>
      <c r="S59" s="580">
        <v>42770</v>
      </c>
      <c r="T59" s="92"/>
    </row>
    <row r="60" spans="2:20">
      <c r="B60" s="92" t="s">
        <v>1773</v>
      </c>
      <c r="C60" s="92">
        <v>200</v>
      </c>
      <c r="D60" s="92">
        <v>12</v>
      </c>
      <c r="I60" s="92" t="s">
        <v>1773</v>
      </c>
      <c r="J60" s="92">
        <v>200</v>
      </c>
      <c r="K60" s="92">
        <v>12</v>
      </c>
      <c r="P60" s="92" t="s">
        <v>1773</v>
      </c>
      <c r="Q60" s="92">
        <v>200</v>
      </c>
      <c r="R60" s="92"/>
      <c r="S60" s="101"/>
      <c r="T60" s="585" t="s">
        <v>1931</v>
      </c>
    </row>
    <row r="61" spans="2:20">
      <c r="B61" s="92" t="s">
        <v>1774</v>
      </c>
      <c r="C61" s="92">
        <v>200</v>
      </c>
      <c r="D61" s="92">
        <v>12</v>
      </c>
      <c r="I61" s="92" t="s">
        <v>1774</v>
      </c>
      <c r="J61" s="92">
        <v>200</v>
      </c>
      <c r="K61" s="92">
        <v>12</v>
      </c>
      <c r="P61" s="92" t="s">
        <v>1774</v>
      </c>
      <c r="Q61" s="92">
        <v>200</v>
      </c>
      <c r="R61" s="92"/>
      <c r="S61" s="101"/>
      <c r="T61" s="585" t="s">
        <v>1931</v>
      </c>
    </row>
    <row r="62" spans="2:20">
      <c r="B62" s="92" t="s">
        <v>1775</v>
      </c>
      <c r="C62" s="92">
        <v>180</v>
      </c>
      <c r="D62" s="92">
        <v>12</v>
      </c>
      <c r="I62" s="92" t="s">
        <v>1775</v>
      </c>
      <c r="J62" s="92">
        <v>180</v>
      </c>
      <c r="K62" s="92">
        <v>12</v>
      </c>
      <c r="P62" s="92" t="s">
        <v>1775</v>
      </c>
      <c r="Q62" s="92">
        <v>180</v>
      </c>
      <c r="R62" s="92">
        <v>27</v>
      </c>
      <c r="S62" s="580">
        <v>42769</v>
      </c>
      <c r="T62" s="92"/>
    </row>
    <row r="63" spans="2:20">
      <c r="B63" s="92" t="s">
        <v>1772</v>
      </c>
      <c r="C63" s="92">
        <v>200</v>
      </c>
      <c r="D63" s="92">
        <v>12</v>
      </c>
      <c r="I63" s="92" t="s">
        <v>710</v>
      </c>
      <c r="J63" s="92">
        <v>200</v>
      </c>
      <c r="K63" s="92">
        <v>12</v>
      </c>
      <c r="P63" s="92" t="s">
        <v>710</v>
      </c>
      <c r="Q63" s="92">
        <v>200</v>
      </c>
      <c r="R63" s="92"/>
      <c r="S63" s="101"/>
      <c r="T63" s="585" t="s">
        <v>1932</v>
      </c>
    </row>
    <row r="64" spans="2:20">
      <c r="B64" s="92" t="s">
        <v>713</v>
      </c>
      <c r="C64" s="92">
        <v>200</v>
      </c>
      <c r="D64" s="92">
        <v>12</v>
      </c>
      <c r="I64" s="92" t="s">
        <v>713</v>
      </c>
      <c r="J64" s="92">
        <v>200</v>
      </c>
      <c r="K64" s="92">
        <v>12</v>
      </c>
      <c r="P64" s="92" t="s">
        <v>713</v>
      </c>
      <c r="Q64" s="92">
        <v>200</v>
      </c>
      <c r="R64" s="92"/>
      <c r="S64" s="101"/>
      <c r="T64" s="585" t="s">
        <v>1934</v>
      </c>
    </row>
    <row r="65" spans="2:20">
      <c r="B65" s="92" t="s">
        <v>1778</v>
      </c>
      <c r="C65" s="92">
        <v>180</v>
      </c>
      <c r="D65" s="92">
        <v>12</v>
      </c>
      <c r="I65" s="92" t="s">
        <v>1778</v>
      </c>
      <c r="J65" s="92">
        <v>180</v>
      </c>
      <c r="K65" s="92">
        <v>12</v>
      </c>
      <c r="P65" s="92" t="s">
        <v>1778</v>
      </c>
      <c r="Q65" s="92">
        <v>180</v>
      </c>
      <c r="R65" s="92"/>
      <c r="S65" s="101"/>
      <c r="T65" s="585" t="s">
        <v>1935</v>
      </c>
    </row>
    <row r="66" spans="2:20">
      <c r="B66" s="92" t="s">
        <v>1779</v>
      </c>
      <c r="C66" s="92">
        <v>180</v>
      </c>
      <c r="D66" s="92">
        <v>12</v>
      </c>
      <c r="I66" s="92" t="s">
        <v>1779</v>
      </c>
      <c r="J66" s="92">
        <v>180</v>
      </c>
      <c r="K66" s="92">
        <v>12</v>
      </c>
      <c r="P66" s="92" t="s">
        <v>1779</v>
      </c>
      <c r="Q66" s="92">
        <v>180</v>
      </c>
      <c r="R66" s="92"/>
      <c r="S66" s="101"/>
      <c r="T66" s="585" t="s">
        <v>1935</v>
      </c>
    </row>
    <row r="67" spans="2:20">
      <c r="B67" s="92" t="s">
        <v>1780</v>
      </c>
      <c r="C67" s="92">
        <v>180</v>
      </c>
      <c r="D67" s="92">
        <v>12</v>
      </c>
      <c r="I67" s="92" t="s">
        <v>1780</v>
      </c>
      <c r="J67" s="92">
        <v>180</v>
      </c>
      <c r="K67" s="92">
        <v>12</v>
      </c>
      <c r="P67" s="92" t="s">
        <v>1780</v>
      </c>
      <c r="Q67" s="92">
        <v>180</v>
      </c>
      <c r="R67" s="92"/>
      <c r="S67" s="101"/>
      <c r="T67" s="585" t="s">
        <v>1934</v>
      </c>
    </row>
    <row r="68" spans="2:20">
      <c r="B68" s="92" t="s">
        <v>1782</v>
      </c>
      <c r="C68" s="92">
        <v>180</v>
      </c>
      <c r="D68" s="92">
        <v>12</v>
      </c>
      <c r="I68" s="92" t="s">
        <v>1782</v>
      </c>
      <c r="J68" s="92">
        <v>180</v>
      </c>
      <c r="K68" s="92">
        <v>12</v>
      </c>
      <c r="P68" s="92" t="s">
        <v>1782</v>
      </c>
      <c r="Q68" s="92">
        <v>180</v>
      </c>
      <c r="R68" s="92"/>
      <c r="S68" s="101"/>
      <c r="T68" s="585" t="s">
        <v>1935</v>
      </c>
    </row>
    <row r="69" spans="2:20">
      <c r="C69" s="572" t="s">
        <v>1895</v>
      </c>
      <c r="D69" s="572"/>
      <c r="E69" s="572"/>
      <c r="F69" s="572"/>
      <c r="G69" s="572"/>
      <c r="H69" s="572"/>
      <c r="I69" s="572"/>
      <c r="J69" s="572"/>
      <c r="K69" s="572"/>
      <c r="L69" s="572"/>
      <c r="M69" s="572"/>
      <c r="N69" s="572"/>
    </row>
    <row r="70" spans="2:20">
      <c r="C70" s="572" t="s">
        <v>1805</v>
      </c>
      <c r="D70" s="572"/>
      <c r="E70" s="572"/>
      <c r="F70" s="572"/>
      <c r="G70" s="572"/>
      <c r="H70" s="572"/>
      <c r="I70" s="572"/>
      <c r="J70" s="572"/>
      <c r="K70" s="572"/>
      <c r="L70" s="572"/>
      <c r="M70" s="572"/>
      <c r="N70" s="572"/>
    </row>
    <row r="71" spans="2:20">
      <c r="C71" s="572" t="s">
        <v>1806</v>
      </c>
      <c r="D71" s="572"/>
      <c r="E71" s="572"/>
      <c r="F71" s="572"/>
      <c r="G71" s="572"/>
      <c r="H71" s="572"/>
      <c r="I71" s="572"/>
      <c r="J71" s="572"/>
      <c r="K71" s="572"/>
      <c r="L71" s="572"/>
      <c r="M71" s="572"/>
      <c r="N71" s="572"/>
    </row>
    <row r="72" spans="2:20">
      <c r="C72" s="572" t="s">
        <v>1878</v>
      </c>
      <c r="D72" s="572"/>
      <c r="E72" s="572"/>
      <c r="F72" s="572"/>
      <c r="G72" s="572"/>
      <c r="H72" s="572"/>
      <c r="I72" s="572"/>
      <c r="J72" s="572" t="s">
        <v>1937</v>
      </c>
      <c r="K72" s="572"/>
      <c r="L72" s="572"/>
      <c r="M72" s="572"/>
      <c r="N72" s="572"/>
    </row>
    <row r="73" spans="2:20">
      <c r="C73" s="572"/>
      <c r="D73" s="572"/>
      <c r="E73" s="572"/>
      <c r="F73" s="572"/>
      <c r="G73" s="572"/>
      <c r="H73" s="572"/>
      <c r="I73" s="572"/>
      <c r="J73" s="572" t="s">
        <v>1938</v>
      </c>
      <c r="K73" s="572"/>
      <c r="L73" s="572"/>
      <c r="M73" s="572"/>
      <c r="N73" s="572"/>
    </row>
    <row r="76" spans="2:20">
      <c r="B76" t="s">
        <v>1787</v>
      </c>
      <c r="I76" t="s">
        <v>1787</v>
      </c>
      <c r="K76" s="102" t="s">
        <v>1939</v>
      </c>
      <c r="P76" t="s">
        <v>1818</v>
      </c>
      <c r="T76" s="582" t="s">
        <v>1939</v>
      </c>
    </row>
    <row r="77" spans="2:20">
      <c r="B77" s="92" t="s">
        <v>20</v>
      </c>
      <c r="C77" s="92" t="s">
        <v>1879</v>
      </c>
      <c r="D77" s="92" t="s">
        <v>96</v>
      </c>
      <c r="I77" s="92" t="s">
        <v>20</v>
      </c>
      <c r="J77" s="92" t="s">
        <v>21</v>
      </c>
      <c r="K77" s="92" t="s">
        <v>1947</v>
      </c>
      <c r="P77" s="92" t="s">
        <v>20</v>
      </c>
      <c r="Q77" s="101" t="s">
        <v>21</v>
      </c>
      <c r="R77" s="101" t="s">
        <v>1825</v>
      </c>
      <c r="S77" s="101" t="s">
        <v>1822</v>
      </c>
      <c r="T77" s="92" t="s">
        <v>1521</v>
      </c>
    </row>
    <row r="78" spans="2:20">
      <c r="B78" s="92" t="s">
        <v>1769</v>
      </c>
      <c r="C78" s="92">
        <v>0.1</v>
      </c>
      <c r="D78" s="92" t="s">
        <v>256</v>
      </c>
      <c r="I78" s="92" t="s">
        <v>1769</v>
      </c>
      <c r="J78" s="92">
        <v>0.1</v>
      </c>
      <c r="K78" s="92" t="s">
        <v>256</v>
      </c>
      <c r="P78" s="92" t="s">
        <v>1769</v>
      </c>
      <c r="Q78" s="92">
        <v>0.1</v>
      </c>
      <c r="R78" s="92" t="s">
        <v>1826</v>
      </c>
      <c r="S78" s="580">
        <v>42770</v>
      </c>
      <c r="T78" s="92"/>
    </row>
    <row r="79" spans="2:20">
      <c r="B79" s="92" t="s">
        <v>702</v>
      </c>
      <c r="C79" s="92">
        <v>0.3</v>
      </c>
      <c r="D79" s="92" t="s">
        <v>256</v>
      </c>
      <c r="I79" s="92" t="s">
        <v>1790</v>
      </c>
      <c r="J79" s="92">
        <v>0.3</v>
      </c>
      <c r="K79" s="92" t="s">
        <v>256</v>
      </c>
      <c r="P79" s="92" t="s">
        <v>1790</v>
      </c>
      <c r="Q79" s="92">
        <v>0.3</v>
      </c>
      <c r="R79" s="92"/>
      <c r="S79" s="101"/>
      <c r="T79" s="584" t="s">
        <v>1931</v>
      </c>
    </row>
    <row r="80" spans="2:20">
      <c r="B80" s="92" t="s">
        <v>704</v>
      </c>
      <c r="C80" s="92">
        <v>0.3</v>
      </c>
      <c r="D80" s="92" t="s">
        <v>256</v>
      </c>
      <c r="I80" s="92" t="s">
        <v>1792</v>
      </c>
      <c r="J80" s="92">
        <v>0.3</v>
      </c>
      <c r="K80" s="92" t="s">
        <v>256</v>
      </c>
      <c r="P80" s="92" t="s">
        <v>1792</v>
      </c>
      <c r="Q80" s="92">
        <v>0.3</v>
      </c>
      <c r="R80" s="92"/>
      <c r="S80" s="101"/>
      <c r="T80" s="584" t="s">
        <v>1931</v>
      </c>
    </row>
    <row r="81" spans="2:20">
      <c r="B81" s="92" t="s">
        <v>703</v>
      </c>
      <c r="C81" s="92">
        <v>0.2</v>
      </c>
      <c r="D81" s="92" t="s">
        <v>256</v>
      </c>
      <c r="I81" s="92" t="s">
        <v>1791</v>
      </c>
      <c r="J81" s="92">
        <v>0.2</v>
      </c>
      <c r="K81" s="92" t="s">
        <v>256</v>
      </c>
      <c r="P81" s="92" t="s">
        <v>1791</v>
      </c>
      <c r="Q81" s="92">
        <v>0.3</v>
      </c>
      <c r="R81" s="92"/>
      <c r="S81" s="101"/>
      <c r="T81" s="584" t="s">
        <v>1931</v>
      </c>
    </row>
    <row r="82" spans="2:20">
      <c r="B82" s="92" t="s">
        <v>705</v>
      </c>
      <c r="C82" s="92">
        <v>0.3</v>
      </c>
      <c r="D82" s="92" t="s">
        <v>256</v>
      </c>
      <c r="I82" s="92" t="s">
        <v>705</v>
      </c>
      <c r="J82" s="92">
        <v>0.3</v>
      </c>
      <c r="K82" s="92" t="s">
        <v>256</v>
      </c>
      <c r="P82" s="92" t="s">
        <v>705</v>
      </c>
      <c r="Q82" s="92">
        <v>0.3</v>
      </c>
      <c r="R82" s="92"/>
      <c r="S82" s="101"/>
      <c r="T82" s="584" t="s">
        <v>1931</v>
      </c>
    </row>
    <row r="83" spans="2:20">
      <c r="B83" s="92" t="s">
        <v>706</v>
      </c>
      <c r="C83" s="92">
        <v>0.3</v>
      </c>
      <c r="D83" s="92" t="s">
        <v>256</v>
      </c>
      <c r="I83" s="92" t="s">
        <v>706</v>
      </c>
      <c r="J83" s="92">
        <v>0.3</v>
      </c>
      <c r="K83" s="92" t="s">
        <v>256</v>
      </c>
      <c r="P83" s="92" t="s">
        <v>706</v>
      </c>
      <c r="Q83" s="92">
        <v>0.3</v>
      </c>
      <c r="R83" s="92"/>
      <c r="S83" s="101"/>
      <c r="T83" s="585" t="s">
        <v>1931</v>
      </c>
    </row>
    <row r="84" spans="2:20">
      <c r="B84" s="92" t="s">
        <v>707</v>
      </c>
      <c r="C84" s="92">
        <v>0.3</v>
      </c>
      <c r="D84" s="92" t="s">
        <v>256</v>
      </c>
      <c r="I84" s="92" t="s">
        <v>707</v>
      </c>
      <c r="J84" s="92">
        <v>0.3</v>
      </c>
      <c r="K84" s="92" t="s">
        <v>256</v>
      </c>
      <c r="P84" s="92" t="s">
        <v>707</v>
      </c>
      <c r="Q84" s="92">
        <v>0.3</v>
      </c>
      <c r="R84" s="92"/>
      <c r="S84" s="101"/>
      <c r="T84" s="584" t="s">
        <v>1824</v>
      </c>
    </row>
    <row r="85" spans="2:20">
      <c r="B85" s="92" t="s">
        <v>1770</v>
      </c>
      <c r="C85" s="92">
        <v>0.15</v>
      </c>
      <c r="D85" s="92" t="s">
        <v>256</v>
      </c>
      <c r="I85" s="92"/>
      <c r="J85" s="92"/>
      <c r="K85" s="92"/>
      <c r="P85" s="92"/>
      <c r="Q85" s="92"/>
      <c r="R85" s="92"/>
      <c r="S85" s="92"/>
      <c r="T85" s="92"/>
    </row>
    <row r="86" spans="2:20">
      <c r="B86" s="92" t="s">
        <v>1771</v>
      </c>
      <c r="C86" s="92">
        <v>0.15</v>
      </c>
      <c r="D86" s="92" t="s">
        <v>256</v>
      </c>
      <c r="I86" s="92" t="s">
        <v>1771</v>
      </c>
      <c r="J86" s="92">
        <v>0.15</v>
      </c>
      <c r="K86" s="92" t="s">
        <v>256</v>
      </c>
      <c r="P86" s="92" t="s">
        <v>1771</v>
      </c>
      <c r="Q86" s="92">
        <v>0.15</v>
      </c>
      <c r="R86" s="92" t="s">
        <v>1826</v>
      </c>
      <c r="S86" s="580">
        <v>42770</v>
      </c>
      <c r="T86" s="92"/>
    </row>
    <row r="87" spans="2:20">
      <c r="B87" s="92" t="s">
        <v>1773</v>
      </c>
      <c r="C87" s="92">
        <v>0.2</v>
      </c>
      <c r="D87" s="92" t="s">
        <v>256</v>
      </c>
      <c r="I87" s="92" t="s">
        <v>1773</v>
      </c>
      <c r="J87" s="92">
        <v>0.2</v>
      </c>
      <c r="K87" s="92" t="s">
        <v>256</v>
      </c>
      <c r="P87" s="92" t="s">
        <v>1773</v>
      </c>
      <c r="Q87" s="92">
        <v>0.2</v>
      </c>
      <c r="R87" s="92"/>
      <c r="S87" s="101"/>
      <c r="T87" s="584" t="s">
        <v>1931</v>
      </c>
    </row>
    <row r="88" spans="2:20">
      <c r="B88" s="92" t="s">
        <v>1774</v>
      </c>
      <c r="C88" s="92">
        <v>0.2</v>
      </c>
      <c r="D88" s="92" t="s">
        <v>256</v>
      </c>
      <c r="I88" s="92" t="s">
        <v>1774</v>
      </c>
      <c r="J88" s="92">
        <v>0.2</v>
      </c>
      <c r="K88" s="92" t="s">
        <v>256</v>
      </c>
      <c r="P88" s="92" t="s">
        <v>1774</v>
      </c>
      <c r="Q88" s="92">
        <v>0.2</v>
      </c>
      <c r="R88" s="92"/>
      <c r="S88" s="101"/>
      <c r="T88" s="584" t="s">
        <v>1931</v>
      </c>
    </row>
    <row r="89" spans="2:20">
      <c r="B89" s="92" t="s">
        <v>1775</v>
      </c>
      <c r="C89" s="92">
        <v>0.15</v>
      </c>
      <c r="D89" s="92" t="s">
        <v>256</v>
      </c>
      <c r="I89" s="92" t="s">
        <v>1775</v>
      </c>
      <c r="J89" s="92">
        <v>0.15</v>
      </c>
      <c r="K89" s="92" t="s">
        <v>256</v>
      </c>
      <c r="P89" s="92" t="s">
        <v>1775</v>
      </c>
      <c r="Q89" s="92">
        <v>0.15</v>
      </c>
      <c r="R89" s="92">
        <v>3.8999999999999998E-3</v>
      </c>
      <c r="S89" s="101">
        <v>42769</v>
      </c>
      <c r="T89" s="92"/>
    </row>
    <row r="90" spans="2:20">
      <c r="B90" s="92" t="s">
        <v>1772</v>
      </c>
      <c r="C90" s="92">
        <v>0.2</v>
      </c>
      <c r="D90" s="92" t="s">
        <v>256</v>
      </c>
      <c r="I90" s="92" t="s">
        <v>710</v>
      </c>
      <c r="J90" s="92">
        <v>0.2</v>
      </c>
      <c r="K90" s="92" t="s">
        <v>256</v>
      </c>
      <c r="P90" s="92" t="s">
        <v>710</v>
      </c>
      <c r="Q90" s="92">
        <v>0.2</v>
      </c>
      <c r="R90" s="92"/>
      <c r="S90" s="580"/>
      <c r="T90" s="584" t="s">
        <v>1932</v>
      </c>
    </row>
    <row r="91" spans="2:20">
      <c r="B91" s="92" t="s">
        <v>713</v>
      </c>
      <c r="C91" s="92">
        <v>0.3</v>
      </c>
      <c r="D91" s="92" t="s">
        <v>256</v>
      </c>
      <c r="I91" s="92" t="s">
        <v>713</v>
      </c>
      <c r="J91" s="92">
        <v>0.3</v>
      </c>
      <c r="K91" s="92" t="s">
        <v>256</v>
      </c>
      <c r="P91" s="92" t="s">
        <v>713</v>
      </c>
      <c r="Q91" s="92">
        <v>0.3</v>
      </c>
      <c r="R91" s="92"/>
      <c r="S91" s="101"/>
      <c r="T91" s="584" t="s">
        <v>1934</v>
      </c>
    </row>
    <row r="92" spans="2:20">
      <c r="B92" s="92" t="s">
        <v>1778</v>
      </c>
      <c r="C92" s="92">
        <v>0.3</v>
      </c>
      <c r="D92" s="92" t="s">
        <v>256</v>
      </c>
      <c r="I92" s="92" t="s">
        <v>1778</v>
      </c>
      <c r="J92" s="92">
        <v>0.3</v>
      </c>
      <c r="K92" s="92" t="s">
        <v>256</v>
      </c>
      <c r="P92" s="92" t="s">
        <v>1778</v>
      </c>
      <c r="Q92" s="92">
        <v>0.3</v>
      </c>
      <c r="R92" s="92"/>
      <c r="S92" s="101"/>
      <c r="T92" s="584" t="s">
        <v>1935</v>
      </c>
    </row>
    <row r="93" spans="2:20">
      <c r="B93" s="92" t="s">
        <v>1779</v>
      </c>
      <c r="C93" s="92">
        <v>0.3</v>
      </c>
      <c r="D93" s="92" t="s">
        <v>256</v>
      </c>
      <c r="I93" s="92" t="s">
        <v>1779</v>
      </c>
      <c r="J93" s="92">
        <v>0.3</v>
      </c>
      <c r="K93" s="92" t="s">
        <v>256</v>
      </c>
      <c r="P93" s="92" t="s">
        <v>1779</v>
      </c>
      <c r="Q93" s="92">
        <v>0.3</v>
      </c>
      <c r="R93" s="92"/>
      <c r="S93" s="101"/>
      <c r="T93" s="584" t="s">
        <v>1935</v>
      </c>
    </row>
    <row r="94" spans="2:20">
      <c r="B94" s="92" t="s">
        <v>1780</v>
      </c>
      <c r="C94" s="92">
        <v>0.2</v>
      </c>
      <c r="D94" s="92" t="s">
        <v>256</v>
      </c>
      <c r="I94" s="92" t="s">
        <v>1780</v>
      </c>
      <c r="J94" s="92">
        <v>0.2</v>
      </c>
      <c r="K94" s="92" t="s">
        <v>256</v>
      </c>
      <c r="P94" s="92" t="s">
        <v>1780</v>
      </c>
      <c r="Q94" s="92">
        <v>0.2</v>
      </c>
      <c r="R94" s="92"/>
      <c r="S94" s="101"/>
      <c r="T94" s="584" t="s">
        <v>1934</v>
      </c>
    </row>
    <row r="95" spans="2:20">
      <c r="B95" s="92" t="s">
        <v>1782</v>
      </c>
      <c r="C95" s="92">
        <v>0.2</v>
      </c>
      <c r="D95" s="92" t="s">
        <v>256</v>
      </c>
      <c r="I95" s="92" t="s">
        <v>1782</v>
      </c>
      <c r="J95" s="92">
        <v>0.2</v>
      </c>
      <c r="K95" s="92" t="s">
        <v>256</v>
      </c>
      <c r="P95" s="92" t="s">
        <v>1782</v>
      </c>
      <c r="Q95" s="92">
        <v>0.2</v>
      </c>
      <c r="R95" s="92"/>
      <c r="S95" s="101"/>
      <c r="T95" s="584" t="s">
        <v>1935</v>
      </c>
    </row>
    <row r="96" spans="2:20">
      <c r="C96" s="572" t="s">
        <v>1901</v>
      </c>
      <c r="D96" s="572"/>
      <c r="E96" s="572"/>
      <c r="F96" s="572"/>
      <c r="G96" s="572"/>
      <c r="H96" s="572"/>
      <c r="I96" s="572"/>
      <c r="J96" s="572"/>
    </row>
    <row r="97" spans="2:22">
      <c r="C97" s="572" t="s">
        <v>1807</v>
      </c>
      <c r="D97" s="572"/>
      <c r="E97" s="572"/>
      <c r="F97" s="572"/>
      <c r="G97" s="572"/>
      <c r="H97" s="572"/>
      <c r="I97" s="572"/>
      <c r="J97" s="572"/>
    </row>
    <row r="98" spans="2:22">
      <c r="C98" s="572" t="s">
        <v>1808</v>
      </c>
      <c r="D98" s="572"/>
      <c r="E98" s="572"/>
      <c r="F98" s="572"/>
      <c r="G98" s="572"/>
      <c r="H98" s="572"/>
      <c r="I98" s="572"/>
      <c r="J98" s="572"/>
    </row>
    <row r="99" spans="2:22">
      <c r="C99" s="572" t="s">
        <v>1880</v>
      </c>
      <c r="D99" s="572"/>
      <c r="E99" s="572"/>
      <c r="F99" s="572"/>
      <c r="G99" s="572"/>
      <c r="H99" s="572"/>
      <c r="I99" s="572"/>
      <c r="J99" s="572" t="s">
        <v>1940</v>
      </c>
    </row>
    <row r="101" spans="2:22">
      <c r="B101" t="s">
        <v>1914</v>
      </c>
      <c r="I101" t="s">
        <v>1915</v>
      </c>
      <c r="P101" t="s">
        <v>1892</v>
      </c>
    </row>
    <row r="102" spans="2:22">
      <c r="B102" s="92" t="s">
        <v>20</v>
      </c>
      <c r="C102" s="92" t="s">
        <v>721</v>
      </c>
      <c r="D102" s="92" t="s">
        <v>722</v>
      </c>
      <c r="E102" s="92" t="s">
        <v>96</v>
      </c>
      <c r="I102" s="92" t="s">
        <v>20</v>
      </c>
      <c r="J102" s="92" t="s">
        <v>1809</v>
      </c>
      <c r="K102" s="92" t="s">
        <v>1810</v>
      </c>
      <c r="L102" s="92" t="s">
        <v>22</v>
      </c>
      <c r="P102" s="92" t="s">
        <v>20</v>
      </c>
      <c r="Q102" s="586" t="s">
        <v>1919</v>
      </c>
      <c r="R102" s="92"/>
      <c r="S102" s="587" t="s">
        <v>1920</v>
      </c>
      <c r="T102" s="92"/>
      <c r="U102" s="92"/>
    </row>
    <row r="103" spans="2:22">
      <c r="B103" s="92"/>
      <c r="C103" s="92" t="s">
        <v>1916</v>
      </c>
      <c r="D103" s="92" t="s">
        <v>1916</v>
      </c>
      <c r="E103" s="92"/>
      <c r="I103" s="92"/>
      <c r="J103" s="92" t="s">
        <v>1918</v>
      </c>
      <c r="K103" s="92" t="s">
        <v>1916</v>
      </c>
      <c r="L103" s="92" t="s">
        <v>1917</v>
      </c>
      <c r="P103" s="92"/>
      <c r="Q103" s="101" t="s">
        <v>21</v>
      </c>
      <c r="R103" s="101" t="s">
        <v>1825</v>
      </c>
      <c r="S103" s="101" t="s">
        <v>21</v>
      </c>
      <c r="T103" s="101" t="s">
        <v>1825</v>
      </c>
      <c r="U103" s="101" t="s">
        <v>1822</v>
      </c>
      <c r="V103" t="s">
        <v>1521</v>
      </c>
    </row>
    <row r="104" spans="2:22">
      <c r="B104" s="92" t="s">
        <v>1769</v>
      </c>
      <c r="C104" s="92">
        <v>0.7</v>
      </c>
      <c r="D104" s="92">
        <v>20</v>
      </c>
      <c r="E104" s="92" t="s">
        <v>256</v>
      </c>
      <c r="I104" s="92" t="s">
        <v>1769</v>
      </c>
      <c r="J104" s="92">
        <v>0.7</v>
      </c>
      <c r="K104" s="92">
        <v>20</v>
      </c>
      <c r="L104" s="92" t="s">
        <v>256</v>
      </c>
      <c r="P104" s="92" t="s">
        <v>1769</v>
      </c>
      <c r="Q104" s="92">
        <v>0.7</v>
      </c>
      <c r="R104" s="92" t="s">
        <v>1826</v>
      </c>
      <c r="S104" s="92">
        <v>20</v>
      </c>
      <c r="T104" s="92" t="s">
        <v>1828</v>
      </c>
      <c r="U104" s="580">
        <v>42770</v>
      </c>
    </row>
    <row r="105" spans="2:22">
      <c r="B105" s="92" t="s">
        <v>702</v>
      </c>
      <c r="C105" s="92">
        <v>0.7</v>
      </c>
      <c r="D105" s="92">
        <v>7</v>
      </c>
      <c r="E105" s="92" t="s">
        <v>256</v>
      </c>
      <c r="I105" s="92" t="s">
        <v>1790</v>
      </c>
      <c r="J105" s="92">
        <v>0.7</v>
      </c>
      <c r="K105" s="92">
        <v>7</v>
      </c>
      <c r="L105" s="92" t="s">
        <v>256</v>
      </c>
      <c r="P105" s="92" t="s">
        <v>1790</v>
      </c>
      <c r="Q105" s="92">
        <v>0.7</v>
      </c>
      <c r="R105" s="92"/>
      <c r="S105" s="92">
        <v>7</v>
      </c>
      <c r="T105" s="92"/>
      <c r="U105" s="584" t="s">
        <v>1931</v>
      </c>
    </row>
    <row r="106" spans="2:22">
      <c r="B106" s="92" t="s">
        <v>704</v>
      </c>
      <c r="C106" s="92">
        <v>0.7</v>
      </c>
      <c r="D106" s="92">
        <v>7</v>
      </c>
      <c r="E106" s="92" t="s">
        <v>256</v>
      </c>
      <c r="I106" s="92" t="s">
        <v>1792</v>
      </c>
      <c r="J106" s="92">
        <v>0.7</v>
      </c>
      <c r="K106" s="92">
        <v>7</v>
      </c>
      <c r="L106" s="92" t="s">
        <v>256</v>
      </c>
      <c r="P106" s="92" t="s">
        <v>1792</v>
      </c>
      <c r="Q106" s="92">
        <v>0.7</v>
      </c>
      <c r="R106" s="92"/>
      <c r="S106" s="92">
        <v>7</v>
      </c>
      <c r="T106" s="92"/>
      <c r="U106" s="584" t="s">
        <v>1931</v>
      </c>
    </row>
    <row r="107" spans="2:22">
      <c r="B107" s="92" t="s">
        <v>703</v>
      </c>
      <c r="C107" s="92">
        <v>0.7</v>
      </c>
      <c r="D107" s="92">
        <v>7</v>
      </c>
      <c r="E107" s="92" t="s">
        <v>256</v>
      </c>
      <c r="I107" s="92" t="s">
        <v>1791</v>
      </c>
      <c r="J107" s="92">
        <v>0.7</v>
      </c>
      <c r="K107" s="92">
        <v>7</v>
      </c>
      <c r="L107" s="92" t="s">
        <v>256</v>
      </c>
      <c r="P107" s="92" t="s">
        <v>1791</v>
      </c>
      <c r="Q107" s="92">
        <v>0.7</v>
      </c>
      <c r="R107" s="92"/>
      <c r="S107" s="92">
        <v>7</v>
      </c>
      <c r="T107" s="92"/>
      <c r="U107" s="584" t="s">
        <v>1931</v>
      </c>
    </row>
    <row r="108" spans="2:22">
      <c r="B108" s="92" t="s">
        <v>705</v>
      </c>
      <c r="C108" s="92">
        <v>0.7</v>
      </c>
      <c r="D108" s="92">
        <v>7</v>
      </c>
      <c r="E108" s="92" t="s">
        <v>256</v>
      </c>
      <c r="I108" s="92" t="s">
        <v>705</v>
      </c>
      <c r="J108" s="92">
        <v>0.7</v>
      </c>
      <c r="K108" s="92">
        <v>7</v>
      </c>
      <c r="L108" s="92" t="s">
        <v>256</v>
      </c>
      <c r="P108" s="92" t="s">
        <v>705</v>
      </c>
      <c r="Q108" s="92">
        <v>0.7</v>
      </c>
      <c r="R108" s="92"/>
      <c r="S108" s="92">
        <v>7</v>
      </c>
      <c r="T108" s="92"/>
      <c r="U108" s="584" t="s">
        <v>1931</v>
      </c>
    </row>
    <row r="109" spans="2:22">
      <c r="B109" s="92" t="s">
        <v>706</v>
      </c>
      <c r="C109" s="92">
        <v>0.7</v>
      </c>
      <c r="D109" s="92">
        <v>7</v>
      </c>
      <c r="E109" s="92" t="s">
        <v>256</v>
      </c>
      <c r="I109" s="92" t="s">
        <v>706</v>
      </c>
      <c r="J109" s="92">
        <v>0.7</v>
      </c>
      <c r="K109" s="92">
        <v>7</v>
      </c>
      <c r="L109" s="92" t="s">
        <v>256</v>
      </c>
      <c r="P109" s="92" t="s">
        <v>706</v>
      </c>
      <c r="Q109" s="92">
        <v>0.7</v>
      </c>
      <c r="R109" s="92"/>
      <c r="S109" s="92">
        <v>7</v>
      </c>
      <c r="T109" s="92"/>
      <c r="U109" s="584" t="s">
        <v>1931</v>
      </c>
    </row>
    <row r="110" spans="2:22">
      <c r="B110" s="92" t="s">
        <v>707</v>
      </c>
      <c r="C110" s="92">
        <v>0.7</v>
      </c>
      <c r="D110" s="92">
        <v>7</v>
      </c>
      <c r="E110" s="92" t="s">
        <v>256</v>
      </c>
      <c r="I110" s="92" t="s">
        <v>707</v>
      </c>
      <c r="J110" s="92">
        <v>0.7</v>
      </c>
      <c r="K110" s="92">
        <v>7</v>
      </c>
      <c r="L110" s="92" t="s">
        <v>256</v>
      </c>
      <c r="P110" s="92" t="s">
        <v>707</v>
      </c>
      <c r="Q110" s="92">
        <v>0.7</v>
      </c>
      <c r="R110" s="92"/>
      <c r="S110" s="92">
        <v>7</v>
      </c>
      <c r="T110" s="92"/>
      <c r="U110" s="92" t="s">
        <v>1824</v>
      </c>
    </row>
    <row r="111" spans="2:22">
      <c r="B111" s="92" t="s">
        <v>1770</v>
      </c>
      <c r="C111" s="92">
        <v>0.7</v>
      </c>
      <c r="D111" s="92">
        <v>7</v>
      </c>
      <c r="E111" s="92" t="s">
        <v>256</v>
      </c>
      <c r="I111" s="92"/>
      <c r="J111" s="92"/>
      <c r="K111" s="92"/>
      <c r="L111" s="92"/>
      <c r="P111" s="92"/>
      <c r="Q111" s="92"/>
      <c r="R111" s="92"/>
      <c r="S111" s="92"/>
      <c r="T111" s="92"/>
      <c r="U111" s="92"/>
    </row>
    <row r="112" spans="2:22">
      <c r="B112" s="92" t="s">
        <v>1771</v>
      </c>
      <c r="C112" s="92">
        <v>0.7</v>
      </c>
      <c r="D112" s="92">
        <v>7</v>
      </c>
      <c r="E112" s="92" t="s">
        <v>256</v>
      </c>
      <c r="I112" s="92" t="s">
        <v>1771</v>
      </c>
      <c r="J112" s="92">
        <v>0.7</v>
      </c>
      <c r="K112" s="92">
        <v>7</v>
      </c>
      <c r="L112" s="92" t="s">
        <v>256</v>
      </c>
      <c r="P112" s="92" t="s">
        <v>1771</v>
      </c>
      <c r="Q112" s="92">
        <v>0.7</v>
      </c>
      <c r="R112" s="92" t="s">
        <v>1826</v>
      </c>
      <c r="S112" s="92">
        <v>7</v>
      </c>
      <c r="T112" s="92">
        <v>0.01</v>
      </c>
      <c r="U112" s="580">
        <v>42770</v>
      </c>
    </row>
    <row r="113" spans="2:21">
      <c r="B113" s="92" t="s">
        <v>1773</v>
      </c>
      <c r="C113" s="92">
        <v>0.7</v>
      </c>
      <c r="D113" s="92">
        <v>7</v>
      </c>
      <c r="E113" s="92" t="s">
        <v>256</v>
      </c>
      <c r="I113" s="92" t="s">
        <v>1773</v>
      </c>
      <c r="J113" s="92">
        <v>0.7</v>
      </c>
      <c r="K113" s="92">
        <v>7</v>
      </c>
      <c r="L113" s="92" t="s">
        <v>256</v>
      </c>
      <c r="P113" s="92" t="s">
        <v>1773</v>
      </c>
      <c r="Q113" s="92">
        <v>0.7</v>
      </c>
      <c r="R113" s="92"/>
      <c r="S113" s="92">
        <v>7</v>
      </c>
      <c r="T113" s="92"/>
      <c r="U113" s="584" t="s">
        <v>1931</v>
      </c>
    </row>
    <row r="114" spans="2:21">
      <c r="B114" s="92" t="s">
        <v>1772</v>
      </c>
      <c r="C114" s="92">
        <v>0.7</v>
      </c>
      <c r="D114" s="92">
        <v>7</v>
      </c>
      <c r="E114" s="92" t="s">
        <v>256</v>
      </c>
      <c r="I114" s="92" t="s">
        <v>710</v>
      </c>
      <c r="J114" s="92">
        <v>0.7</v>
      </c>
      <c r="K114" s="92">
        <v>7</v>
      </c>
      <c r="L114" s="92" t="s">
        <v>256</v>
      </c>
      <c r="P114" s="92" t="s">
        <v>710</v>
      </c>
      <c r="Q114" s="92">
        <v>0.7</v>
      </c>
      <c r="R114" s="92"/>
      <c r="S114" s="92">
        <v>7</v>
      </c>
      <c r="T114" s="92"/>
      <c r="U114" s="584" t="s">
        <v>1932</v>
      </c>
    </row>
    <row r="115" spans="2:21">
      <c r="B115" s="92" t="s">
        <v>1774</v>
      </c>
      <c r="C115" s="92">
        <v>0.7</v>
      </c>
      <c r="D115" s="92">
        <v>7</v>
      </c>
      <c r="E115" s="92" t="s">
        <v>256</v>
      </c>
      <c r="I115" s="92" t="s">
        <v>1774</v>
      </c>
      <c r="J115" s="92">
        <v>0.7</v>
      </c>
      <c r="K115" s="92">
        <v>7</v>
      </c>
      <c r="L115" s="92" t="s">
        <v>256</v>
      </c>
      <c r="P115" s="92" t="s">
        <v>1774</v>
      </c>
      <c r="Q115" s="92">
        <v>0.7</v>
      </c>
      <c r="R115" s="92"/>
      <c r="S115" s="92">
        <v>7</v>
      </c>
      <c r="T115" s="92"/>
      <c r="U115" s="584" t="s">
        <v>1931</v>
      </c>
    </row>
    <row r="116" spans="2:21">
      <c r="B116" s="92" t="s">
        <v>1775</v>
      </c>
      <c r="C116" s="92">
        <v>0.7</v>
      </c>
      <c r="D116" s="92">
        <v>7</v>
      </c>
      <c r="E116" s="92" t="s">
        <v>256</v>
      </c>
      <c r="I116" s="92" t="s">
        <v>1775</v>
      </c>
      <c r="J116" s="92">
        <v>0.7</v>
      </c>
      <c r="K116" s="92">
        <v>7</v>
      </c>
      <c r="L116" s="92" t="s">
        <v>256</v>
      </c>
      <c r="P116" s="92" t="s">
        <v>1775</v>
      </c>
      <c r="Q116" s="92">
        <v>0.7</v>
      </c>
      <c r="R116" s="92" t="s">
        <v>1827</v>
      </c>
      <c r="S116" s="92">
        <v>7</v>
      </c>
      <c r="T116" s="92" t="s">
        <v>1829</v>
      </c>
      <c r="U116" s="580">
        <v>42769</v>
      </c>
    </row>
    <row r="117" spans="2:21">
      <c r="B117" s="92" t="s">
        <v>713</v>
      </c>
      <c r="C117" s="92">
        <v>0.7</v>
      </c>
      <c r="D117" s="92">
        <v>7</v>
      </c>
      <c r="E117" s="92" t="s">
        <v>256</v>
      </c>
      <c r="I117" s="92" t="s">
        <v>713</v>
      </c>
      <c r="J117" s="92">
        <v>0.7</v>
      </c>
      <c r="K117" s="92">
        <v>7</v>
      </c>
      <c r="L117" s="92" t="s">
        <v>256</v>
      </c>
      <c r="P117" s="92" t="s">
        <v>713</v>
      </c>
      <c r="Q117" s="92">
        <v>0.7</v>
      </c>
      <c r="R117" s="92"/>
      <c r="S117" s="92">
        <v>7</v>
      </c>
      <c r="T117" s="92"/>
      <c r="U117" s="584" t="s">
        <v>1941</v>
      </c>
    </row>
    <row r="118" spans="2:21">
      <c r="B118" s="92" t="s">
        <v>1778</v>
      </c>
      <c r="C118" s="92">
        <v>0.7</v>
      </c>
      <c r="D118" s="92">
        <v>7</v>
      </c>
      <c r="E118" s="92" t="s">
        <v>256</v>
      </c>
      <c r="I118" s="92" t="s">
        <v>1778</v>
      </c>
      <c r="J118" s="92">
        <v>0.7</v>
      </c>
      <c r="K118" s="92">
        <v>7</v>
      </c>
      <c r="L118" s="92" t="s">
        <v>256</v>
      </c>
      <c r="P118" s="92" t="s">
        <v>1778</v>
      </c>
      <c r="Q118" s="92">
        <v>0.7</v>
      </c>
      <c r="R118" s="92"/>
      <c r="S118" s="92">
        <v>7</v>
      </c>
      <c r="T118" s="92"/>
      <c r="U118" s="584" t="s">
        <v>1935</v>
      </c>
    </row>
    <row r="119" spans="2:21">
      <c r="B119" s="92" t="s">
        <v>1779</v>
      </c>
      <c r="C119" s="92">
        <v>0.7</v>
      </c>
      <c r="D119" s="92">
        <v>7</v>
      </c>
      <c r="E119" s="92" t="s">
        <v>256</v>
      </c>
      <c r="I119" s="92" t="s">
        <v>1779</v>
      </c>
      <c r="J119" s="92">
        <v>0.7</v>
      </c>
      <c r="K119" s="92">
        <v>7</v>
      </c>
      <c r="L119" s="92" t="s">
        <v>256</v>
      </c>
      <c r="P119" s="92" t="s">
        <v>1779</v>
      </c>
      <c r="Q119" s="92">
        <v>0.7</v>
      </c>
      <c r="R119" s="92"/>
      <c r="S119" s="92">
        <v>7</v>
      </c>
      <c r="T119" s="92"/>
      <c r="U119" s="584" t="s">
        <v>1935</v>
      </c>
    </row>
    <row r="120" spans="2:21">
      <c r="B120" s="92" t="s">
        <v>1780</v>
      </c>
      <c r="C120" s="92">
        <v>0.7</v>
      </c>
      <c r="D120" s="92">
        <v>7</v>
      </c>
      <c r="E120" s="92" t="s">
        <v>256</v>
      </c>
      <c r="I120" s="92" t="s">
        <v>1780</v>
      </c>
      <c r="J120" s="92">
        <v>0.7</v>
      </c>
      <c r="K120" s="92">
        <v>7</v>
      </c>
      <c r="L120" s="92" t="s">
        <v>256</v>
      </c>
      <c r="P120" s="92" t="s">
        <v>1780</v>
      </c>
      <c r="Q120" s="92">
        <v>0.7</v>
      </c>
      <c r="R120" s="92"/>
      <c r="S120" s="92">
        <v>7</v>
      </c>
      <c r="T120" s="92"/>
      <c r="U120" s="584" t="s">
        <v>1934</v>
      </c>
    </row>
    <row r="121" spans="2:21">
      <c r="B121" s="92" t="s">
        <v>1782</v>
      </c>
      <c r="C121" s="92">
        <v>0.7</v>
      </c>
      <c r="D121" s="92">
        <v>7</v>
      </c>
      <c r="E121" s="92" t="s">
        <v>256</v>
      </c>
      <c r="I121" s="92" t="s">
        <v>1782</v>
      </c>
      <c r="J121" s="92">
        <v>0.7</v>
      </c>
      <c r="K121" s="92">
        <v>7</v>
      </c>
      <c r="L121" s="92" t="s">
        <v>256</v>
      </c>
      <c r="P121" s="92" t="s">
        <v>1782</v>
      </c>
      <c r="Q121" s="92">
        <v>0.7</v>
      </c>
      <c r="R121" s="92"/>
      <c r="S121" s="92">
        <v>7</v>
      </c>
      <c r="T121" s="92"/>
      <c r="U121" s="584" t="s">
        <v>1935</v>
      </c>
    </row>
    <row r="122" spans="2:21">
      <c r="I122" s="92" t="s">
        <v>1811</v>
      </c>
      <c r="J122" s="92">
        <v>0.7</v>
      </c>
      <c r="K122" s="92"/>
      <c r="L122" s="92" t="s">
        <v>256</v>
      </c>
    </row>
    <row r="123" spans="2:21">
      <c r="I123" s="92" t="s">
        <v>1797</v>
      </c>
      <c r="J123" s="92">
        <v>0.7</v>
      </c>
      <c r="K123" s="92"/>
      <c r="L123" s="92" t="s">
        <v>256</v>
      </c>
      <c r="P123" t="s">
        <v>1881</v>
      </c>
    </row>
    <row r="124" spans="2:21">
      <c r="I124" s="92" t="s">
        <v>1798</v>
      </c>
      <c r="J124" s="92">
        <v>0.7</v>
      </c>
      <c r="K124" s="92"/>
      <c r="L124" s="92" t="s">
        <v>256</v>
      </c>
      <c r="P124" s="92" t="s">
        <v>1768</v>
      </c>
      <c r="Q124" s="877" t="s">
        <v>21</v>
      </c>
      <c r="R124" s="878" t="s">
        <v>1923</v>
      </c>
      <c r="S124" s="870" t="s">
        <v>1924</v>
      </c>
    </row>
    <row r="125" spans="2:21">
      <c r="I125" s="92" t="s">
        <v>1799</v>
      </c>
      <c r="J125" s="92">
        <v>0.7</v>
      </c>
      <c r="K125" s="92"/>
      <c r="L125" s="92" t="s">
        <v>256</v>
      </c>
      <c r="P125" s="92"/>
      <c r="Q125" s="877"/>
      <c r="R125" s="870"/>
      <c r="S125" s="870"/>
    </row>
    <row r="126" spans="2:21">
      <c r="I126" s="92" t="s">
        <v>1800</v>
      </c>
      <c r="J126" s="92">
        <v>0.7</v>
      </c>
      <c r="K126" s="92"/>
      <c r="L126" s="92" t="s">
        <v>256</v>
      </c>
      <c r="P126" s="92"/>
      <c r="Q126" s="877"/>
      <c r="R126" s="870"/>
      <c r="S126" s="870"/>
    </row>
    <row r="127" spans="2:21">
      <c r="I127" s="92" t="s">
        <v>1801</v>
      </c>
      <c r="J127" s="92">
        <v>0.7</v>
      </c>
      <c r="K127" s="92"/>
      <c r="L127" s="92" t="s">
        <v>256</v>
      </c>
      <c r="P127" s="92"/>
      <c r="Q127" s="877"/>
      <c r="R127" s="870"/>
      <c r="S127" s="870"/>
    </row>
    <row r="128" spans="2:21">
      <c r="I128" s="92" t="s">
        <v>1802</v>
      </c>
      <c r="J128" s="92">
        <v>0.7</v>
      </c>
      <c r="K128" s="92"/>
      <c r="L128" s="92" t="s">
        <v>256</v>
      </c>
      <c r="P128" s="584" t="s">
        <v>1927</v>
      </c>
      <c r="Q128" s="92" t="s">
        <v>736</v>
      </c>
      <c r="R128" s="92">
        <v>7.4</v>
      </c>
      <c r="S128" s="92">
        <v>7.3</v>
      </c>
    </row>
    <row r="129" spans="2:21">
      <c r="I129" s="92" t="s">
        <v>1803</v>
      </c>
      <c r="J129" s="92">
        <v>0.7</v>
      </c>
      <c r="K129" s="92"/>
      <c r="L129" s="92" t="s">
        <v>256</v>
      </c>
      <c r="P129" s="585" t="s">
        <v>1906</v>
      </c>
      <c r="Q129" s="92">
        <v>0.03</v>
      </c>
      <c r="R129" s="92" t="s">
        <v>1830</v>
      </c>
      <c r="S129" s="92" t="s">
        <v>1830</v>
      </c>
    </row>
    <row r="130" spans="2:21">
      <c r="B130" s="572" t="s">
        <v>1902</v>
      </c>
      <c r="P130" s="585" t="s">
        <v>1907</v>
      </c>
      <c r="Q130" s="92">
        <v>7.0000000000000007E-2</v>
      </c>
      <c r="R130" s="92" t="s">
        <v>1831</v>
      </c>
      <c r="S130" s="92" t="s">
        <v>1831</v>
      </c>
    </row>
    <row r="131" spans="2:21">
      <c r="B131" s="573" t="s">
        <v>1812</v>
      </c>
      <c r="P131" s="585" t="s">
        <v>1908</v>
      </c>
      <c r="Q131" s="101">
        <v>6</v>
      </c>
      <c r="R131" s="101">
        <v>3.3</v>
      </c>
      <c r="S131" s="101">
        <v>3.3</v>
      </c>
      <c r="T131" s="509"/>
    </row>
    <row r="132" spans="2:21">
      <c r="B132" s="573" t="s">
        <v>1813</v>
      </c>
      <c r="P132" s="92" t="s">
        <v>1905</v>
      </c>
      <c r="Q132" s="101">
        <v>2</v>
      </c>
      <c r="R132" s="101">
        <v>0.04</v>
      </c>
      <c r="S132" s="101">
        <v>0.26</v>
      </c>
      <c r="T132" s="509"/>
    </row>
    <row r="133" spans="2:21">
      <c r="B133" s="573" t="s">
        <v>1884</v>
      </c>
      <c r="P133" s="92" t="s">
        <v>1903</v>
      </c>
      <c r="Q133" s="101" t="s">
        <v>1832</v>
      </c>
      <c r="R133" s="101">
        <v>8.6</v>
      </c>
      <c r="S133" s="101">
        <v>4.2</v>
      </c>
      <c r="T133" s="509"/>
    </row>
    <row r="134" spans="2:21">
      <c r="B134" s="573" t="s">
        <v>1942</v>
      </c>
      <c r="P134" s="92" t="s">
        <v>1904</v>
      </c>
      <c r="Q134" s="101" t="s">
        <v>1832</v>
      </c>
      <c r="R134" s="578">
        <v>380624</v>
      </c>
      <c r="S134" s="578">
        <v>184456</v>
      </c>
      <c r="T134" s="509"/>
    </row>
    <row r="135" spans="2:21">
      <c r="B135" s="573" t="s">
        <v>1938</v>
      </c>
      <c r="P135" s="92" t="s">
        <v>1822</v>
      </c>
      <c r="Q135" s="101"/>
      <c r="R135" s="580">
        <v>42780</v>
      </c>
      <c r="S135" s="580">
        <v>42780</v>
      </c>
      <c r="T135" s="509"/>
    </row>
    <row r="136" spans="2:21" ht="12" customHeight="1"/>
    <row r="137" spans="2:21">
      <c r="E137" t="s">
        <v>1821</v>
      </c>
      <c r="P137" t="s">
        <v>1819</v>
      </c>
      <c r="Q137" t="s">
        <v>1882</v>
      </c>
    </row>
    <row r="138" spans="2:21" ht="12" customHeight="1">
      <c r="E138" t="s">
        <v>1943</v>
      </c>
      <c r="P138" s="92" t="s">
        <v>1833</v>
      </c>
      <c r="Q138" s="92" t="s">
        <v>21</v>
      </c>
      <c r="R138" s="92" t="s">
        <v>1825</v>
      </c>
      <c r="S138" s="92" t="s">
        <v>1834</v>
      </c>
      <c r="T138" s="92" t="s">
        <v>1835</v>
      </c>
      <c r="U138" s="92" t="s">
        <v>1822</v>
      </c>
    </row>
    <row r="139" spans="2:21">
      <c r="E139" s="92" t="s">
        <v>21</v>
      </c>
      <c r="F139" s="92" t="s">
        <v>1825</v>
      </c>
      <c r="G139" s="92" t="s">
        <v>1822</v>
      </c>
      <c r="H139" s="92" t="s">
        <v>1836</v>
      </c>
      <c r="I139" s="92" t="s">
        <v>1837</v>
      </c>
      <c r="J139" s="92" t="s">
        <v>1838</v>
      </c>
      <c r="K139" s="92" t="s">
        <v>1839</v>
      </c>
      <c r="L139" s="92" t="s">
        <v>1840</v>
      </c>
      <c r="P139" s="583" t="s">
        <v>1883</v>
      </c>
      <c r="Q139" s="101">
        <v>50</v>
      </c>
      <c r="R139" s="101">
        <v>47.1</v>
      </c>
      <c r="S139" s="101">
        <v>15</v>
      </c>
      <c r="T139" s="101">
        <v>32.1</v>
      </c>
      <c r="U139" s="580">
        <v>42765</v>
      </c>
    </row>
    <row r="140" spans="2:21">
      <c r="E140" s="92">
        <v>15</v>
      </c>
      <c r="F140" s="92" t="s">
        <v>1841</v>
      </c>
      <c r="G140" s="580">
        <v>42976</v>
      </c>
      <c r="H140" s="92" t="s">
        <v>1842</v>
      </c>
      <c r="I140" s="92" t="s">
        <v>1843</v>
      </c>
      <c r="J140" s="92" t="s">
        <v>1844</v>
      </c>
      <c r="K140" s="92" t="s">
        <v>1845</v>
      </c>
      <c r="L140" s="92" t="s">
        <v>1846</v>
      </c>
      <c r="P140" s="588" t="s">
        <v>1885</v>
      </c>
      <c r="Q140" s="101">
        <v>55</v>
      </c>
      <c r="R140" s="101">
        <v>54.7</v>
      </c>
      <c r="S140" s="101">
        <v>15</v>
      </c>
      <c r="T140" s="101">
        <v>39.700000000000003</v>
      </c>
      <c r="U140" s="580">
        <v>42765</v>
      </c>
    </row>
    <row r="141" spans="2:21">
      <c r="E141" t="s">
        <v>1944</v>
      </c>
      <c r="P141" s="588" t="s">
        <v>1886</v>
      </c>
      <c r="Q141" s="101">
        <v>50</v>
      </c>
      <c r="R141" s="101">
        <v>50.7</v>
      </c>
      <c r="S141" s="101">
        <v>15</v>
      </c>
      <c r="T141" s="101">
        <v>35.700000000000003</v>
      </c>
      <c r="U141" s="580">
        <v>42765</v>
      </c>
    </row>
    <row r="142" spans="2:21">
      <c r="E142" s="92" t="s">
        <v>21</v>
      </c>
      <c r="F142" s="92" t="s">
        <v>1825</v>
      </c>
      <c r="G142" s="92" t="s">
        <v>1822</v>
      </c>
      <c r="H142" s="92" t="s">
        <v>1836</v>
      </c>
      <c r="I142" s="92" t="s">
        <v>1837</v>
      </c>
      <c r="J142" s="92" t="s">
        <v>1838</v>
      </c>
      <c r="K142" s="92" t="s">
        <v>1839</v>
      </c>
      <c r="L142" s="92" t="s">
        <v>1840</v>
      </c>
      <c r="P142" s="588" t="s">
        <v>1887</v>
      </c>
      <c r="Q142" s="101">
        <v>45</v>
      </c>
      <c r="R142" s="101">
        <v>48.4</v>
      </c>
      <c r="S142" s="101">
        <v>15</v>
      </c>
      <c r="T142" s="101">
        <v>33.4</v>
      </c>
      <c r="U142" s="580">
        <v>42766</v>
      </c>
    </row>
    <row r="143" spans="2:21">
      <c r="E143" s="92">
        <v>15</v>
      </c>
      <c r="F143" s="92" t="s">
        <v>1841</v>
      </c>
      <c r="G143" s="580">
        <v>42976</v>
      </c>
      <c r="H143" s="92" t="s">
        <v>1847</v>
      </c>
      <c r="I143" s="92" t="s">
        <v>1843</v>
      </c>
      <c r="J143" s="92" t="s">
        <v>1848</v>
      </c>
      <c r="K143" s="92" t="s">
        <v>1849</v>
      </c>
      <c r="L143" s="92" t="s">
        <v>1850</v>
      </c>
      <c r="P143" s="582" t="s">
        <v>1888</v>
      </c>
      <c r="Q143" s="509"/>
      <c r="R143" s="509"/>
      <c r="S143" s="509"/>
      <c r="T143" s="509"/>
      <c r="U143" s="509"/>
    </row>
    <row r="144" spans="2:21">
      <c r="E144" s="873" t="s">
        <v>1894</v>
      </c>
      <c r="F144" s="873"/>
      <c r="G144" s="873"/>
      <c r="H144" s="873"/>
      <c r="I144" s="873"/>
      <c r="J144" s="873"/>
      <c r="K144" s="873"/>
      <c r="L144" s="873"/>
      <c r="P144" t="s">
        <v>1820</v>
      </c>
      <c r="Q144" t="s">
        <v>1882</v>
      </c>
    </row>
    <row r="145" spans="2:19">
      <c r="E145" s="873"/>
      <c r="F145" s="873"/>
      <c r="G145" s="873"/>
      <c r="H145" s="873"/>
      <c r="I145" s="873"/>
      <c r="J145" s="873"/>
      <c r="K145" s="873"/>
      <c r="L145" s="873"/>
      <c r="P145" s="92" t="s">
        <v>1833</v>
      </c>
      <c r="Q145" s="92" t="s">
        <v>21</v>
      </c>
      <c r="R145" s="92" t="s">
        <v>1825</v>
      </c>
      <c r="S145" s="92" t="s">
        <v>1822</v>
      </c>
    </row>
    <row r="146" spans="2:19">
      <c r="E146" s="873" t="s">
        <v>1945</v>
      </c>
      <c r="F146" s="873"/>
      <c r="G146" s="873"/>
      <c r="H146" s="873"/>
      <c r="I146" s="873"/>
      <c r="J146" s="873"/>
      <c r="K146" s="873"/>
      <c r="L146" s="873"/>
      <c r="P146" s="588" t="s">
        <v>1889</v>
      </c>
      <c r="Q146" s="101">
        <v>60</v>
      </c>
      <c r="R146" s="101">
        <v>27.4</v>
      </c>
      <c r="S146" s="580">
        <v>43039</v>
      </c>
    </row>
    <row r="147" spans="2:19">
      <c r="E147" s="873"/>
      <c r="F147" s="873"/>
      <c r="G147" s="873"/>
      <c r="H147" s="873"/>
      <c r="I147" s="873"/>
      <c r="J147" s="873"/>
      <c r="K147" s="873"/>
      <c r="L147" s="873"/>
      <c r="P147" s="588" t="s">
        <v>1890</v>
      </c>
      <c r="Q147" s="101">
        <v>55</v>
      </c>
      <c r="R147" s="101">
        <v>19.3</v>
      </c>
      <c r="S147" s="580">
        <v>43039</v>
      </c>
    </row>
    <row r="148" spans="2:19">
      <c r="E148" s="873"/>
      <c r="F148" s="873"/>
      <c r="G148" s="873"/>
      <c r="H148" s="873"/>
      <c r="I148" s="873"/>
      <c r="J148" s="873"/>
      <c r="K148" s="873"/>
      <c r="L148" s="873"/>
      <c r="P148" s="581" t="s">
        <v>1891</v>
      </c>
    </row>
    <row r="149" spans="2:19">
      <c r="E149" s="873"/>
      <c r="F149" s="873"/>
      <c r="G149" s="873"/>
      <c r="H149" s="873"/>
      <c r="I149" s="873"/>
      <c r="J149" s="873"/>
      <c r="K149" s="873"/>
      <c r="L149" s="873"/>
    </row>
    <row r="150" spans="2:19">
      <c r="E150" s="573" t="s">
        <v>1893</v>
      </c>
    </row>
    <row r="151" spans="2:19">
      <c r="E151" s="573" t="s">
        <v>1851</v>
      </c>
    </row>
    <row r="153" spans="2:19">
      <c r="B153" t="s">
        <v>1852</v>
      </c>
    </row>
    <row r="154" spans="2:19">
      <c r="B154" t="s">
        <v>1853</v>
      </c>
    </row>
    <row r="155" spans="2:19">
      <c r="B155" t="s">
        <v>1854</v>
      </c>
    </row>
    <row r="156" spans="2:19">
      <c r="B156" t="s">
        <v>1946</v>
      </c>
    </row>
  </sheetData>
  <mergeCells count="11">
    <mergeCell ref="S124:S127"/>
    <mergeCell ref="B44:G45"/>
    <mergeCell ref="E144:L145"/>
    <mergeCell ref="S50:S51"/>
    <mergeCell ref="E146:L149"/>
    <mergeCell ref="I43:N44"/>
    <mergeCell ref="I46:N47"/>
    <mergeCell ref="Q50:Q51"/>
    <mergeCell ref="R50:R51"/>
    <mergeCell ref="Q124:Q127"/>
    <mergeCell ref="R124:R127"/>
  </mergeCells>
  <phoneticPr fontId="1"/>
  <hyperlinks>
    <hyperlink ref="B2" r:id="rId1"/>
    <hyperlink ref="I2" r:id="rId2"/>
    <hyperlink ref="P2" r:id="rId3"/>
  </hyperlinks>
  <pageMargins left="0.25" right="0.25" top="0.75" bottom="0.75" header="0.3" footer="0.3"/>
  <pageSetup paperSize="9" scale="74" fitToHeight="0" orientation="portrait" horizontalDpi="0" verticalDpi="0"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S110"/>
  <sheetViews>
    <sheetView workbookViewId="0">
      <selection activeCell="S5" sqref="S5"/>
    </sheetView>
  </sheetViews>
  <sheetFormatPr defaultRowHeight="12"/>
  <cols>
    <col min="1" max="1" width="2.5703125" customWidth="1"/>
    <col min="2" max="19" width="6.7109375" style="14" customWidth="1"/>
  </cols>
  <sheetData>
    <row r="1" spans="2:19" ht="9.75" customHeight="1"/>
    <row r="2" spans="2:19">
      <c r="B2" s="14" t="s">
        <v>2015</v>
      </c>
      <c r="J2" s="14" t="s">
        <v>2002</v>
      </c>
      <c r="N2" s="14" t="s">
        <v>2003</v>
      </c>
    </row>
    <row r="3" spans="2:19">
      <c r="B3" s="14" t="s">
        <v>1993</v>
      </c>
    </row>
    <row r="4" spans="2:19" ht="69.75" customHeight="1">
      <c r="B4" s="881" t="s">
        <v>1994</v>
      </c>
      <c r="C4" s="882"/>
      <c r="D4" s="882"/>
      <c r="E4" s="882"/>
      <c r="F4" s="882"/>
      <c r="G4" s="882"/>
      <c r="H4" s="882"/>
      <c r="I4" s="882"/>
      <c r="J4" s="882"/>
      <c r="K4" s="882"/>
      <c r="L4" s="882"/>
      <c r="M4" s="882"/>
      <c r="N4" s="882"/>
      <c r="O4" s="882"/>
      <c r="P4" s="32"/>
      <c r="Q4" s="32"/>
      <c r="R4" s="32"/>
      <c r="S4" s="32"/>
    </row>
    <row r="5" spans="2:19" ht="24" customHeight="1">
      <c r="B5" s="881" t="s">
        <v>1995</v>
      </c>
      <c r="C5" s="882"/>
      <c r="D5" s="882"/>
      <c r="E5" s="882"/>
      <c r="F5" s="882"/>
      <c r="G5" s="882"/>
      <c r="H5" s="882"/>
      <c r="I5" s="882"/>
      <c r="J5" s="882"/>
      <c r="K5" s="882"/>
      <c r="L5" s="882"/>
      <c r="M5" s="882"/>
      <c r="N5" s="882"/>
      <c r="O5" s="882"/>
      <c r="P5" s="32"/>
      <c r="Q5" s="32"/>
      <c r="R5" s="32"/>
      <c r="S5" s="32"/>
    </row>
    <row r="6" spans="2:19" ht="24" customHeight="1">
      <c r="B6" s="881" t="s">
        <v>1996</v>
      </c>
      <c r="C6" s="882"/>
      <c r="D6" s="882"/>
      <c r="E6" s="882"/>
      <c r="F6" s="882"/>
      <c r="G6" s="882"/>
      <c r="H6" s="882"/>
      <c r="I6" s="882"/>
      <c r="J6" s="882"/>
      <c r="K6" s="882"/>
      <c r="L6" s="882"/>
      <c r="M6" s="882"/>
      <c r="N6" s="882"/>
      <c r="O6" s="882"/>
      <c r="P6" s="32"/>
      <c r="Q6" s="32"/>
      <c r="R6" s="32"/>
      <c r="S6" s="32"/>
    </row>
    <row r="7" spans="2:19">
      <c r="B7" s="14" t="s">
        <v>1997</v>
      </c>
    </row>
    <row r="8" spans="2:19" ht="23.25" customHeight="1">
      <c r="B8" s="881" t="s">
        <v>1998</v>
      </c>
      <c r="C8" s="882"/>
      <c r="D8" s="882"/>
      <c r="E8" s="882"/>
      <c r="F8" s="882"/>
      <c r="G8" s="882"/>
      <c r="H8" s="882"/>
      <c r="I8" s="882"/>
      <c r="J8" s="882"/>
      <c r="K8" s="882"/>
      <c r="L8" s="882"/>
      <c r="M8" s="882"/>
      <c r="N8" s="882"/>
      <c r="O8" s="882"/>
      <c r="P8" s="32"/>
      <c r="Q8" s="32"/>
      <c r="R8" s="32"/>
      <c r="S8" s="32"/>
    </row>
    <row r="9" spans="2:19" ht="23.25" customHeight="1">
      <c r="B9" s="881" t="s">
        <v>1999</v>
      </c>
      <c r="C9" s="882"/>
      <c r="D9" s="882"/>
      <c r="E9" s="882"/>
      <c r="F9" s="882"/>
      <c r="G9" s="882"/>
      <c r="H9" s="882"/>
      <c r="I9" s="882"/>
      <c r="J9" s="882"/>
      <c r="K9" s="882"/>
      <c r="L9" s="882"/>
      <c r="M9" s="882"/>
      <c r="N9" s="882"/>
      <c r="O9" s="882"/>
    </row>
    <row r="10" spans="2:19" ht="23.25" customHeight="1">
      <c r="B10" s="881" t="s">
        <v>2000</v>
      </c>
      <c r="C10" s="882"/>
      <c r="D10" s="882"/>
      <c r="E10" s="882"/>
      <c r="F10" s="882"/>
      <c r="G10" s="882"/>
      <c r="H10" s="882"/>
      <c r="I10" s="882"/>
      <c r="J10" s="882"/>
      <c r="K10" s="882"/>
      <c r="L10" s="882"/>
      <c r="M10" s="882"/>
      <c r="N10" s="882"/>
      <c r="O10" s="882"/>
    </row>
    <row r="11" spans="2:19" ht="23.25" customHeight="1">
      <c r="B11" s="881" t="s">
        <v>2001</v>
      </c>
      <c r="C11" s="882"/>
      <c r="D11" s="882"/>
      <c r="E11" s="882"/>
      <c r="F11" s="882"/>
      <c r="G11" s="882"/>
      <c r="H11" s="882"/>
      <c r="I11" s="882"/>
      <c r="J11" s="882"/>
      <c r="K11" s="882"/>
      <c r="L11" s="882"/>
      <c r="M11" s="882"/>
      <c r="N11" s="882"/>
      <c r="O11" s="882"/>
    </row>
    <row r="12" spans="2:19">
      <c r="B12" s="14" t="s">
        <v>2017</v>
      </c>
    </row>
    <row r="13" spans="2:19">
      <c r="B13" s="14" t="s">
        <v>2004</v>
      </c>
    </row>
    <row r="14" spans="2:19" ht="43.5" customHeight="1">
      <c r="B14" s="881" t="s">
        <v>2005</v>
      </c>
      <c r="C14" s="882"/>
      <c r="D14" s="882"/>
      <c r="E14" s="882"/>
      <c r="F14" s="882"/>
      <c r="G14" s="882"/>
      <c r="H14" s="882"/>
      <c r="I14" s="882"/>
      <c r="J14" s="882"/>
      <c r="K14" s="882"/>
      <c r="L14" s="882"/>
      <c r="M14" s="882"/>
      <c r="N14" s="882"/>
      <c r="O14" s="882"/>
    </row>
    <row r="15" spans="2:19" ht="27" customHeight="1">
      <c r="B15" s="881" t="s">
        <v>2006</v>
      </c>
      <c r="C15" s="882"/>
      <c r="D15" s="882"/>
      <c r="E15" s="882"/>
      <c r="F15" s="882"/>
      <c r="G15" s="882"/>
      <c r="H15" s="882"/>
      <c r="I15" s="882"/>
      <c r="J15" s="882"/>
      <c r="K15" s="882"/>
      <c r="L15" s="882"/>
      <c r="M15" s="882"/>
      <c r="N15" s="882"/>
      <c r="O15" s="882"/>
    </row>
    <row r="16" spans="2:19" ht="36" customHeight="1">
      <c r="B16" s="881" t="s">
        <v>2007</v>
      </c>
      <c r="C16" s="882"/>
      <c r="D16" s="882"/>
      <c r="E16" s="882"/>
      <c r="F16" s="882"/>
      <c r="G16" s="882"/>
      <c r="H16" s="882"/>
      <c r="I16" s="882"/>
      <c r="J16" s="882"/>
      <c r="K16" s="882"/>
      <c r="L16" s="882"/>
      <c r="M16" s="882"/>
      <c r="N16" s="882"/>
      <c r="O16" s="882"/>
    </row>
    <row r="17" spans="2:15" ht="38.25" customHeight="1">
      <c r="B17" s="881" t="s">
        <v>2008</v>
      </c>
      <c r="C17" s="882"/>
      <c r="D17" s="882"/>
      <c r="E17" s="882"/>
      <c r="F17" s="882"/>
      <c r="G17" s="882"/>
      <c r="H17" s="882"/>
      <c r="I17" s="882"/>
      <c r="J17" s="882"/>
      <c r="K17" s="882"/>
      <c r="L17" s="882"/>
      <c r="M17" s="882"/>
      <c r="N17" s="882"/>
      <c r="O17" s="882"/>
    </row>
    <row r="18" spans="2:15" ht="27" customHeight="1">
      <c r="B18" s="881" t="s">
        <v>2009</v>
      </c>
      <c r="C18" s="882"/>
      <c r="D18" s="882"/>
      <c r="E18" s="882"/>
      <c r="F18" s="882"/>
      <c r="G18" s="882"/>
      <c r="H18" s="882"/>
      <c r="I18" s="882"/>
      <c r="J18" s="882"/>
      <c r="K18" s="882"/>
      <c r="L18" s="882"/>
      <c r="M18" s="882"/>
      <c r="N18" s="882"/>
      <c r="O18" s="882"/>
    </row>
    <row r="19" spans="2:15">
      <c r="B19" s="14" t="s">
        <v>2010</v>
      </c>
    </row>
    <row r="20" spans="2:15" ht="24" customHeight="1">
      <c r="B20" s="881" t="s">
        <v>2011</v>
      </c>
      <c r="C20" s="882"/>
      <c r="D20" s="882"/>
      <c r="E20" s="882"/>
      <c r="F20" s="882"/>
      <c r="G20" s="882"/>
      <c r="H20" s="882"/>
      <c r="I20" s="882"/>
      <c r="J20" s="882"/>
      <c r="K20" s="882"/>
      <c r="L20" s="882"/>
      <c r="M20" s="882"/>
      <c r="N20" s="882"/>
      <c r="O20" s="882"/>
    </row>
    <row r="21" spans="2:15" ht="24" customHeight="1">
      <c r="B21" s="881" t="s">
        <v>2012</v>
      </c>
      <c r="C21" s="882"/>
      <c r="D21" s="882"/>
      <c r="E21" s="882"/>
      <c r="F21" s="882"/>
      <c r="G21" s="882"/>
      <c r="H21" s="882"/>
      <c r="I21" s="882"/>
      <c r="J21" s="882"/>
      <c r="K21" s="882"/>
      <c r="L21" s="882"/>
      <c r="M21" s="882"/>
      <c r="N21" s="882"/>
      <c r="O21" s="882"/>
    </row>
    <row r="22" spans="2:15">
      <c r="B22" s="14" t="s">
        <v>2013</v>
      </c>
    </row>
    <row r="23" spans="2:15" ht="26.25" customHeight="1">
      <c r="B23" s="881" t="s">
        <v>2014</v>
      </c>
      <c r="C23" s="882"/>
      <c r="D23" s="882"/>
      <c r="E23" s="882"/>
      <c r="F23" s="882"/>
      <c r="G23" s="882"/>
      <c r="H23" s="882"/>
      <c r="I23" s="882"/>
      <c r="J23" s="882"/>
      <c r="K23" s="882"/>
      <c r="L23" s="882"/>
      <c r="M23" s="882"/>
      <c r="N23" s="882"/>
      <c r="O23" s="882"/>
    </row>
    <row r="24" spans="2:15">
      <c r="B24" s="14" t="s">
        <v>2017</v>
      </c>
    </row>
    <row r="26" spans="2:15">
      <c r="B26" s="14" t="s">
        <v>2016</v>
      </c>
      <c r="J26" s="14" t="s">
        <v>1991</v>
      </c>
      <c r="N26" s="14" t="s">
        <v>1992</v>
      </c>
    </row>
    <row r="27" spans="2:15">
      <c r="B27" s="14" t="s">
        <v>1983</v>
      </c>
    </row>
    <row r="28" spans="2:15">
      <c r="B28" s="14" t="s">
        <v>1984</v>
      </c>
    </row>
    <row r="29" spans="2:15" ht="40.5" customHeight="1">
      <c r="B29" s="879" t="s">
        <v>1985</v>
      </c>
      <c r="C29" s="880"/>
      <c r="D29" s="880"/>
      <c r="E29" s="880"/>
      <c r="F29" s="880"/>
      <c r="G29" s="880"/>
      <c r="H29" s="880"/>
      <c r="I29" s="880"/>
      <c r="J29" s="880"/>
      <c r="K29" s="880"/>
      <c r="L29" s="880"/>
      <c r="M29" s="880"/>
      <c r="N29" s="880"/>
      <c r="O29" s="880"/>
    </row>
    <row r="30" spans="2:15">
      <c r="B30" s="14" t="s">
        <v>1986</v>
      </c>
    </row>
    <row r="31" spans="2:15" ht="27" customHeight="1">
      <c r="B31" s="879" t="s">
        <v>1987</v>
      </c>
      <c r="C31" s="880"/>
      <c r="D31" s="880"/>
      <c r="E31" s="880"/>
      <c r="F31" s="880"/>
      <c r="G31" s="880"/>
      <c r="H31" s="880"/>
      <c r="I31" s="880"/>
      <c r="J31" s="880"/>
      <c r="K31" s="880"/>
      <c r="L31" s="880"/>
      <c r="M31" s="880"/>
      <c r="N31" s="880"/>
      <c r="O31" s="880"/>
    </row>
    <row r="32" spans="2:15" ht="25.5" customHeight="1">
      <c r="B32" s="879" t="s">
        <v>1988</v>
      </c>
      <c r="C32" s="880"/>
      <c r="D32" s="880"/>
      <c r="E32" s="880"/>
      <c r="F32" s="880"/>
      <c r="G32" s="880"/>
      <c r="H32" s="880"/>
      <c r="I32" s="880"/>
      <c r="J32" s="880"/>
      <c r="K32" s="880"/>
      <c r="L32" s="880"/>
      <c r="M32" s="880"/>
      <c r="N32" s="880"/>
      <c r="O32" s="880"/>
    </row>
    <row r="33" spans="2:15">
      <c r="B33" s="14" t="s">
        <v>1989</v>
      </c>
    </row>
    <row r="34" spans="2:15" ht="24" customHeight="1">
      <c r="B34" s="879" t="s">
        <v>1990</v>
      </c>
      <c r="C34" s="880"/>
      <c r="D34" s="880"/>
      <c r="E34" s="880"/>
      <c r="F34" s="880"/>
      <c r="G34" s="880"/>
      <c r="H34" s="880"/>
      <c r="I34" s="880"/>
      <c r="J34" s="880"/>
      <c r="K34" s="880"/>
      <c r="L34" s="880"/>
      <c r="M34" s="880"/>
      <c r="N34" s="880"/>
      <c r="O34" s="880"/>
    </row>
    <row r="36" spans="2:15">
      <c r="B36" s="14" t="s">
        <v>2022</v>
      </c>
      <c r="J36" s="14" t="s">
        <v>1981</v>
      </c>
      <c r="N36" s="14" t="s">
        <v>1982</v>
      </c>
    </row>
    <row r="37" spans="2:15">
      <c r="B37" s="14" t="s">
        <v>1978</v>
      </c>
    </row>
    <row r="39" spans="2:15" ht="24" customHeight="1">
      <c r="B39" s="879" t="s">
        <v>1979</v>
      </c>
      <c r="C39" s="880"/>
      <c r="D39" s="880"/>
      <c r="E39" s="880"/>
      <c r="F39" s="880"/>
      <c r="G39" s="880"/>
      <c r="H39" s="880"/>
      <c r="I39" s="880"/>
      <c r="J39" s="880"/>
      <c r="K39" s="880"/>
      <c r="L39" s="880"/>
      <c r="M39" s="880"/>
      <c r="N39" s="880"/>
      <c r="O39" s="880"/>
    </row>
    <row r="40" spans="2:15" ht="35.25" customHeight="1">
      <c r="B40" s="879" t="s">
        <v>1980</v>
      </c>
      <c r="C40" s="880"/>
      <c r="D40" s="880"/>
      <c r="E40" s="880"/>
      <c r="F40" s="880"/>
      <c r="G40" s="880"/>
      <c r="H40" s="880"/>
      <c r="I40" s="880"/>
      <c r="J40" s="880"/>
      <c r="K40" s="880"/>
      <c r="L40" s="880"/>
      <c r="M40" s="880"/>
      <c r="N40" s="880"/>
      <c r="O40" s="880"/>
    </row>
    <row r="43" spans="2:15">
      <c r="B43" s="14" t="s">
        <v>2023</v>
      </c>
      <c r="J43" s="613" t="s">
        <v>2018</v>
      </c>
      <c r="N43" s="14" t="s">
        <v>2019</v>
      </c>
    </row>
    <row r="44" spans="2:15">
      <c r="B44" s="14" t="s">
        <v>2017</v>
      </c>
      <c r="J44" s="613"/>
    </row>
    <row r="45" spans="2:15">
      <c r="B45" s="614" t="s">
        <v>2020</v>
      </c>
    </row>
    <row r="46" spans="2:15">
      <c r="B46" s="614" t="s">
        <v>2021</v>
      </c>
    </row>
    <row r="47" spans="2:15" ht="66" customHeight="1">
      <c r="B47" s="879" t="s">
        <v>2026</v>
      </c>
      <c r="C47" s="880"/>
      <c r="D47" s="880"/>
      <c r="E47" s="880"/>
      <c r="F47" s="880"/>
      <c r="G47" s="880"/>
      <c r="H47" s="880"/>
      <c r="I47" s="880"/>
      <c r="J47" s="880"/>
      <c r="K47" s="880"/>
      <c r="L47" s="880"/>
      <c r="M47" s="880"/>
      <c r="N47" s="880"/>
      <c r="O47" s="880"/>
    </row>
    <row r="48" spans="2:15" ht="51" customHeight="1">
      <c r="B48" s="879" t="s">
        <v>2024</v>
      </c>
      <c r="C48" s="880"/>
      <c r="D48" s="880"/>
      <c r="E48" s="880"/>
      <c r="F48" s="880"/>
      <c r="G48" s="880"/>
      <c r="H48" s="880"/>
      <c r="I48" s="880"/>
      <c r="J48" s="880"/>
      <c r="K48" s="880"/>
      <c r="L48" s="880"/>
      <c r="M48" s="880"/>
      <c r="N48" s="880"/>
      <c r="O48" s="880"/>
    </row>
    <row r="49" spans="2:15" ht="50.25" customHeight="1">
      <c r="B49" s="879" t="s">
        <v>2025</v>
      </c>
      <c r="C49" s="880"/>
      <c r="D49" s="880"/>
      <c r="E49" s="880"/>
      <c r="F49" s="880"/>
      <c r="G49" s="880"/>
      <c r="H49" s="880"/>
      <c r="I49" s="880"/>
      <c r="J49" s="880"/>
      <c r="K49" s="880"/>
      <c r="L49" s="880"/>
      <c r="M49" s="880"/>
      <c r="N49" s="880"/>
      <c r="O49" s="880"/>
    </row>
    <row r="50" spans="2:15">
      <c r="B50" s="614" t="s">
        <v>2027</v>
      </c>
    </row>
    <row r="51" spans="2:15">
      <c r="B51" s="614" t="s">
        <v>2028</v>
      </c>
    </row>
    <row r="52" spans="2:15" ht="39.75" customHeight="1">
      <c r="B52" s="879" t="s">
        <v>2029</v>
      </c>
      <c r="C52" s="880"/>
      <c r="D52" s="880"/>
      <c r="E52" s="880"/>
      <c r="F52" s="880"/>
      <c r="G52" s="880"/>
      <c r="H52" s="880"/>
      <c r="I52" s="880"/>
      <c r="J52" s="880"/>
      <c r="K52" s="880"/>
      <c r="L52" s="880"/>
      <c r="M52" s="880"/>
      <c r="N52" s="880"/>
      <c r="O52" s="880"/>
    </row>
    <row r="53" spans="2:15">
      <c r="B53" s="614" t="s">
        <v>2030</v>
      </c>
    </row>
    <row r="54" spans="2:15" ht="59.25" customHeight="1">
      <c r="B54" s="879" t="s">
        <v>2031</v>
      </c>
      <c r="C54" s="880"/>
      <c r="D54" s="880"/>
      <c r="E54" s="880"/>
      <c r="F54" s="880"/>
      <c r="G54" s="880"/>
      <c r="H54" s="880"/>
      <c r="I54" s="880"/>
      <c r="J54" s="880"/>
      <c r="K54" s="880"/>
      <c r="L54" s="880"/>
      <c r="M54" s="880"/>
      <c r="N54" s="880"/>
      <c r="O54" s="880"/>
    </row>
    <row r="55" spans="2:15" ht="28.5" customHeight="1">
      <c r="B55" s="879" t="s">
        <v>2032</v>
      </c>
      <c r="C55" s="880"/>
      <c r="D55" s="880"/>
      <c r="E55" s="880"/>
      <c r="F55" s="880"/>
      <c r="G55" s="880"/>
      <c r="H55" s="880"/>
      <c r="I55" s="880"/>
      <c r="J55" s="880"/>
      <c r="K55" s="880"/>
      <c r="L55" s="880"/>
      <c r="M55" s="880"/>
      <c r="N55" s="880"/>
      <c r="O55" s="880"/>
    </row>
    <row r="56" spans="2:15">
      <c r="B56" s="614" t="s">
        <v>2033</v>
      </c>
    </row>
    <row r="57" spans="2:15">
      <c r="B57" s="614" t="s">
        <v>2034</v>
      </c>
    </row>
    <row r="58" spans="2:15" ht="29.25" customHeight="1">
      <c r="B58" s="879" t="s">
        <v>2035</v>
      </c>
      <c r="C58" s="880"/>
      <c r="D58" s="880"/>
      <c r="E58" s="880"/>
      <c r="F58" s="880"/>
      <c r="G58" s="880"/>
      <c r="H58" s="880"/>
      <c r="I58" s="880"/>
      <c r="J58" s="880"/>
      <c r="K58" s="880"/>
      <c r="L58" s="880"/>
      <c r="M58" s="880"/>
      <c r="N58" s="880"/>
      <c r="O58" s="880"/>
    </row>
    <row r="59" spans="2:15">
      <c r="B59" s="614" t="s">
        <v>2036</v>
      </c>
    </row>
    <row r="60" spans="2:15">
      <c r="B60" s="614" t="s">
        <v>2037</v>
      </c>
    </row>
    <row r="61" spans="2:15">
      <c r="B61" s="614" t="s">
        <v>2038</v>
      </c>
    </row>
    <row r="62" spans="2:15" ht="64.5" customHeight="1">
      <c r="B62" s="879" t="s">
        <v>2039</v>
      </c>
      <c r="C62" s="880"/>
      <c r="D62" s="880"/>
      <c r="E62" s="880"/>
      <c r="F62" s="880"/>
      <c r="G62" s="880"/>
      <c r="H62" s="880"/>
      <c r="I62" s="880"/>
      <c r="J62" s="880"/>
      <c r="K62" s="880"/>
      <c r="L62" s="880"/>
      <c r="M62" s="880"/>
      <c r="N62" s="880"/>
      <c r="O62" s="880"/>
    </row>
    <row r="63" spans="2:15">
      <c r="B63" s="614" t="s">
        <v>2040</v>
      </c>
    </row>
    <row r="64" spans="2:15" ht="47.25" customHeight="1">
      <c r="B64" s="879" t="s">
        <v>2041</v>
      </c>
      <c r="C64" s="880"/>
      <c r="D64" s="880"/>
      <c r="E64" s="880"/>
      <c r="F64" s="880"/>
      <c r="G64" s="880"/>
      <c r="H64" s="880"/>
      <c r="I64" s="880"/>
      <c r="J64" s="880"/>
      <c r="K64" s="880"/>
      <c r="L64" s="880"/>
      <c r="M64" s="880"/>
      <c r="N64" s="880"/>
      <c r="O64" s="880"/>
    </row>
    <row r="65" spans="2:15" ht="35.25" customHeight="1">
      <c r="B65" s="879" t="s">
        <v>2042</v>
      </c>
      <c r="C65" s="880"/>
      <c r="D65" s="880"/>
      <c r="E65" s="880"/>
      <c r="F65" s="880"/>
      <c r="G65" s="880"/>
      <c r="H65" s="880"/>
      <c r="I65" s="880"/>
      <c r="J65" s="880"/>
      <c r="K65" s="880"/>
      <c r="L65" s="880"/>
      <c r="M65" s="880"/>
      <c r="N65" s="880"/>
      <c r="O65" s="880"/>
    </row>
    <row r="66" spans="2:15" ht="34.5" customHeight="1">
      <c r="B66" s="879" t="s">
        <v>2043</v>
      </c>
      <c r="C66" s="880"/>
      <c r="D66" s="880"/>
      <c r="E66" s="880"/>
      <c r="F66" s="880"/>
      <c r="G66" s="880"/>
      <c r="H66" s="880"/>
      <c r="I66" s="880"/>
      <c r="J66" s="880"/>
      <c r="K66" s="880"/>
      <c r="L66" s="880"/>
      <c r="M66" s="880"/>
      <c r="N66" s="880"/>
      <c r="O66" s="880"/>
    </row>
    <row r="67" spans="2:15" ht="35.25" customHeight="1">
      <c r="B67" s="879" t="s">
        <v>2044</v>
      </c>
      <c r="C67" s="880"/>
      <c r="D67" s="880"/>
      <c r="E67" s="880"/>
      <c r="F67" s="880"/>
      <c r="G67" s="880"/>
      <c r="H67" s="880"/>
      <c r="I67" s="880"/>
      <c r="J67" s="880"/>
      <c r="K67" s="880"/>
      <c r="L67" s="880"/>
      <c r="M67" s="880"/>
      <c r="N67" s="880"/>
      <c r="O67" s="880"/>
    </row>
    <row r="68" spans="2:15">
      <c r="B68" s="614" t="s">
        <v>2045</v>
      </c>
    </row>
    <row r="69" spans="2:15" ht="28.5" customHeight="1">
      <c r="B69" s="879" t="s">
        <v>2046</v>
      </c>
      <c r="C69" s="880"/>
      <c r="D69" s="880"/>
      <c r="E69" s="880"/>
      <c r="F69" s="880"/>
      <c r="G69" s="880"/>
      <c r="H69" s="880"/>
      <c r="I69" s="880"/>
      <c r="J69" s="880"/>
      <c r="K69" s="880"/>
      <c r="L69" s="880"/>
      <c r="M69" s="880"/>
      <c r="N69" s="880"/>
      <c r="O69" s="880"/>
    </row>
    <row r="70" spans="2:15">
      <c r="B70" s="614" t="s">
        <v>2047</v>
      </c>
    </row>
    <row r="71" spans="2:15" ht="27.75" customHeight="1">
      <c r="B71" s="879" t="s">
        <v>2048</v>
      </c>
      <c r="C71" s="880"/>
      <c r="D71" s="880"/>
      <c r="E71" s="880"/>
      <c r="F71" s="880"/>
      <c r="G71" s="880"/>
      <c r="H71" s="880"/>
      <c r="I71" s="880"/>
      <c r="J71" s="880"/>
      <c r="K71" s="880"/>
      <c r="L71" s="880"/>
      <c r="M71" s="880"/>
      <c r="N71" s="880"/>
      <c r="O71" s="880"/>
    </row>
    <row r="72" spans="2:15" ht="42" customHeight="1">
      <c r="B72" s="879" t="s">
        <v>2049</v>
      </c>
      <c r="C72" s="880"/>
      <c r="D72" s="880"/>
      <c r="E72" s="880"/>
      <c r="F72" s="880"/>
      <c r="G72" s="880"/>
      <c r="H72" s="880"/>
      <c r="I72" s="880"/>
      <c r="J72" s="880"/>
      <c r="K72" s="880"/>
      <c r="L72" s="880"/>
      <c r="M72" s="880"/>
      <c r="N72" s="880"/>
      <c r="O72" s="880"/>
    </row>
    <row r="73" spans="2:15">
      <c r="B73" s="614" t="s">
        <v>2030</v>
      </c>
    </row>
    <row r="74" spans="2:15">
      <c r="B74" s="614" t="s">
        <v>2050</v>
      </c>
    </row>
    <row r="75" spans="2:15">
      <c r="B75" s="614" t="s">
        <v>2033</v>
      </c>
    </row>
    <row r="76" spans="2:15">
      <c r="B76" s="614" t="s">
        <v>2034</v>
      </c>
    </row>
    <row r="77" spans="2:15">
      <c r="B77" s="614" t="s">
        <v>2051</v>
      </c>
    </row>
    <row r="78" spans="2:15">
      <c r="B78" s="14" t="s">
        <v>2017</v>
      </c>
    </row>
    <row r="80" spans="2:15">
      <c r="B80" s="591"/>
      <c r="C80" s="592"/>
      <c r="D80" s="592"/>
      <c r="E80" s="592"/>
      <c r="F80" s="592"/>
      <c r="G80" s="592"/>
      <c r="H80" s="592"/>
      <c r="I80" s="592"/>
      <c r="J80" s="592"/>
      <c r="K80" s="592"/>
      <c r="L80" s="593"/>
    </row>
    <row r="81" spans="2:12">
      <c r="B81" s="594" t="s">
        <v>1948</v>
      </c>
      <c r="C81" s="46"/>
      <c r="D81" s="46"/>
      <c r="E81" s="46"/>
      <c r="F81" s="46"/>
      <c r="G81" s="46"/>
      <c r="H81" s="46"/>
      <c r="I81" s="46"/>
      <c r="J81" s="46"/>
      <c r="K81" s="46"/>
      <c r="L81" s="595"/>
    </row>
    <row r="82" spans="2:12">
      <c r="B82" s="596" t="s">
        <v>1949</v>
      </c>
      <c r="C82" s="46"/>
      <c r="D82" s="46"/>
      <c r="E82" s="46"/>
      <c r="F82" s="46"/>
      <c r="G82" s="46"/>
      <c r="H82" s="46"/>
      <c r="I82" s="46"/>
      <c r="J82" s="46"/>
      <c r="K82" s="46"/>
      <c r="L82" s="595"/>
    </row>
    <row r="83" spans="2:12">
      <c r="B83" s="594"/>
      <c r="C83" s="46"/>
      <c r="D83" s="46"/>
      <c r="E83" s="46"/>
      <c r="F83" s="46"/>
      <c r="G83" s="46"/>
      <c r="H83" s="46"/>
      <c r="I83" s="46"/>
      <c r="J83" s="46"/>
      <c r="K83" s="46"/>
      <c r="L83" s="595"/>
    </row>
    <row r="84" spans="2:12" ht="12" customHeight="1">
      <c r="B84" s="885" t="s">
        <v>1950</v>
      </c>
      <c r="C84" s="886"/>
      <c r="D84" s="886"/>
      <c r="E84" s="886"/>
      <c r="F84" s="886"/>
      <c r="G84" s="886"/>
      <c r="H84" s="886"/>
      <c r="I84" s="886"/>
      <c r="J84" s="886"/>
      <c r="K84" s="886"/>
      <c r="L84" s="595"/>
    </row>
    <row r="85" spans="2:12">
      <c r="B85" s="885"/>
      <c r="C85" s="886"/>
      <c r="D85" s="886"/>
      <c r="E85" s="886"/>
      <c r="F85" s="886"/>
      <c r="G85" s="886"/>
      <c r="H85" s="886"/>
      <c r="I85" s="886"/>
      <c r="J85" s="886"/>
      <c r="K85" s="886"/>
      <c r="L85" s="595"/>
    </row>
    <row r="86" spans="2:12" ht="12" customHeight="1">
      <c r="B86" s="594" t="s">
        <v>1951</v>
      </c>
      <c r="C86" s="886" t="s">
        <v>1952</v>
      </c>
      <c r="D86" s="886"/>
      <c r="E86" s="886"/>
      <c r="F86" s="886"/>
      <c r="G86" s="886"/>
      <c r="H86" s="886"/>
      <c r="I86" s="886"/>
      <c r="J86" s="886"/>
      <c r="K86" s="886"/>
      <c r="L86" s="595"/>
    </row>
    <row r="87" spans="2:12">
      <c r="B87" s="594"/>
      <c r="C87" s="886"/>
      <c r="D87" s="886"/>
      <c r="E87" s="886"/>
      <c r="F87" s="886"/>
      <c r="G87" s="886"/>
      <c r="H87" s="886"/>
      <c r="I87" s="886"/>
      <c r="J87" s="886"/>
      <c r="K87" s="886"/>
      <c r="L87" s="595"/>
    </row>
    <row r="88" spans="2:12" ht="12" customHeight="1">
      <c r="B88" s="594" t="s">
        <v>1953</v>
      </c>
      <c r="C88" s="886" t="s">
        <v>1954</v>
      </c>
      <c r="D88" s="886"/>
      <c r="E88" s="886"/>
      <c r="F88" s="886"/>
      <c r="G88" s="886"/>
      <c r="H88" s="886"/>
      <c r="I88" s="886"/>
      <c r="J88" s="886"/>
      <c r="K88" s="886"/>
      <c r="L88" s="595"/>
    </row>
    <row r="89" spans="2:12">
      <c r="B89" s="594"/>
      <c r="C89" s="886"/>
      <c r="D89" s="886"/>
      <c r="E89" s="886"/>
      <c r="F89" s="886"/>
      <c r="G89" s="886"/>
      <c r="H89" s="886"/>
      <c r="I89" s="886"/>
      <c r="J89" s="886"/>
      <c r="K89" s="886"/>
      <c r="L89" s="595"/>
    </row>
    <row r="90" spans="2:12">
      <c r="B90" s="594"/>
      <c r="C90" s="886"/>
      <c r="D90" s="886"/>
      <c r="E90" s="886"/>
      <c r="F90" s="886"/>
      <c r="G90" s="886"/>
      <c r="H90" s="886"/>
      <c r="I90" s="886"/>
      <c r="J90" s="886"/>
      <c r="K90" s="886"/>
      <c r="L90" s="595"/>
    </row>
    <row r="91" spans="2:12">
      <c r="B91" s="594" t="s">
        <v>1955</v>
      </c>
      <c r="C91" s="46"/>
      <c r="D91" s="46"/>
      <c r="E91" s="46"/>
      <c r="F91" s="46"/>
      <c r="G91" s="46"/>
      <c r="H91" s="46"/>
      <c r="I91" s="46"/>
      <c r="J91" s="46"/>
      <c r="K91" s="46"/>
      <c r="L91" s="595"/>
    </row>
    <row r="92" spans="2:12">
      <c r="B92" s="597"/>
      <c r="C92" s="598" t="s">
        <v>1956</v>
      </c>
      <c r="D92" s="599"/>
      <c r="E92" s="598" t="s">
        <v>1957</v>
      </c>
      <c r="F92" s="599"/>
      <c r="G92" s="598" t="s">
        <v>1958</v>
      </c>
      <c r="H92" s="600"/>
      <c r="I92" s="600"/>
      <c r="J92" s="600"/>
      <c r="K92" s="599"/>
      <c r="L92" s="595"/>
    </row>
    <row r="93" spans="2:12" ht="12" customHeight="1">
      <c r="B93" s="601" t="s">
        <v>671</v>
      </c>
      <c r="C93" s="602" t="s">
        <v>1959</v>
      </c>
      <c r="D93" s="603"/>
      <c r="E93" s="887" t="s">
        <v>1960</v>
      </c>
      <c r="F93" s="888"/>
      <c r="G93" s="602" t="s">
        <v>1961</v>
      </c>
      <c r="H93" s="604"/>
      <c r="I93" s="604"/>
      <c r="J93" s="604"/>
      <c r="K93" s="603"/>
      <c r="L93" s="595"/>
    </row>
    <row r="94" spans="2:12">
      <c r="B94" s="605"/>
      <c r="C94" s="606" t="s">
        <v>1962</v>
      </c>
      <c r="D94" s="607"/>
      <c r="E94" s="889"/>
      <c r="F94" s="890"/>
      <c r="G94" s="606"/>
      <c r="H94" s="608"/>
      <c r="I94" s="608"/>
      <c r="J94" s="608"/>
      <c r="K94" s="607"/>
      <c r="L94" s="595"/>
    </row>
    <row r="95" spans="2:12">
      <c r="B95" s="601" t="s">
        <v>1389</v>
      </c>
      <c r="C95" s="602" t="s">
        <v>1963</v>
      </c>
      <c r="D95" s="603"/>
      <c r="E95" s="889"/>
      <c r="F95" s="890"/>
      <c r="G95" s="602" t="s">
        <v>1964</v>
      </c>
      <c r="H95" s="604"/>
      <c r="I95" s="604"/>
      <c r="J95" s="604"/>
      <c r="K95" s="603"/>
      <c r="L95" s="595"/>
    </row>
    <row r="96" spans="2:12">
      <c r="B96" s="605"/>
      <c r="C96" s="606" t="s">
        <v>776</v>
      </c>
      <c r="D96" s="607"/>
      <c r="E96" s="891"/>
      <c r="F96" s="892"/>
      <c r="G96" s="606"/>
      <c r="H96" s="608"/>
      <c r="I96" s="608"/>
      <c r="J96" s="608"/>
      <c r="K96" s="607"/>
      <c r="L96" s="595"/>
    </row>
    <row r="97" spans="2:12" ht="12" customHeight="1">
      <c r="B97" s="597" t="s">
        <v>1399</v>
      </c>
      <c r="C97" s="598" t="s">
        <v>616</v>
      </c>
      <c r="D97" s="599"/>
      <c r="E97" s="887" t="s">
        <v>1965</v>
      </c>
      <c r="F97" s="888"/>
      <c r="G97" s="598" t="s">
        <v>1966</v>
      </c>
      <c r="H97" s="600"/>
      <c r="I97" s="600"/>
      <c r="J97" s="600"/>
      <c r="K97" s="599"/>
      <c r="L97" s="595"/>
    </row>
    <row r="98" spans="2:12">
      <c r="B98" s="597" t="s">
        <v>1401</v>
      </c>
      <c r="C98" s="598" t="s">
        <v>1967</v>
      </c>
      <c r="D98" s="599"/>
      <c r="E98" s="889"/>
      <c r="F98" s="890"/>
      <c r="G98" s="598" t="s">
        <v>1968</v>
      </c>
      <c r="H98" s="600"/>
      <c r="I98" s="600"/>
      <c r="J98" s="600"/>
      <c r="K98" s="599"/>
      <c r="L98" s="595"/>
    </row>
    <row r="99" spans="2:12">
      <c r="B99" s="597" t="s">
        <v>1404</v>
      </c>
      <c r="C99" s="598" t="s">
        <v>1969</v>
      </c>
      <c r="D99" s="599"/>
      <c r="E99" s="889"/>
      <c r="F99" s="890"/>
      <c r="G99" s="598" t="s">
        <v>1970</v>
      </c>
      <c r="H99" s="600"/>
      <c r="I99" s="600"/>
      <c r="J99" s="600"/>
      <c r="K99" s="599"/>
      <c r="L99" s="595"/>
    </row>
    <row r="100" spans="2:12">
      <c r="B100" s="597" t="s">
        <v>1406</v>
      </c>
      <c r="C100" s="598" t="s">
        <v>1971</v>
      </c>
      <c r="D100" s="599"/>
      <c r="E100" s="891"/>
      <c r="F100" s="892"/>
      <c r="G100" s="598" t="s">
        <v>1972</v>
      </c>
      <c r="H100" s="600"/>
      <c r="I100" s="600"/>
      <c r="J100" s="600"/>
      <c r="K100" s="599"/>
      <c r="L100" s="595"/>
    </row>
    <row r="101" spans="2:12" ht="12" customHeight="1">
      <c r="B101" s="601" t="s">
        <v>1409</v>
      </c>
      <c r="C101" s="893" t="s">
        <v>1973</v>
      </c>
      <c r="D101" s="894"/>
      <c r="E101" s="887" t="s">
        <v>1974</v>
      </c>
      <c r="F101" s="888"/>
      <c r="G101" s="899" t="s">
        <v>1975</v>
      </c>
      <c r="H101" s="900"/>
      <c r="I101" s="900"/>
      <c r="J101" s="900"/>
      <c r="K101" s="901"/>
      <c r="L101" s="595"/>
    </row>
    <row r="102" spans="2:12">
      <c r="B102" s="609"/>
      <c r="C102" s="895"/>
      <c r="D102" s="896"/>
      <c r="E102" s="889"/>
      <c r="F102" s="890"/>
      <c r="G102" s="902"/>
      <c r="H102" s="886"/>
      <c r="I102" s="886"/>
      <c r="J102" s="886"/>
      <c r="K102" s="903"/>
      <c r="L102" s="595"/>
    </row>
    <row r="103" spans="2:12">
      <c r="B103" s="609"/>
      <c r="C103" s="895"/>
      <c r="D103" s="896"/>
      <c r="E103" s="889"/>
      <c r="F103" s="890"/>
      <c r="G103" s="902"/>
      <c r="H103" s="886"/>
      <c r="I103" s="886"/>
      <c r="J103" s="886"/>
      <c r="K103" s="903"/>
      <c r="L103" s="595"/>
    </row>
    <row r="104" spans="2:12">
      <c r="B104" s="605"/>
      <c r="C104" s="897"/>
      <c r="D104" s="898"/>
      <c r="E104" s="891"/>
      <c r="F104" s="892"/>
      <c r="G104" s="904"/>
      <c r="H104" s="905"/>
      <c r="I104" s="905"/>
      <c r="J104" s="905"/>
      <c r="K104" s="906"/>
      <c r="L104" s="595"/>
    </row>
    <row r="105" spans="2:12">
      <c r="B105" s="594" t="s">
        <v>1521</v>
      </c>
      <c r="C105" s="46"/>
      <c r="D105" s="46"/>
      <c r="E105" s="46"/>
      <c r="F105" s="46"/>
      <c r="G105" s="46"/>
      <c r="H105" s="46"/>
      <c r="I105" s="46"/>
      <c r="J105" s="46"/>
      <c r="K105" s="46"/>
      <c r="L105" s="595"/>
    </row>
    <row r="106" spans="2:12" ht="12" customHeight="1">
      <c r="B106" s="883" t="s">
        <v>1976</v>
      </c>
      <c r="C106" s="884"/>
      <c r="D106" s="884"/>
      <c r="E106" s="884"/>
      <c r="F106" s="884"/>
      <c r="G106" s="884"/>
      <c r="H106" s="884"/>
      <c r="I106" s="884"/>
      <c r="J106" s="884"/>
      <c r="K106" s="884"/>
      <c r="L106" s="595"/>
    </row>
    <row r="107" spans="2:12">
      <c r="B107" s="883"/>
      <c r="C107" s="884"/>
      <c r="D107" s="884"/>
      <c r="E107" s="884"/>
      <c r="F107" s="884"/>
      <c r="G107" s="884"/>
      <c r="H107" s="884"/>
      <c r="I107" s="884"/>
      <c r="J107" s="884"/>
      <c r="K107" s="884"/>
      <c r="L107" s="595"/>
    </row>
    <row r="108" spans="2:12" ht="12" customHeight="1">
      <c r="B108" s="883" t="s">
        <v>1977</v>
      </c>
      <c r="C108" s="884"/>
      <c r="D108" s="884"/>
      <c r="E108" s="884"/>
      <c r="F108" s="884"/>
      <c r="G108" s="884"/>
      <c r="H108" s="884"/>
      <c r="I108" s="884"/>
      <c r="J108" s="884"/>
      <c r="K108" s="884"/>
      <c r="L108" s="595"/>
    </row>
    <row r="109" spans="2:12">
      <c r="B109" s="883"/>
      <c r="C109" s="884"/>
      <c r="D109" s="884"/>
      <c r="E109" s="884"/>
      <c r="F109" s="884"/>
      <c r="G109" s="884"/>
      <c r="H109" s="884"/>
      <c r="I109" s="884"/>
      <c r="J109" s="884"/>
      <c r="K109" s="884"/>
      <c r="L109" s="595"/>
    </row>
    <row r="110" spans="2:12">
      <c r="B110" s="610"/>
      <c r="C110" s="611"/>
      <c r="D110" s="611"/>
      <c r="E110" s="611"/>
      <c r="F110" s="611"/>
      <c r="G110" s="611"/>
      <c r="H110" s="611"/>
      <c r="I110" s="611"/>
      <c r="J110" s="611"/>
      <c r="K110" s="611"/>
      <c r="L110" s="612"/>
    </row>
  </sheetData>
  <mergeCells count="46">
    <mergeCell ref="B106:K107"/>
    <mergeCell ref="B108:K109"/>
    <mergeCell ref="B4:O4"/>
    <mergeCell ref="B5:O5"/>
    <mergeCell ref="B6:O6"/>
    <mergeCell ref="B8:O8"/>
    <mergeCell ref="B84:K85"/>
    <mergeCell ref="C86:K87"/>
    <mergeCell ref="C88:K90"/>
    <mergeCell ref="E93:F96"/>
    <mergeCell ref="E97:F100"/>
    <mergeCell ref="C101:D104"/>
    <mergeCell ref="E101:F104"/>
    <mergeCell ref="G101:K104"/>
    <mergeCell ref="B29:O29"/>
    <mergeCell ref="B9:O9"/>
    <mergeCell ref="B10:O10"/>
    <mergeCell ref="B11:O11"/>
    <mergeCell ref="B14:O14"/>
    <mergeCell ref="B15:O15"/>
    <mergeCell ref="B16:O16"/>
    <mergeCell ref="B17:O17"/>
    <mergeCell ref="B18:O18"/>
    <mergeCell ref="B20:O20"/>
    <mergeCell ref="B21:O21"/>
    <mergeCell ref="B23:O23"/>
    <mergeCell ref="B58:O58"/>
    <mergeCell ref="B31:O31"/>
    <mergeCell ref="B32:O32"/>
    <mergeCell ref="B34:O34"/>
    <mergeCell ref="B39:O39"/>
    <mergeCell ref="B40:O40"/>
    <mergeCell ref="B47:O47"/>
    <mergeCell ref="B48:O48"/>
    <mergeCell ref="B49:O49"/>
    <mergeCell ref="B52:O52"/>
    <mergeCell ref="B54:O54"/>
    <mergeCell ref="B55:O55"/>
    <mergeCell ref="B71:O71"/>
    <mergeCell ref="B72:O72"/>
    <mergeCell ref="B62:O62"/>
    <mergeCell ref="B64:O64"/>
    <mergeCell ref="B65:O65"/>
    <mergeCell ref="B66:O66"/>
    <mergeCell ref="B67:O67"/>
    <mergeCell ref="B69:O69"/>
  </mergeCells>
  <phoneticPr fontId="1"/>
  <pageMargins left="0.23622047244094491" right="0.23622047244094491" top="0.74803149606299213" bottom="0.74803149606299213" header="0.31496062992125984" footer="0.31496062992125984"/>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AF45"/>
  <sheetViews>
    <sheetView workbookViewId="0">
      <selection activeCell="U31" sqref="U31"/>
    </sheetView>
  </sheetViews>
  <sheetFormatPr defaultRowHeight="12"/>
  <cols>
    <col min="1" max="1" width="2.7109375" style="661" customWidth="1"/>
    <col min="2" max="2" width="17.7109375" style="661" customWidth="1"/>
    <col min="3" max="32" width="5.28515625" style="661" customWidth="1"/>
    <col min="33" max="48" width="4.7109375" style="661" customWidth="1"/>
    <col min="49" max="16384" width="9.140625" style="661"/>
  </cols>
  <sheetData>
    <row r="1" spans="2:32" ht="6.75" customHeight="1"/>
    <row r="2" spans="2:32" ht="15.75">
      <c r="B2" s="660" t="s">
        <v>554</v>
      </c>
      <c r="H2" s="661" t="s">
        <v>555</v>
      </c>
      <c r="L2" s="661" t="s">
        <v>2081</v>
      </c>
    </row>
    <row r="3" spans="2:32" ht="39" customHeight="1">
      <c r="B3" s="662" t="s">
        <v>539</v>
      </c>
      <c r="C3" s="912" t="s">
        <v>100</v>
      </c>
      <c r="D3" s="913"/>
      <c r="E3" s="912" t="s">
        <v>547</v>
      </c>
      <c r="F3" s="913"/>
      <c r="G3" s="663" t="s">
        <v>548</v>
      </c>
      <c r="H3" s="912" t="s">
        <v>549</v>
      </c>
      <c r="I3" s="913"/>
      <c r="J3" s="912" t="s">
        <v>550</v>
      </c>
      <c r="K3" s="913"/>
      <c r="L3" s="663" t="s">
        <v>551</v>
      </c>
      <c r="M3" s="912" t="s">
        <v>552</v>
      </c>
      <c r="N3" s="913"/>
      <c r="O3" s="664" t="s">
        <v>553</v>
      </c>
      <c r="P3" s="912" t="s">
        <v>565</v>
      </c>
      <c r="Q3" s="913"/>
      <c r="R3" s="912" t="s">
        <v>566</v>
      </c>
      <c r="S3" s="913"/>
      <c r="T3" s="912" t="s">
        <v>0</v>
      </c>
      <c r="U3" s="913"/>
      <c r="V3" s="912" t="s">
        <v>567</v>
      </c>
      <c r="W3" s="932"/>
      <c r="X3" s="913"/>
      <c r="Y3" s="665" t="s">
        <v>568</v>
      </c>
      <c r="Z3" s="912" t="s">
        <v>569</v>
      </c>
      <c r="AA3" s="913"/>
      <c r="AB3" s="665" t="s">
        <v>584</v>
      </c>
      <c r="AC3" s="912" t="s">
        <v>570</v>
      </c>
      <c r="AD3" s="913"/>
      <c r="AE3" s="912" t="s">
        <v>571</v>
      </c>
      <c r="AF3" s="913"/>
    </row>
    <row r="4" spans="2:32" ht="16.5" customHeight="1">
      <c r="B4" s="716" t="s">
        <v>2252</v>
      </c>
      <c r="C4" s="914">
        <v>11000</v>
      </c>
      <c r="D4" s="915"/>
      <c r="E4" s="914">
        <v>4400</v>
      </c>
      <c r="F4" s="915"/>
      <c r="G4" s="662">
        <v>70</v>
      </c>
      <c r="H4" s="914">
        <v>700</v>
      </c>
      <c r="I4" s="915"/>
      <c r="J4" s="914">
        <v>110</v>
      </c>
      <c r="K4" s="915"/>
      <c r="L4" s="666"/>
      <c r="M4" s="914">
        <v>14</v>
      </c>
      <c r="N4" s="915"/>
      <c r="O4" s="666"/>
      <c r="P4" s="667" t="s">
        <v>579</v>
      </c>
      <c r="Q4" s="667" t="s">
        <v>580</v>
      </c>
      <c r="R4" s="914" t="s">
        <v>2253</v>
      </c>
      <c r="S4" s="915"/>
      <c r="T4" s="926" t="s">
        <v>573</v>
      </c>
      <c r="U4" s="927"/>
      <c r="V4" s="914">
        <v>1800</v>
      </c>
      <c r="W4" s="933"/>
      <c r="X4" s="915"/>
      <c r="Y4" s="662">
        <v>69</v>
      </c>
      <c r="Z4" s="667" t="s">
        <v>2254</v>
      </c>
      <c r="AA4" s="667" t="s">
        <v>582</v>
      </c>
      <c r="AB4" s="662">
        <v>46</v>
      </c>
      <c r="AC4" s="914">
        <v>1500</v>
      </c>
      <c r="AD4" s="915"/>
      <c r="AE4" s="934"/>
      <c r="AF4" s="934"/>
    </row>
    <row r="5" spans="2:32">
      <c r="B5" s="717" t="s">
        <v>2255</v>
      </c>
      <c r="C5" s="914">
        <v>600</v>
      </c>
      <c r="D5" s="915"/>
      <c r="E5" s="914">
        <v>210</v>
      </c>
      <c r="F5" s="915"/>
      <c r="G5" s="662">
        <v>4.5999999999999996</v>
      </c>
      <c r="H5" s="914">
        <v>45</v>
      </c>
      <c r="I5" s="915"/>
      <c r="J5" s="914">
        <v>8.8000000000000007</v>
      </c>
      <c r="K5" s="915"/>
      <c r="L5" s="666"/>
      <c r="M5" s="914">
        <v>1.5</v>
      </c>
      <c r="N5" s="915"/>
      <c r="O5" s="666"/>
      <c r="P5" s="914" t="s">
        <v>2256</v>
      </c>
      <c r="Q5" s="915"/>
      <c r="R5" s="914" t="s">
        <v>581</v>
      </c>
      <c r="S5" s="915"/>
      <c r="T5" s="928"/>
      <c r="U5" s="929"/>
      <c r="V5" s="914">
        <v>140</v>
      </c>
      <c r="W5" s="933"/>
      <c r="X5" s="915"/>
      <c r="Y5" s="662">
        <v>5.3</v>
      </c>
      <c r="Z5" s="914" t="s">
        <v>2257</v>
      </c>
      <c r="AA5" s="915"/>
      <c r="AB5" s="662">
        <v>3.5</v>
      </c>
      <c r="AC5" s="914">
        <v>120</v>
      </c>
      <c r="AD5" s="915"/>
      <c r="AE5" s="934"/>
      <c r="AF5" s="934"/>
    </row>
    <row r="6" spans="2:32" ht="21">
      <c r="B6" s="662" t="s">
        <v>540</v>
      </c>
      <c r="C6" s="914">
        <v>0.4</v>
      </c>
      <c r="D6" s="915"/>
      <c r="E6" s="914">
        <v>0.4</v>
      </c>
      <c r="F6" s="915"/>
      <c r="G6" s="662">
        <v>0.4</v>
      </c>
      <c r="H6" s="914">
        <v>0.4</v>
      </c>
      <c r="I6" s="915"/>
      <c r="J6" s="914">
        <v>0.4</v>
      </c>
      <c r="K6" s="915"/>
      <c r="L6" s="666"/>
      <c r="M6" s="914">
        <v>0.16</v>
      </c>
      <c r="N6" s="915"/>
      <c r="O6" s="666"/>
      <c r="P6" s="914">
        <v>0.4</v>
      </c>
      <c r="Q6" s="915"/>
      <c r="R6" s="914" t="s">
        <v>2258</v>
      </c>
      <c r="S6" s="915"/>
      <c r="T6" s="930"/>
      <c r="U6" s="931"/>
      <c r="V6" s="914">
        <v>0.4</v>
      </c>
      <c r="W6" s="933"/>
      <c r="X6" s="915"/>
      <c r="Y6" s="662">
        <v>0.4</v>
      </c>
      <c r="Z6" s="914">
        <v>0.4</v>
      </c>
      <c r="AA6" s="915"/>
      <c r="AB6" s="662">
        <v>0.4</v>
      </c>
      <c r="AC6" s="914">
        <v>0.4</v>
      </c>
      <c r="AD6" s="915"/>
      <c r="AE6" s="668" t="s">
        <v>2238</v>
      </c>
      <c r="AF6" s="669" t="s">
        <v>2239</v>
      </c>
    </row>
    <row r="7" spans="2:32" s="678" customFormat="1" ht="24" customHeight="1">
      <c r="B7" s="718" t="s">
        <v>2259</v>
      </c>
      <c r="C7" s="671" t="s">
        <v>556</v>
      </c>
      <c r="D7" s="671" t="s">
        <v>557</v>
      </c>
      <c r="E7" s="671" t="s">
        <v>557</v>
      </c>
      <c r="F7" s="671" t="s">
        <v>558</v>
      </c>
      <c r="G7" s="909" t="s">
        <v>559</v>
      </c>
      <c r="H7" s="672" t="s">
        <v>564</v>
      </c>
      <c r="I7" s="671" t="s">
        <v>2260</v>
      </c>
      <c r="J7" s="673" t="s">
        <v>564</v>
      </c>
      <c r="K7" s="671" t="s">
        <v>2260</v>
      </c>
      <c r="L7" s="674"/>
      <c r="M7" s="671" t="s">
        <v>2260</v>
      </c>
      <c r="N7" s="671" t="s">
        <v>558</v>
      </c>
      <c r="O7" s="674"/>
      <c r="P7" s="920" t="s">
        <v>559</v>
      </c>
      <c r="Q7" s="921"/>
      <c r="R7" s="671" t="s">
        <v>2260</v>
      </c>
      <c r="S7" s="671" t="s">
        <v>572</v>
      </c>
      <c r="T7" s="675"/>
      <c r="U7" s="676"/>
      <c r="V7" s="677" t="s">
        <v>576</v>
      </c>
      <c r="W7" s="677" t="s">
        <v>577</v>
      </c>
      <c r="X7" s="677" t="s">
        <v>578</v>
      </c>
      <c r="Y7" s="909" t="s">
        <v>559</v>
      </c>
      <c r="Z7" s="920" t="s">
        <v>559</v>
      </c>
      <c r="AA7" s="921"/>
      <c r="AB7" s="909" t="s">
        <v>559</v>
      </c>
      <c r="AC7" s="677" t="s">
        <v>586</v>
      </c>
      <c r="AD7" s="677"/>
      <c r="AE7" s="940"/>
      <c r="AF7" s="940"/>
    </row>
    <row r="8" spans="2:32" s="678" customFormat="1" ht="12" customHeight="1">
      <c r="B8" s="679" t="s">
        <v>2261</v>
      </c>
      <c r="C8" s="680">
        <v>230</v>
      </c>
      <c r="D8" s="680">
        <v>230</v>
      </c>
      <c r="E8" s="680">
        <v>230</v>
      </c>
      <c r="F8" s="680">
        <v>210</v>
      </c>
      <c r="G8" s="910"/>
      <c r="H8" s="680">
        <v>220</v>
      </c>
      <c r="I8" s="918" t="s">
        <v>559</v>
      </c>
      <c r="J8" s="680">
        <v>220</v>
      </c>
      <c r="K8" s="918" t="s">
        <v>559</v>
      </c>
      <c r="L8" s="681"/>
      <c r="M8" s="680"/>
      <c r="N8" s="680"/>
      <c r="O8" s="681"/>
      <c r="P8" s="922"/>
      <c r="Q8" s="923"/>
      <c r="R8" s="680"/>
      <c r="S8" s="680"/>
      <c r="T8" s="682"/>
      <c r="U8" s="683"/>
      <c r="V8" s="680"/>
      <c r="W8" s="680"/>
      <c r="X8" s="680"/>
      <c r="Y8" s="910"/>
      <c r="Z8" s="922"/>
      <c r="AA8" s="923"/>
      <c r="AB8" s="910"/>
      <c r="AC8" s="680"/>
      <c r="AD8" s="680"/>
      <c r="AE8" s="941"/>
      <c r="AF8" s="941"/>
    </row>
    <row r="9" spans="2:32">
      <c r="B9" s="679" t="s">
        <v>2262</v>
      </c>
      <c r="C9" s="684">
        <v>180</v>
      </c>
      <c r="D9" s="684">
        <v>180</v>
      </c>
      <c r="E9" s="684">
        <v>180</v>
      </c>
      <c r="F9" s="684">
        <v>170</v>
      </c>
      <c r="G9" s="911"/>
      <c r="H9" s="684"/>
      <c r="I9" s="919"/>
      <c r="J9" s="684"/>
      <c r="K9" s="919"/>
      <c r="L9" s="685"/>
      <c r="M9" s="684">
        <v>130</v>
      </c>
      <c r="N9" s="684">
        <v>130</v>
      </c>
      <c r="O9" s="685"/>
      <c r="P9" s="924"/>
      <c r="Q9" s="925"/>
      <c r="R9" s="684">
        <v>100</v>
      </c>
      <c r="S9" s="684">
        <v>100</v>
      </c>
      <c r="T9" s="907">
        <v>100</v>
      </c>
      <c r="U9" s="908"/>
      <c r="V9" s="684">
        <v>230</v>
      </c>
      <c r="W9" s="684">
        <v>180</v>
      </c>
      <c r="X9" s="684">
        <v>230</v>
      </c>
      <c r="Y9" s="911"/>
      <c r="Z9" s="924"/>
      <c r="AA9" s="925"/>
      <c r="AB9" s="911"/>
      <c r="AC9" s="684">
        <v>230</v>
      </c>
      <c r="AD9" s="684"/>
      <c r="AE9" s="942"/>
      <c r="AF9" s="942"/>
    </row>
    <row r="10" spans="2:32" s="678" customFormat="1" ht="28.5" customHeight="1">
      <c r="B10" s="718" t="s">
        <v>2263</v>
      </c>
      <c r="C10" s="686"/>
      <c r="D10" s="686"/>
      <c r="E10" s="686"/>
      <c r="F10" s="686"/>
      <c r="G10" s="686"/>
      <c r="H10" s="687" t="s">
        <v>560</v>
      </c>
      <c r="I10" s="688" t="s">
        <v>561</v>
      </c>
      <c r="J10" s="687" t="s">
        <v>560</v>
      </c>
      <c r="K10" s="688" t="s">
        <v>561</v>
      </c>
      <c r="L10" s="674"/>
      <c r="M10" s="687" t="s">
        <v>562</v>
      </c>
      <c r="N10" s="688" t="s">
        <v>563</v>
      </c>
      <c r="O10" s="674"/>
      <c r="P10" s="935" t="s">
        <v>562</v>
      </c>
      <c r="Q10" s="936"/>
      <c r="R10" s="671" t="s">
        <v>2260</v>
      </c>
      <c r="S10" s="671" t="s">
        <v>572</v>
      </c>
      <c r="T10" s="671" t="s">
        <v>574</v>
      </c>
      <c r="U10" s="671" t="s">
        <v>572</v>
      </c>
      <c r="V10" s="687" t="s">
        <v>560</v>
      </c>
      <c r="W10" s="688" t="s">
        <v>561</v>
      </c>
      <c r="X10" s="686"/>
      <c r="Y10" s="686"/>
      <c r="Z10" s="671" t="s">
        <v>2264</v>
      </c>
      <c r="AA10" s="688" t="s">
        <v>583</v>
      </c>
      <c r="AB10" s="689" t="s">
        <v>585</v>
      </c>
      <c r="AC10" s="687" t="s">
        <v>560</v>
      </c>
      <c r="AD10" s="690" t="s">
        <v>587</v>
      </c>
      <c r="AE10" s="671" t="s">
        <v>2260</v>
      </c>
      <c r="AF10" s="671" t="s">
        <v>588</v>
      </c>
    </row>
    <row r="11" spans="2:32" s="678" customFormat="1">
      <c r="B11" s="719" t="s">
        <v>2265</v>
      </c>
      <c r="C11" s="916">
        <v>0.05</v>
      </c>
      <c r="D11" s="917"/>
      <c r="E11" s="916">
        <v>0.05</v>
      </c>
      <c r="F11" s="917"/>
      <c r="G11" s="681"/>
      <c r="H11" s="680">
        <v>0.05</v>
      </c>
      <c r="I11" s="681"/>
      <c r="J11" s="680">
        <v>0.05</v>
      </c>
      <c r="K11" s="681"/>
      <c r="L11" s="681"/>
      <c r="M11" s="680"/>
      <c r="N11" s="680"/>
      <c r="O11" s="681"/>
      <c r="P11" s="682"/>
      <c r="Q11" s="683"/>
      <c r="R11" s="680"/>
      <c r="S11" s="680"/>
      <c r="T11" s="680"/>
      <c r="U11" s="680"/>
      <c r="V11" s="680">
        <v>0.05</v>
      </c>
      <c r="W11" s="681"/>
      <c r="X11" s="680"/>
      <c r="Y11" s="680"/>
      <c r="Z11" s="680"/>
      <c r="AA11" s="680"/>
      <c r="AB11" s="680"/>
      <c r="AC11" s="680">
        <v>0.05</v>
      </c>
      <c r="AD11" s="681"/>
      <c r="AE11" s="680"/>
      <c r="AF11" s="680"/>
    </row>
    <row r="12" spans="2:32">
      <c r="B12" s="720" t="s">
        <v>2266</v>
      </c>
      <c r="C12" s="907">
        <v>0.1</v>
      </c>
      <c r="D12" s="908"/>
      <c r="E12" s="907">
        <v>0.1</v>
      </c>
      <c r="F12" s="908"/>
      <c r="G12" s="684">
        <v>0.1</v>
      </c>
      <c r="H12" s="684">
        <v>0.1</v>
      </c>
      <c r="I12" s="684">
        <v>0.1</v>
      </c>
      <c r="J12" s="684">
        <v>0.1</v>
      </c>
      <c r="K12" s="684">
        <v>0.1</v>
      </c>
      <c r="L12" s="685"/>
      <c r="M12" s="684">
        <v>0.1</v>
      </c>
      <c r="N12" s="684">
        <v>0.05</v>
      </c>
      <c r="O12" s="685"/>
      <c r="P12" s="907">
        <v>0.1</v>
      </c>
      <c r="Q12" s="908"/>
      <c r="R12" s="684">
        <v>0.1</v>
      </c>
      <c r="S12" s="684">
        <v>0.4</v>
      </c>
      <c r="T12" s="684">
        <v>0.05</v>
      </c>
      <c r="U12" s="684">
        <v>0.4</v>
      </c>
      <c r="V12" s="684">
        <v>0.1</v>
      </c>
      <c r="W12" s="684">
        <v>0.1</v>
      </c>
      <c r="X12" s="684"/>
      <c r="Y12" s="684">
        <v>0.3</v>
      </c>
      <c r="Z12" s="684">
        <v>0.1</v>
      </c>
      <c r="AA12" s="684">
        <v>0.15</v>
      </c>
      <c r="AB12" s="684">
        <v>0.1</v>
      </c>
      <c r="AC12" s="684">
        <v>0.1</v>
      </c>
      <c r="AD12" s="684">
        <v>0.3</v>
      </c>
      <c r="AE12" s="684">
        <v>0.26</v>
      </c>
      <c r="AF12" s="684">
        <v>0.05</v>
      </c>
    </row>
    <row r="13" spans="2:32" ht="33">
      <c r="B13" s="662" t="s">
        <v>541</v>
      </c>
      <c r="C13" s="666"/>
      <c r="D13" s="666"/>
      <c r="E13" s="666"/>
      <c r="F13" s="666"/>
      <c r="G13" s="666"/>
      <c r="H13" s="666"/>
      <c r="I13" s="666"/>
      <c r="J13" s="666"/>
      <c r="K13" s="666"/>
      <c r="L13" s="666"/>
      <c r="M13" s="666"/>
      <c r="N13" s="666"/>
      <c r="O13" s="666"/>
      <c r="P13" s="666"/>
      <c r="Q13" s="666"/>
      <c r="R13" s="666"/>
      <c r="S13" s="666"/>
      <c r="T13" s="667" t="s">
        <v>575</v>
      </c>
      <c r="U13" s="662"/>
      <c r="V13" s="937"/>
      <c r="W13" s="938"/>
      <c r="X13" s="939"/>
      <c r="Y13" s="666"/>
      <c r="Z13" s="666"/>
      <c r="AA13" s="666"/>
      <c r="AB13" s="666"/>
      <c r="AC13" s="934"/>
      <c r="AD13" s="934"/>
      <c r="AE13" s="667" t="s">
        <v>2240</v>
      </c>
      <c r="AF13" s="667" t="s">
        <v>2241</v>
      </c>
    </row>
    <row r="14" spans="2:32" ht="12" customHeight="1">
      <c r="B14" s="662" t="s">
        <v>542</v>
      </c>
      <c r="C14" s="914">
        <v>700</v>
      </c>
      <c r="D14" s="915"/>
      <c r="E14" s="914">
        <v>15000</v>
      </c>
      <c r="F14" s="915"/>
      <c r="G14" s="691">
        <v>3000</v>
      </c>
      <c r="H14" s="914">
        <v>3600</v>
      </c>
      <c r="I14" s="915"/>
      <c r="J14" s="914">
        <v>960</v>
      </c>
      <c r="K14" s="915"/>
      <c r="L14" s="691">
        <v>27</v>
      </c>
      <c r="M14" s="691">
        <v>930</v>
      </c>
      <c r="N14" s="691">
        <v>20</v>
      </c>
      <c r="O14" s="692"/>
      <c r="P14" s="914">
        <v>1700</v>
      </c>
      <c r="Q14" s="915"/>
      <c r="R14" s="914">
        <v>10000</v>
      </c>
      <c r="S14" s="915"/>
      <c r="T14" s="947" t="s">
        <v>599</v>
      </c>
      <c r="U14" s="948"/>
      <c r="V14" s="914">
        <v>457500</v>
      </c>
      <c r="W14" s="933"/>
      <c r="X14" s="915"/>
      <c r="Y14" s="691">
        <v>7200</v>
      </c>
      <c r="Z14" s="914">
        <v>440</v>
      </c>
      <c r="AA14" s="915"/>
      <c r="AB14" s="691">
        <v>3000</v>
      </c>
      <c r="AC14" s="914">
        <v>200000</v>
      </c>
      <c r="AD14" s="915"/>
      <c r="AE14" s="934"/>
      <c r="AF14" s="934"/>
    </row>
    <row r="15" spans="2:32">
      <c r="B15" s="662" t="s">
        <v>2267</v>
      </c>
      <c r="C15" s="914" t="s">
        <v>2268</v>
      </c>
      <c r="D15" s="915"/>
      <c r="E15" s="914" t="s">
        <v>589</v>
      </c>
      <c r="F15" s="915"/>
      <c r="G15" s="691" t="s">
        <v>589</v>
      </c>
      <c r="H15" s="914" t="s">
        <v>589</v>
      </c>
      <c r="I15" s="915"/>
      <c r="J15" s="914" t="s">
        <v>589</v>
      </c>
      <c r="K15" s="915"/>
      <c r="L15" s="691" t="s">
        <v>589</v>
      </c>
      <c r="M15" s="691" t="s">
        <v>589</v>
      </c>
      <c r="N15" s="691" t="s">
        <v>589</v>
      </c>
      <c r="O15" s="692"/>
      <c r="P15" s="914" t="s">
        <v>589</v>
      </c>
      <c r="Q15" s="915"/>
      <c r="R15" s="914" t="s">
        <v>589</v>
      </c>
      <c r="S15" s="915"/>
      <c r="T15" s="949"/>
      <c r="U15" s="950"/>
      <c r="V15" s="914" t="s">
        <v>589</v>
      </c>
      <c r="W15" s="933"/>
      <c r="X15" s="946"/>
      <c r="Y15" s="691" t="s">
        <v>589</v>
      </c>
      <c r="Z15" s="914" t="s">
        <v>589</v>
      </c>
      <c r="AA15" s="915"/>
      <c r="AB15" s="691" t="s">
        <v>589</v>
      </c>
      <c r="AC15" s="914" t="s">
        <v>589</v>
      </c>
      <c r="AD15" s="915"/>
      <c r="AE15" s="914" t="s">
        <v>2269</v>
      </c>
      <c r="AF15" s="915"/>
    </row>
    <row r="16" spans="2:32" ht="21">
      <c r="B16" s="662" t="s">
        <v>543</v>
      </c>
      <c r="C16" s="914">
        <v>20</v>
      </c>
      <c r="D16" s="915"/>
      <c r="E16" s="914">
        <v>20</v>
      </c>
      <c r="F16" s="915"/>
      <c r="G16" s="691" t="s">
        <v>2270</v>
      </c>
      <c r="H16" s="914">
        <v>20</v>
      </c>
      <c r="I16" s="915"/>
      <c r="J16" s="914">
        <v>20</v>
      </c>
      <c r="K16" s="915"/>
      <c r="L16" s="691">
        <v>20</v>
      </c>
      <c r="M16" s="914">
        <v>20</v>
      </c>
      <c r="N16" s="915"/>
      <c r="O16" s="692"/>
      <c r="P16" s="914">
        <v>20</v>
      </c>
      <c r="Q16" s="915"/>
      <c r="R16" s="914">
        <v>10</v>
      </c>
      <c r="S16" s="915"/>
      <c r="T16" s="949"/>
      <c r="U16" s="950"/>
      <c r="V16" s="914">
        <v>140</v>
      </c>
      <c r="W16" s="933"/>
      <c r="X16" s="915"/>
      <c r="Y16" s="691">
        <v>20</v>
      </c>
      <c r="Z16" s="914">
        <v>25</v>
      </c>
      <c r="AA16" s="915"/>
      <c r="AB16" s="691">
        <v>10</v>
      </c>
      <c r="AC16" s="914">
        <v>140</v>
      </c>
      <c r="AD16" s="915"/>
      <c r="AE16" s="711" t="s">
        <v>2242</v>
      </c>
      <c r="AF16" s="693" t="s">
        <v>601</v>
      </c>
    </row>
    <row r="17" spans="2:32" ht="21">
      <c r="B17" s="662" t="s">
        <v>544</v>
      </c>
      <c r="C17" s="914">
        <v>30</v>
      </c>
      <c r="D17" s="915"/>
      <c r="E17" s="914">
        <v>30</v>
      </c>
      <c r="F17" s="915"/>
      <c r="G17" s="691">
        <v>30</v>
      </c>
      <c r="H17" s="914">
        <v>30</v>
      </c>
      <c r="I17" s="915"/>
      <c r="J17" s="914">
        <v>30</v>
      </c>
      <c r="K17" s="915"/>
      <c r="L17" s="691">
        <v>30</v>
      </c>
      <c r="M17" s="914">
        <v>30</v>
      </c>
      <c r="N17" s="915"/>
      <c r="O17" s="692"/>
      <c r="P17" s="914">
        <v>30</v>
      </c>
      <c r="Q17" s="915"/>
      <c r="R17" s="914">
        <v>20</v>
      </c>
      <c r="S17" s="915"/>
      <c r="T17" s="949"/>
      <c r="U17" s="950"/>
      <c r="V17" s="914">
        <v>100</v>
      </c>
      <c r="W17" s="933"/>
      <c r="X17" s="915"/>
      <c r="Y17" s="691">
        <v>100</v>
      </c>
      <c r="Z17" s="711">
        <v>60</v>
      </c>
      <c r="AA17" s="693" t="s">
        <v>600</v>
      </c>
      <c r="AB17" s="691">
        <v>30</v>
      </c>
      <c r="AC17" s="914">
        <v>100</v>
      </c>
      <c r="AD17" s="915"/>
      <c r="AE17" s="711" t="s">
        <v>2242</v>
      </c>
      <c r="AF17" s="693" t="s">
        <v>601</v>
      </c>
    </row>
    <row r="18" spans="2:32" s="678" customFormat="1">
      <c r="B18" s="670" t="s">
        <v>545</v>
      </c>
      <c r="C18" s="914">
        <v>1</v>
      </c>
      <c r="D18" s="915"/>
      <c r="E18" s="937"/>
      <c r="F18" s="939"/>
      <c r="G18" s="691">
        <v>1</v>
      </c>
      <c r="H18" s="914">
        <v>1</v>
      </c>
      <c r="I18" s="915"/>
      <c r="J18" s="914">
        <v>1</v>
      </c>
      <c r="K18" s="915"/>
      <c r="L18" s="694"/>
      <c r="M18" s="914">
        <v>1</v>
      </c>
      <c r="N18" s="915"/>
      <c r="O18" s="695"/>
      <c r="P18" s="935">
        <v>1</v>
      </c>
      <c r="Q18" s="936"/>
      <c r="R18" s="953"/>
      <c r="S18" s="954"/>
      <c r="T18" s="949"/>
      <c r="U18" s="950"/>
      <c r="V18" s="953"/>
      <c r="W18" s="959"/>
      <c r="X18" s="954"/>
      <c r="Y18" s="695"/>
      <c r="Z18" s="935">
        <v>1</v>
      </c>
      <c r="AA18" s="936"/>
      <c r="AB18" s="696">
        <v>1</v>
      </c>
      <c r="AC18" s="953"/>
      <c r="AD18" s="954"/>
      <c r="AE18" s="935">
        <v>1</v>
      </c>
      <c r="AF18" s="936"/>
    </row>
    <row r="19" spans="2:32">
      <c r="B19" s="684" t="s">
        <v>590</v>
      </c>
      <c r="C19" s="914">
        <v>3</v>
      </c>
      <c r="D19" s="915"/>
      <c r="E19" s="914">
        <v>1</v>
      </c>
      <c r="F19" s="915"/>
      <c r="G19" s="697">
        <v>3</v>
      </c>
      <c r="H19" s="914">
        <v>3</v>
      </c>
      <c r="I19" s="915"/>
      <c r="J19" s="914">
        <v>3</v>
      </c>
      <c r="K19" s="915"/>
      <c r="L19" s="694"/>
      <c r="M19" s="914">
        <v>3</v>
      </c>
      <c r="N19" s="915"/>
      <c r="O19" s="694"/>
      <c r="P19" s="907">
        <v>3</v>
      </c>
      <c r="Q19" s="908"/>
      <c r="R19" s="907">
        <v>1</v>
      </c>
      <c r="S19" s="908"/>
      <c r="T19" s="949"/>
      <c r="U19" s="950"/>
      <c r="V19" s="960"/>
      <c r="W19" s="961"/>
      <c r="X19" s="962"/>
      <c r="Y19" s="694"/>
      <c r="Z19" s="907">
        <v>3</v>
      </c>
      <c r="AA19" s="908"/>
      <c r="AB19" s="697">
        <v>3</v>
      </c>
      <c r="AC19" s="960"/>
      <c r="AD19" s="962"/>
      <c r="AE19" s="907">
        <v>2</v>
      </c>
      <c r="AF19" s="908"/>
    </row>
    <row r="20" spans="2:32">
      <c r="B20" s="662" t="s">
        <v>546</v>
      </c>
      <c r="C20" s="914">
        <v>8</v>
      </c>
      <c r="D20" s="915"/>
      <c r="E20" s="937"/>
      <c r="F20" s="939"/>
      <c r="G20" s="697">
        <v>8</v>
      </c>
      <c r="H20" s="914">
        <v>8</v>
      </c>
      <c r="I20" s="915"/>
      <c r="J20" s="914">
        <v>8</v>
      </c>
      <c r="K20" s="915"/>
      <c r="L20" s="694"/>
      <c r="M20" s="914">
        <v>8</v>
      </c>
      <c r="N20" s="915"/>
      <c r="O20" s="694"/>
      <c r="P20" s="914">
        <v>8</v>
      </c>
      <c r="Q20" s="915"/>
      <c r="R20" s="937"/>
      <c r="S20" s="939"/>
      <c r="T20" s="949"/>
      <c r="U20" s="950"/>
      <c r="V20" s="937"/>
      <c r="W20" s="938"/>
      <c r="X20" s="939"/>
      <c r="Y20" s="694"/>
      <c r="Z20" s="937"/>
      <c r="AA20" s="939"/>
      <c r="AB20" s="694"/>
      <c r="AC20" s="937"/>
      <c r="AD20" s="939"/>
      <c r="AE20" s="914" t="s">
        <v>602</v>
      </c>
      <c r="AF20" s="915"/>
    </row>
    <row r="21" spans="2:32" ht="27" customHeight="1">
      <c r="B21" s="662" t="s">
        <v>541</v>
      </c>
      <c r="C21" s="914"/>
      <c r="D21" s="915"/>
      <c r="E21" s="943" t="s">
        <v>591</v>
      </c>
      <c r="F21" s="944"/>
      <c r="G21" s="697"/>
      <c r="H21" s="914"/>
      <c r="I21" s="915"/>
      <c r="J21" s="914"/>
      <c r="K21" s="915"/>
      <c r="L21" s="694"/>
      <c r="M21" s="945" t="s">
        <v>592</v>
      </c>
      <c r="N21" s="944"/>
      <c r="O21" s="694"/>
      <c r="P21" s="691"/>
      <c r="Q21" s="691"/>
      <c r="R21" s="691"/>
      <c r="S21" s="691"/>
      <c r="T21" s="951"/>
      <c r="U21" s="952"/>
      <c r="V21" s="691"/>
      <c r="W21" s="691"/>
      <c r="X21" s="691"/>
      <c r="Y21" s="691"/>
      <c r="Z21" s="691"/>
      <c r="AA21" s="691"/>
      <c r="AB21" s="691"/>
      <c r="AC21" s="691"/>
      <c r="AD21" s="691"/>
      <c r="AE21" s="957" t="s">
        <v>2243</v>
      </c>
      <c r="AF21" s="958"/>
    </row>
    <row r="22" spans="2:32">
      <c r="B22" s="662" t="s">
        <v>593</v>
      </c>
      <c r="C22" s="937"/>
      <c r="D22" s="939"/>
      <c r="E22" s="914"/>
      <c r="F22" s="915"/>
      <c r="G22" s="697"/>
      <c r="H22" s="937"/>
      <c r="I22" s="939"/>
      <c r="J22" s="937"/>
      <c r="K22" s="939"/>
      <c r="L22" s="694"/>
      <c r="M22" s="914" t="s">
        <v>596</v>
      </c>
      <c r="N22" s="915"/>
      <c r="O22" s="694"/>
      <c r="P22" s="698" t="s">
        <v>2246</v>
      </c>
      <c r="Q22" s="691"/>
      <c r="R22" s="698" t="s">
        <v>2248</v>
      </c>
      <c r="S22" s="691"/>
      <c r="T22" s="698" t="s">
        <v>2248</v>
      </c>
      <c r="U22" s="691"/>
      <c r="V22" s="698" t="s">
        <v>2244</v>
      </c>
      <c r="W22" s="691"/>
      <c r="X22" s="691"/>
      <c r="Y22" s="694"/>
      <c r="Z22" s="698" t="s">
        <v>2248</v>
      </c>
      <c r="AA22" s="691"/>
      <c r="AB22" s="691"/>
      <c r="AC22" s="691" t="s">
        <v>2244</v>
      </c>
      <c r="AD22" s="691"/>
      <c r="AE22" s="691"/>
      <c r="AF22" s="691"/>
    </row>
    <row r="23" spans="2:32">
      <c r="B23" s="662" t="s">
        <v>594</v>
      </c>
      <c r="C23" s="914" t="s">
        <v>597</v>
      </c>
      <c r="D23" s="915"/>
      <c r="E23" s="914" t="s">
        <v>597</v>
      </c>
      <c r="F23" s="915"/>
      <c r="G23" s="698" t="s">
        <v>597</v>
      </c>
      <c r="H23" s="914" t="s">
        <v>597</v>
      </c>
      <c r="I23" s="915"/>
      <c r="J23" s="914" t="s">
        <v>597</v>
      </c>
      <c r="K23" s="915"/>
      <c r="L23" s="698" t="s">
        <v>597</v>
      </c>
      <c r="M23" s="914" t="s">
        <v>597</v>
      </c>
      <c r="N23" s="915"/>
      <c r="O23" s="698" t="s">
        <v>597</v>
      </c>
      <c r="P23" s="698" t="s">
        <v>597</v>
      </c>
      <c r="Q23" s="691"/>
      <c r="R23" s="698" t="s">
        <v>597</v>
      </c>
      <c r="S23" s="691"/>
      <c r="T23" s="698" t="s">
        <v>2247</v>
      </c>
      <c r="U23" s="691"/>
      <c r="V23" s="698" t="s">
        <v>597</v>
      </c>
      <c r="W23" s="691"/>
      <c r="X23" s="698"/>
      <c r="Y23" s="694"/>
      <c r="Z23" s="698" t="s">
        <v>597</v>
      </c>
      <c r="AA23" s="691"/>
      <c r="AB23" s="698" t="s">
        <v>597</v>
      </c>
      <c r="AC23" s="698" t="s">
        <v>597</v>
      </c>
      <c r="AD23" s="691"/>
      <c r="AE23" s="698" t="s">
        <v>2245</v>
      </c>
      <c r="AF23" s="691"/>
    </row>
    <row r="24" spans="2:32">
      <c r="B24" s="662" t="s">
        <v>595</v>
      </c>
      <c r="C24" s="713"/>
      <c r="D24" s="714"/>
      <c r="E24" s="713"/>
      <c r="F24" s="714"/>
      <c r="G24" s="666"/>
      <c r="H24" s="937"/>
      <c r="I24" s="939"/>
      <c r="J24" s="937"/>
      <c r="K24" s="939"/>
      <c r="L24" s="694"/>
      <c r="M24" s="937"/>
      <c r="N24" s="939"/>
      <c r="O24" s="694"/>
      <c r="P24" s="698" t="s">
        <v>597</v>
      </c>
      <c r="Q24" s="691"/>
      <c r="R24" s="698" t="s">
        <v>597</v>
      </c>
      <c r="S24" s="691"/>
      <c r="T24" s="698" t="s">
        <v>2247</v>
      </c>
      <c r="U24" s="691"/>
      <c r="V24" s="698" t="s">
        <v>597</v>
      </c>
      <c r="W24" s="691"/>
      <c r="X24" s="691"/>
      <c r="Y24" s="694"/>
      <c r="Z24" s="691"/>
      <c r="AA24" s="691"/>
      <c r="AB24" s="691"/>
      <c r="AC24" s="691"/>
      <c r="AD24" s="691"/>
      <c r="AE24" s="691"/>
      <c r="AF24" s="691"/>
    </row>
    <row r="25" spans="2:32" s="678" customFormat="1">
      <c r="B25" s="662" t="s">
        <v>611</v>
      </c>
      <c r="C25" s="715">
        <v>25801</v>
      </c>
      <c r="D25" s="712"/>
      <c r="E25" s="715">
        <v>26098</v>
      </c>
      <c r="F25" s="712"/>
      <c r="G25" s="699">
        <v>26647</v>
      </c>
      <c r="H25" s="955">
        <v>26647</v>
      </c>
      <c r="I25" s="915"/>
      <c r="J25" s="955">
        <v>26754</v>
      </c>
      <c r="K25" s="915"/>
      <c r="L25" s="700">
        <v>27482</v>
      </c>
      <c r="M25" s="955">
        <v>27482</v>
      </c>
      <c r="N25" s="915"/>
      <c r="O25" s="700">
        <v>27576</v>
      </c>
      <c r="P25" s="955">
        <v>27848</v>
      </c>
      <c r="Q25" s="915"/>
      <c r="R25" s="955">
        <v>28517</v>
      </c>
      <c r="S25" s="915"/>
      <c r="T25" s="955">
        <v>28941</v>
      </c>
      <c r="U25" s="915"/>
      <c r="V25" s="955">
        <v>26661</v>
      </c>
      <c r="W25" s="933"/>
      <c r="X25" s="915"/>
      <c r="Y25" s="699">
        <v>26506</v>
      </c>
      <c r="Z25" s="955">
        <v>27909</v>
      </c>
      <c r="AA25" s="915"/>
      <c r="AB25" s="699">
        <v>27909</v>
      </c>
      <c r="AC25" s="955">
        <v>26505</v>
      </c>
      <c r="AD25" s="915"/>
      <c r="AE25" s="955">
        <v>26833</v>
      </c>
      <c r="AF25" s="915"/>
    </row>
    <row r="26" spans="2:32" s="678" customFormat="1">
      <c r="B26" s="662" t="s">
        <v>612</v>
      </c>
      <c r="C26" s="715">
        <v>27117</v>
      </c>
      <c r="D26" s="712"/>
      <c r="E26" s="715">
        <v>27117</v>
      </c>
      <c r="F26" s="712"/>
      <c r="G26" s="699">
        <v>27117</v>
      </c>
      <c r="H26" s="955">
        <v>27117</v>
      </c>
      <c r="I26" s="915">
        <v>27117</v>
      </c>
      <c r="J26" s="955">
        <v>27117</v>
      </c>
      <c r="K26" s="915">
        <v>27117</v>
      </c>
      <c r="L26" s="700"/>
      <c r="M26" s="956"/>
      <c r="N26" s="915"/>
      <c r="O26" s="700"/>
      <c r="P26" s="699"/>
      <c r="Q26" s="691"/>
      <c r="R26" s="699"/>
      <c r="S26" s="691"/>
      <c r="T26" s="699"/>
      <c r="U26" s="691"/>
      <c r="V26" s="955">
        <v>27150</v>
      </c>
      <c r="W26" s="933"/>
      <c r="X26" s="915"/>
      <c r="Y26" s="699">
        <v>27150</v>
      </c>
      <c r="Z26" s="699"/>
      <c r="AA26" s="691"/>
      <c r="AB26" s="699"/>
      <c r="AC26" s="955">
        <v>27150</v>
      </c>
      <c r="AD26" s="915"/>
      <c r="AE26" s="699"/>
      <c r="AF26" s="691"/>
    </row>
    <row r="27" spans="2:32">
      <c r="C27" s="701" t="s">
        <v>598</v>
      </c>
      <c r="G27" s="702"/>
    </row>
    <row r="28" spans="2:32">
      <c r="C28" s="701" t="s">
        <v>608</v>
      </c>
    </row>
    <row r="30" spans="2:32" ht="15.75">
      <c r="B30" s="703" t="s">
        <v>603</v>
      </c>
      <c r="H30" s="661" t="s">
        <v>555</v>
      </c>
    </row>
    <row r="31" spans="2:32" s="704" customFormat="1" ht="39" customHeight="1">
      <c r="B31" s="698" t="s">
        <v>2249</v>
      </c>
      <c r="C31" s="665" t="s">
        <v>566</v>
      </c>
      <c r="D31" s="665" t="s">
        <v>604</v>
      </c>
      <c r="E31" s="665" t="s">
        <v>2271</v>
      </c>
      <c r="F31" s="665" t="s">
        <v>605</v>
      </c>
      <c r="G31" s="665" t="s">
        <v>88</v>
      </c>
      <c r="H31" s="665" t="s">
        <v>2272</v>
      </c>
      <c r="I31" s="665" t="s">
        <v>606</v>
      </c>
      <c r="J31" s="709" t="s">
        <v>607</v>
      </c>
      <c r="K31" s="661"/>
      <c r="L31" s="661"/>
      <c r="M31" s="661"/>
      <c r="N31" s="661"/>
      <c r="O31" s="661"/>
      <c r="P31" s="661"/>
      <c r="Q31" s="661"/>
      <c r="R31" s="661"/>
      <c r="S31" s="661"/>
      <c r="T31" s="661"/>
      <c r="U31" s="661"/>
      <c r="V31" s="661"/>
      <c r="W31" s="661"/>
      <c r="X31" s="661"/>
      <c r="Y31" s="661"/>
      <c r="Z31" s="661"/>
      <c r="AA31" s="661"/>
      <c r="AB31" s="661"/>
      <c r="AC31" s="661"/>
      <c r="AD31" s="661"/>
      <c r="AE31" s="661"/>
      <c r="AF31" s="661"/>
    </row>
    <row r="32" spans="2:32" s="704" customFormat="1" ht="24">
      <c r="B32" s="721" t="s">
        <v>2273</v>
      </c>
      <c r="C32" s="706">
        <v>130</v>
      </c>
      <c r="D32" s="694"/>
      <c r="E32" s="706">
        <v>130</v>
      </c>
      <c r="F32" s="706">
        <v>35</v>
      </c>
      <c r="G32" s="706">
        <v>10000</v>
      </c>
      <c r="H32" s="706" t="s">
        <v>2274</v>
      </c>
      <c r="I32" s="694"/>
      <c r="J32" s="694"/>
      <c r="K32" s="710" t="s">
        <v>2250</v>
      </c>
      <c r="L32" s="710"/>
      <c r="M32" s="661"/>
      <c r="N32" s="661"/>
      <c r="O32" s="661"/>
      <c r="P32" s="661"/>
      <c r="Q32" s="661"/>
      <c r="R32" s="661"/>
      <c r="S32" s="661"/>
      <c r="T32" s="661"/>
      <c r="U32" s="661"/>
      <c r="V32" s="661"/>
      <c r="W32" s="661"/>
      <c r="X32" s="661"/>
      <c r="Y32" s="661"/>
      <c r="Z32" s="661"/>
      <c r="AA32" s="661"/>
      <c r="AB32" s="661"/>
      <c r="AC32" s="661"/>
      <c r="AD32" s="661"/>
      <c r="AE32" s="661"/>
      <c r="AF32" s="661"/>
    </row>
    <row r="33" spans="2:32" s="704" customFormat="1">
      <c r="B33" s="705" t="s">
        <v>2275</v>
      </c>
      <c r="C33" s="706">
        <v>150</v>
      </c>
      <c r="D33" s="706">
        <v>93</v>
      </c>
      <c r="E33" s="706">
        <v>140</v>
      </c>
      <c r="F33" s="706">
        <v>41</v>
      </c>
      <c r="G33" s="706">
        <v>12000</v>
      </c>
      <c r="H33" s="706">
        <v>110</v>
      </c>
      <c r="I33" s="706" t="s">
        <v>2276</v>
      </c>
      <c r="J33" s="706" t="s">
        <v>2277</v>
      </c>
      <c r="K33" s="710" t="s">
        <v>2251</v>
      </c>
      <c r="L33" s="710"/>
      <c r="M33" s="661"/>
      <c r="N33" s="661"/>
      <c r="O33" s="661"/>
      <c r="P33" s="661"/>
      <c r="Q33" s="661"/>
      <c r="R33" s="661"/>
      <c r="S33" s="661"/>
      <c r="T33" s="661"/>
      <c r="U33" s="661"/>
      <c r="V33" s="661"/>
      <c r="W33" s="661"/>
      <c r="X33" s="661"/>
      <c r="Y33" s="661"/>
      <c r="Z33" s="661"/>
      <c r="AA33" s="661"/>
      <c r="AB33" s="661"/>
      <c r="AC33" s="661"/>
      <c r="AD33" s="661"/>
      <c r="AE33" s="661"/>
      <c r="AF33" s="661"/>
    </row>
    <row r="34" spans="2:32" s="704" customFormat="1">
      <c r="B34" s="705" t="s">
        <v>2278</v>
      </c>
      <c r="C34" s="706">
        <v>110</v>
      </c>
      <c r="D34" s="706">
        <v>69</v>
      </c>
      <c r="E34" s="706">
        <v>100</v>
      </c>
      <c r="F34" s="706">
        <v>33</v>
      </c>
      <c r="G34" s="706">
        <v>9200</v>
      </c>
      <c r="H34" s="706">
        <v>93</v>
      </c>
      <c r="I34" s="706">
        <v>540</v>
      </c>
      <c r="J34" s="706">
        <v>170</v>
      </c>
      <c r="K34" s="710"/>
      <c r="L34" s="710"/>
      <c r="M34" s="661"/>
      <c r="N34" s="661"/>
      <c r="O34" s="661"/>
      <c r="P34" s="661"/>
      <c r="Q34" s="661"/>
      <c r="R34" s="661"/>
      <c r="S34" s="661"/>
      <c r="T34" s="661"/>
      <c r="U34" s="661"/>
      <c r="V34" s="661"/>
      <c r="W34" s="661"/>
      <c r="X34" s="661"/>
      <c r="Y34" s="661"/>
      <c r="Z34" s="661"/>
      <c r="AA34" s="661"/>
      <c r="AB34" s="661"/>
      <c r="AC34" s="661"/>
      <c r="AD34" s="661"/>
      <c r="AE34" s="661"/>
      <c r="AF34" s="661"/>
    </row>
    <row r="35" spans="2:32">
      <c r="B35" s="705" t="s">
        <v>2279</v>
      </c>
      <c r="C35" s="706">
        <v>73</v>
      </c>
      <c r="D35" s="706">
        <v>44</v>
      </c>
      <c r="E35" s="706">
        <v>67</v>
      </c>
      <c r="F35" s="706">
        <v>20</v>
      </c>
      <c r="G35" s="706">
        <v>5950</v>
      </c>
      <c r="H35" s="706">
        <v>56</v>
      </c>
      <c r="I35" s="706">
        <v>550</v>
      </c>
      <c r="J35" s="706">
        <v>110</v>
      </c>
      <c r="K35" s="710"/>
      <c r="L35" s="710"/>
    </row>
    <row r="36" spans="2:32" ht="24">
      <c r="B36" s="721" t="s">
        <v>2280</v>
      </c>
      <c r="C36" s="706">
        <v>26</v>
      </c>
      <c r="D36" s="694"/>
      <c r="E36" s="706">
        <v>27</v>
      </c>
      <c r="F36" s="706">
        <v>7.4</v>
      </c>
      <c r="G36" s="706">
        <v>1100</v>
      </c>
      <c r="H36" s="706" t="s">
        <v>2281</v>
      </c>
      <c r="I36" s="694"/>
      <c r="J36" s="694"/>
      <c r="K36" s="710" t="s">
        <v>2250</v>
      </c>
      <c r="L36" s="710"/>
    </row>
    <row r="37" spans="2:32">
      <c r="B37" s="705" t="s">
        <v>2275</v>
      </c>
      <c r="C37" s="706">
        <v>20</v>
      </c>
      <c r="D37" s="706">
        <v>1.62</v>
      </c>
      <c r="E37" s="706">
        <v>22</v>
      </c>
      <c r="F37" s="706">
        <v>5.9</v>
      </c>
      <c r="G37" s="706">
        <v>910</v>
      </c>
      <c r="H37" s="706">
        <v>16</v>
      </c>
      <c r="I37" s="706" t="s">
        <v>2282</v>
      </c>
      <c r="J37" s="706" t="s">
        <v>2283</v>
      </c>
      <c r="K37" s="710" t="s">
        <v>2251</v>
      </c>
      <c r="L37" s="710"/>
    </row>
    <row r="38" spans="2:32">
      <c r="B38" s="705" t="s">
        <v>2278</v>
      </c>
      <c r="C38" s="706">
        <v>15</v>
      </c>
      <c r="D38" s="706">
        <v>6.2</v>
      </c>
      <c r="E38" s="706">
        <v>16</v>
      </c>
      <c r="F38" s="706">
        <v>4.4000000000000004</v>
      </c>
      <c r="G38" s="706">
        <v>680</v>
      </c>
      <c r="H38" s="706">
        <v>12</v>
      </c>
      <c r="I38" s="706">
        <v>34</v>
      </c>
      <c r="J38" s="706">
        <v>11</v>
      </c>
      <c r="K38" s="710"/>
      <c r="L38" s="710"/>
    </row>
    <row r="39" spans="2:32">
      <c r="B39" s="705" t="s">
        <v>2279</v>
      </c>
      <c r="C39" s="706">
        <v>9.6999999999999993</v>
      </c>
      <c r="D39" s="707">
        <v>4</v>
      </c>
      <c r="E39" s="706">
        <v>10</v>
      </c>
      <c r="F39" s="706">
        <v>2.8</v>
      </c>
      <c r="G39" s="706">
        <v>430</v>
      </c>
      <c r="H39" s="706">
        <v>7.7</v>
      </c>
      <c r="I39" s="706">
        <v>23</v>
      </c>
      <c r="J39" s="706">
        <v>7.1</v>
      </c>
      <c r="K39" s="710"/>
      <c r="L39" s="710"/>
    </row>
    <row r="40" spans="2:32" ht="24">
      <c r="B40" s="721" t="s">
        <v>2284</v>
      </c>
      <c r="C40" s="707">
        <v>1</v>
      </c>
      <c r="D40" s="694"/>
      <c r="E40" s="707">
        <v>1</v>
      </c>
      <c r="F40" s="707">
        <v>1</v>
      </c>
      <c r="G40" s="707">
        <v>1</v>
      </c>
      <c r="H40" s="707" t="s">
        <v>2285</v>
      </c>
      <c r="I40" s="694"/>
      <c r="J40" s="694"/>
      <c r="K40" s="710" t="s">
        <v>2250</v>
      </c>
      <c r="L40" s="710"/>
    </row>
    <row r="41" spans="2:32">
      <c r="B41" s="705" t="s">
        <v>2275</v>
      </c>
      <c r="C41" s="706">
        <v>0.8</v>
      </c>
      <c r="D41" s="706">
        <v>0.8</v>
      </c>
      <c r="E41" s="706">
        <v>0.8</v>
      </c>
      <c r="F41" s="706">
        <v>0.8</v>
      </c>
      <c r="G41" s="706">
        <v>0.8</v>
      </c>
      <c r="H41" s="706">
        <v>0.8</v>
      </c>
      <c r="I41" s="706" t="s">
        <v>2286</v>
      </c>
      <c r="J41" s="706" t="s">
        <v>2287</v>
      </c>
      <c r="K41" s="710" t="s">
        <v>2251</v>
      </c>
      <c r="L41" s="710"/>
    </row>
    <row r="42" spans="2:32">
      <c r="B42" s="705" t="s">
        <v>2278</v>
      </c>
      <c r="C42" s="706">
        <v>0.6</v>
      </c>
      <c r="D42" s="706">
        <v>0.6</v>
      </c>
      <c r="E42" s="706">
        <v>0.6</v>
      </c>
      <c r="F42" s="706">
        <v>0.6</v>
      </c>
      <c r="G42" s="706">
        <v>0.6</v>
      </c>
      <c r="H42" s="706">
        <v>0.6</v>
      </c>
      <c r="I42" s="706">
        <v>0.6</v>
      </c>
      <c r="J42" s="706">
        <v>0.6</v>
      </c>
    </row>
    <row r="43" spans="2:32">
      <c r="B43" s="705" t="s">
        <v>2279</v>
      </c>
      <c r="C43" s="706">
        <v>0.4</v>
      </c>
      <c r="D43" s="706">
        <v>0.4</v>
      </c>
      <c r="E43" s="706">
        <v>0.4</v>
      </c>
      <c r="F43" s="706">
        <v>0.4</v>
      </c>
      <c r="G43" s="706">
        <v>0.4</v>
      </c>
      <c r="H43" s="706">
        <v>0.4</v>
      </c>
      <c r="I43" s="706">
        <v>0.4</v>
      </c>
      <c r="J43" s="706">
        <v>0.4</v>
      </c>
    </row>
    <row r="44" spans="2:32">
      <c r="B44" s="698" t="s">
        <v>609</v>
      </c>
      <c r="C44" s="708">
        <v>27241</v>
      </c>
      <c r="D44" s="708">
        <v>27300</v>
      </c>
      <c r="E44" s="708">
        <v>27241</v>
      </c>
      <c r="F44" s="708">
        <v>27300</v>
      </c>
      <c r="G44" s="708">
        <v>27241</v>
      </c>
      <c r="H44" s="708">
        <v>27241</v>
      </c>
      <c r="I44" s="708">
        <v>27241</v>
      </c>
      <c r="J44" s="708">
        <v>27241</v>
      </c>
    </row>
    <row r="45" spans="2:32">
      <c r="B45" s="698" t="s">
        <v>610</v>
      </c>
      <c r="C45" s="708"/>
      <c r="D45" s="708"/>
      <c r="E45" s="708"/>
      <c r="F45" s="708"/>
      <c r="G45" s="708"/>
      <c r="H45" s="708"/>
      <c r="I45" s="708"/>
      <c r="J45" s="708"/>
    </row>
  </sheetData>
  <mergeCells count="167">
    <mergeCell ref="AE25:AF25"/>
    <mergeCell ref="AC26:AD26"/>
    <mergeCell ref="V25:X25"/>
    <mergeCell ref="V26:X26"/>
    <mergeCell ref="P25:Q25"/>
    <mergeCell ref="R25:S25"/>
    <mergeCell ref="T25:U25"/>
    <mergeCell ref="Z25:AA25"/>
    <mergeCell ref="AC25:AD25"/>
    <mergeCell ref="H25:I25"/>
    <mergeCell ref="J25:K25"/>
    <mergeCell ref="M25:N25"/>
    <mergeCell ref="H26:I26"/>
    <mergeCell ref="J26:K26"/>
    <mergeCell ref="M26:N26"/>
    <mergeCell ref="AE21:AF21"/>
    <mergeCell ref="V16:X16"/>
    <mergeCell ref="V17:X17"/>
    <mergeCell ref="V18:X18"/>
    <mergeCell ref="V19:X19"/>
    <mergeCell ref="V20:X20"/>
    <mergeCell ref="AE18:AF18"/>
    <mergeCell ref="AE19:AF19"/>
    <mergeCell ref="AE20:AF20"/>
    <mergeCell ref="Z18:AA18"/>
    <mergeCell ref="Z19:AA19"/>
    <mergeCell ref="Z20:AA20"/>
    <mergeCell ref="AC16:AD16"/>
    <mergeCell ref="AC17:AD17"/>
    <mergeCell ref="AC18:AD18"/>
    <mergeCell ref="AC19:AD19"/>
    <mergeCell ref="AC20:AD20"/>
    <mergeCell ref="P16:Q16"/>
    <mergeCell ref="P17:Q17"/>
    <mergeCell ref="P18:Q18"/>
    <mergeCell ref="P19:Q19"/>
    <mergeCell ref="P20:Q20"/>
    <mergeCell ref="AE15:AF15"/>
    <mergeCell ref="V15:X15"/>
    <mergeCell ref="R14:S14"/>
    <mergeCell ref="T14:U21"/>
    <mergeCell ref="V14:X14"/>
    <mergeCell ref="Z14:AA14"/>
    <mergeCell ref="AC14:AD14"/>
    <mergeCell ref="AE14:AF14"/>
    <mergeCell ref="R16:S16"/>
    <mergeCell ref="R17:S17"/>
    <mergeCell ref="R18:S18"/>
    <mergeCell ref="R19:S19"/>
    <mergeCell ref="R20:S20"/>
    <mergeCell ref="Z16:AA16"/>
    <mergeCell ref="P14:Q14"/>
    <mergeCell ref="P15:Q15"/>
    <mergeCell ref="AC15:AD15"/>
    <mergeCell ref="R15:S15"/>
    <mergeCell ref="Z15:AA15"/>
    <mergeCell ref="H24:I24"/>
    <mergeCell ref="J24:K24"/>
    <mergeCell ref="M24:N24"/>
    <mergeCell ref="C23:D23"/>
    <mergeCell ref="E23:F23"/>
    <mergeCell ref="H23:I23"/>
    <mergeCell ref="J23:K23"/>
    <mergeCell ref="M23:N23"/>
    <mergeCell ref="C22:D22"/>
    <mergeCell ref="E22:F22"/>
    <mergeCell ref="H22:I22"/>
    <mergeCell ref="J22:K22"/>
    <mergeCell ref="M22:N22"/>
    <mergeCell ref="C21:D21"/>
    <mergeCell ref="E21:F21"/>
    <mergeCell ref="H21:I21"/>
    <mergeCell ref="J21:K21"/>
    <mergeCell ref="M21:N21"/>
    <mergeCell ref="C20:D20"/>
    <mergeCell ref="E20:F20"/>
    <mergeCell ref="H20:I20"/>
    <mergeCell ref="J20:K20"/>
    <mergeCell ref="M20:N20"/>
    <mergeCell ref="C19:D19"/>
    <mergeCell ref="E19:F19"/>
    <mergeCell ref="J19:K19"/>
    <mergeCell ref="H19:I19"/>
    <mergeCell ref="M19:N19"/>
    <mergeCell ref="C18:D18"/>
    <mergeCell ref="E18:F18"/>
    <mergeCell ref="H18:I18"/>
    <mergeCell ref="J18:K18"/>
    <mergeCell ref="M18:N18"/>
    <mergeCell ref="M16:N16"/>
    <mergeCell ref="C17:D17"/>
    <mergeCell ref="E17:F17"/>
    <mergeCell ref="H17:I17"/>
    <mergeCell ref="J17:K17"/>
    <mergeCell ref="M17:N17"/>
    <mergeCell ref="AE3:AF3"/>
    <mergeCell ref="AE4:AF4"/>
    <mergeCell ref="AE5:AF5"/>
    <mergeCell ref="AE7:AF9"/>
    <mergeCell ref="C16:D16"/>
    <mergeCell ref="E16:F16"/>
    <mergeCell ref="H16:I16"/>
    <mergeCell ref="J16:K16"/>
    <mergeCell ref="C14:D14"/>
    <mergeCell ref="E14:F14"/>
    <mergeCell ref="H14:I14"/>
    <mergeCell ref="J14:K14"/>
    <mergeCell ref="C15:D15"/>
    <mergeCell ref="E15:F15"/>
    <mergeCell ref="H15:I15"/>
    <mergeCell ref="J15:K15"/>
    <mergeCell ref="AC3:AD3"/>
    <mergeCell ref="AC4:AD4"/>
    <mergeCell ref="AC5:AD5"/>
    <mergeCell ref="AC6:AD6"/>
    <mergeCell ref="AC13:AD13"/>
    <mergeCell ref="P10:Q10"/>
    <mergeCell ref="P12:Q12"/>
    <mergeCell ref="Z5:AA5"/>
    <mergeCell ref="Z6:AA6"/>
    <mergeCell ref="Z7:AA9"/>
    <mergeCell ref="Y7:Y9"/>
    <mergeCell ref="AB7:AB9"/>
    <mergeCell ref="V13:X13"/>
    <mergeCell ref="Z3:AA3"/>
    <mergeCell ref="T3:U3"/>
    <mergeCell ref="T9:U9"/>
    <mergeCell ref="T4:U6"/>
    <mergeCell ref="V3:X3"/>
    <mergeCell ref="V4:X4"/>
    <mergeCell ref="V5:X5"/>
    <mergeCell ref="V6:X6"/>
    <mergeCell ref="R4:S4"/>
    <mergeCell ref="R5:S5"/>
    <mergeCell ref="R6:S6"/>
    <mergeCell ref="R3:S3"/>
    <mergeCell ref="H4:I4"/>
    <mergeCell ref="H5:I5"/>
    <mergeCell ref="H6:I6"/>
    <mergeCell ref="I8:I9"/>
    <mergeCell ref="C4:D4"/>
    <mergeCell ref="C5:D5"/>
    <mergeCell ref="C6:D6"/>
    <mergeCell ref="C11:D11"/>
    <mergeCell ref="P3:Q3"/>
    <mergeCell ref="P5:Q5"/>
    <mergeCell ref="P6:Q6"/>
    <mergeCell ref="P7:Q9"/>
    <mergeCell ref="M4:N4"/>
    <mergeCell ref="M5:N5"/>
    <mergeCell ref="M6:N6"/>
    <mergeCell ref="H3:I3"/>
    <mergeCell ref="J3:K3"/>
    <mergeCell ref="M3:N3"/>
    <mergeCell ref="J4:K4"/>
    <mergeCell ref="J5:K5"/>
    <mergeCell ref="J6:K6"/>
    <mergeCell ref="K8:K9"/>
    <mergeCell ref="C12:D12"/>
    <mergeCell ref="E12:F12"/>
    <mergeCell ref="G7:G9"/>
    <mergeCell ref="E3:F3"/>
    <mergeCell ref="E4:F4"/>
    <mergeCell ref="E5:F5"/>
    <mergeCell ref="E6:F6"/>
    <mergeCell ref="E11:F11"/>
    <mergeCell ref="C3:D3"/>
  </mergeCells>
  <phoneticPr fontId="1"/>
  <pageMargins left="0.62992125984251968" right="0" top="0.35433070866141736" bottom="0.35433070866141736" header="0" footer="0"/>
  <pageSetup paperSize="9" scale="71" fitToWidth="0" orientation="landscape" horizontalDpi="0" verticalDpi="0" r:id="rId1"/>
  <headerFooter>
    <oddHeader>&amp;R&amp;F/&amp;A/&amp;D</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S1278"/>
  <sheetViews>
    <sheetView workbookViewId="0">
      <selection activeCell="K19" sqref="K19"/>
    </sheetView>
  </sheetViews>
  <sheetFormatPr defaultRowHeight="12" customHeight="1"/>
  <cols>
    <col min="1" max="1" width="2.7109375" style="14" customWidth="1"/>
    <col min="2" max="2" width="2.7109375" style="15" customWidth="1"/>
    <col min="3" max="3" width="2.7109375" style="14" customWidth="1"/>
    <col min="4" max="4" width="14.42578125" style="14" customWidth="1"/>
    <col min="5" max="11" width="10.42578125" style="14" customWidth="1"/>
    <col min="12" max="12" width="7.5703125" style="14" customWidth="1"/>
    <col min="13" max="14" width="8.28515625" style="14" customWidth="1"/>
    <col min="15" max="15" width="10.5703125" style="14" customWidth="1"/>
    <col min="16" max="18" width="9.85546875" style="14" customWidth="1"/>
    <col min="19" max="16384" width="9.140625" style="14"/>
  </cols>
  <sheetData>
    <row r="2" spans="2:9" ht="12" customHeight="1">
      <c r="B2" s="11" t="s">
        <v>315</v>
      </c>
      <c r="C2" s="12"/>
      <c r="D2" s="12"/>
      <c r="E2" s="12"/>
      <c r="F2" s="13">
        <v>28941</v>
      </c>
      <c r="G2" s="13">
        <v>30773</v>
      </c>
      <c r="H2" s="13">
        <v>36696</v>
      </c>
      <c r="I2" s="13">
        <v>37400</v>
      </c>
    </row>
    <row r="3" spans="2:9" ht="12" customHeight="1">
      <c r="C3" s="14" t="s">
        <v>1051</v>
      </c>
    </row>
    <row r="4" spans="2:9" ht="12" customHeight="1">
      <c r="D4" s="16" t="s">
        <v>319</v>
      </c>
      <c r="E4" s="3" t="s">
        <v>1</v>
      </c>
      <c r="F4" s="3" t="s">
        <v>2</v>
      </c>
      <c r="G4" s="3" t="s">
        <v>3</v>
      </c>
      <c r="H4" s="3" t="s">
        <v>4</v>
      </c>
    </row>
    <row r="5" spans="2:9" ht="12" customHeight="1">
      <c r="D5" s="17" t="s">
        <v>5</v>
      </c>
      <c r="E5" s="3" t="s">
        <v>294</v>
      </c>
      <c r="F5" s="3" t="s">
        <v>227</v>
      </c>
      <c r="G5" s="3" t="s">
        <v>241</v>
      </c>
      <c r="H5" s="3" t="s">
        <v>296</v>
      </c>
    </row>
    <row r="6" spans="2:9" ht="12" customHeight="1">
      <c r="D6" s="17" t="s">
        <v>6</v>
      </c>
      <c r="E6" s="3" t="s">
        <v>294</v>
      </c>
      <c r="F6" s="3" t="s">
        <v>227</v>
      </c>
      <c r="G6" s="3" t="s">
        <v>245</v>
      </c>
      <c r="H6" s="3" t="s">
        <v>296</v>
      </c>
    </row>
    <row r="7" spans="2:9" ht="12" customHeight="1">
      <c r="D7" s="17" t="s">
        <v>7</v>
      </c>
      <c r="E7" s="3" t="s">
        <v>294</v>
      </c>
      <c r="F7" s="3" t="s">
        <v>227</v>
      </c>
      <c r="G7" s="3" t="s">
        <v>241</v>
      </c>
      <c r="H7" s="3" t="s">
        <v>296</v>
      </c>
    </row>
    <row r="8" spans="2:9" ht="12" customHeight="1">
      <c r="D8" s="17" t="s">
        <v>8</v>
      </c>
      <c r="E8" s="3" t="s">
        <v>294</v>
      </c>
      <c r="F8" s="3" t="s">
        <v>227</v>
      </c>
      <c r="G8" s="3" t="s">
        <v>246</v>
      </c>
      <c r="H8" s="3" t="s">
        <v>296</v>
      </c>
    </row>
    <row r="9" spans="2:9" ht="12" customHeight="1">
      <c r="D9" s="17" t="s">
        <v>9</v>
      </c>
      <c r="E9" s="3" t="s">
        <v>294</v>
      </c>
      <c r="F9" s="3" t="s">
        <v>228</v>
      </c>
      <c r="G9" s="3" t="s">
        <v>241</v>
      </c>
      <c r="H9" s="3" t="s">
        <v>10</v>
      </c>
    </row>
    <row r="10" spans="2:9" ht="12" customHeight="1">
      <c r="D10" s="17" t="s">
        <v>316</v>
      </c>
      <c r="E10" s="3" t="s">
        <v>295</v>
      </c>
      <c r="F10" s="3" t="s">
        <v>229</v>
      </c>
      <c r="G10" s="3" t="s">
        <v>247</v>
      </c>
      <c r="H10" s="3" t="s">
        <v>220</v>
      </c>
    </row>
    <row r="11" spans="2:9" ht="12" customHeight="1">
      <c r="D11" s="17" t="s">
        <v>317</v>
      </c>
      <c r="E11" s="3" t="s">
        <v>295</v>
      </c>
      <c r="F11" s="3" t="s">
        <v>230</v>
      </c>
      <c r="G11" s="3" t="s">
        <v>205</v>
      </c>
      <c r="H11" s="3" t="s">
        <v>221</v>
      </c>
    </row>
    <row r="12" spans="2:9" ht="12" customHeight="1">
      <c r="D12" s="17" t="s">
        <v>318</v>
      </c>
      <c r="E12" s="3" t="s">
        <v>295</v>
      </c>
      <c r="F12" s="3" t="s">
        <v>229</v>
      </c>
      <c r="G12" s="3" t="s">
        <v>205</v>
      </c>
      <c r="H12" s="3" t="s">
        <v>222</v>
      </c>
    </row>
    <row r="13" spans="2:9" ht="12" customHeight="1">
      <c r="D13" s="17" t="s">
        <v>11</v>
      </c>
      <c r="E13" s="3" t="s">
        <v>295</v>
      </c>
      <c r="F13" s="3" t="s">
        <v>231</v>
      </c>
      <c r="G13" s="3" t="s">
        <v>248</v>
      </c>
      <c r="H13" s="3" t="s">
        <v>220</v>
      </c>
    </row>
    <row r="14" spans="2:9" ht="12" customHeight="1">
      <c r="D14" s="17" t="s">
        <v>12</v>
      </c>
      <c r="E14" s="3" t="s">
        <v>295</v>
      </c>
      <c r="F14" s="3" t="s">
        <v>229</v>
      </c>
      <c r="G14" s="3" t="s">
        <v>248</v>
      </c>
      <c r="H14" s="3" t="s">
        <v>220</v>
      </c>
    </row>
    <row r="15" spans="2:9" ht="12" customHeight="1">
      <c r="D15" s="17" t="s">
        <v>13</v>
      </c>
      <c r="E15" s="3" t="s">
        <v>297</v>
      </c>
      <c r="F15" s="3" t="s">
        <v>232</v>
      </c>
      <c r="G15" s="3" t="s">
        <v>249</v>
      </c>
      <c r="H15" s="3" t="s">
        <v>223</v>
      </c>
    </row>
    <row r="16" spans="2:9" ht="12" customHeight="1">
      <c r="D16" s="17" t="s">
        <v>14</v>
      </c>
      <c r="E16" s="3" t="s">
        <v>297</v>
      </c>
      <c r="F16" s="3" t="s">
        <v>233</v>
      </c>
      <c r="G16" s="3" t="s">
        <v>250</v>
      </c>
      <c r="H16" s="3" t="s">
        <v>224</v>
      </c>
    </row>
    <row r="17" spans="3:8" ht="12" customHeight="1">
      <c r="D17" s="17" t="s">
        <v>15</v>
      </c>
      <c r="E17" s="3" t="s">
        <v>298</v>
      </c>
      <c r="F17" s="3" t="s">
        <v>234</v>
      </c>
      <c r="G17" s="3" t="s">
        <v>250</v>
      </c>
      <c r="H17" s="3" t="s">
        <v>220</v>
      </c>
    </row>
    <row r="18" spans="3:8" ht="12" customHeight="1">
      <c r="D18" s="17" t="s">
        <v>16</v>
      </c>
      <c r="E18" s="3" t="s">
        <v>294</v>
      </c>
      <c r="F18" s="3" t="s">
        <v>235</v>
      </c>
      <c r="G18" s="3" t="s">
        <v>251</v>
      </c>
      <c r="H18" s="3" t="s">
        <v>220</v>
      </c>
    </row>
    <row r="19" spans="3:8" ht="12" customHeight="1">
      <c r="D19" s="17" t="s">
        <v>17</v>
      </c>
      <c r="E19" s="3" t="s">
        <v>294</v>
      </c>
      <c r="F19" s="3" t="s">
        <v>236</v>
      </c>
      <c r="G19" s="3" t="s">
        <v>251</v>
      </c>
      <c r="H19" s="3" t="s">
        <v>220</v>
      </c>
    </row>
    <row r="20" spans="3:8" ht="12" customHeight="1">
      <c r="D20" s="17" t="s">
        <v>18</v>
      </c>
      <c r="E20" s="3" t="s">
        <v>297</v>
      </c>
      <c r="F20" s="3" t="s">
        <v>237</v>
      </c>
      <c r="G20" s="3" t="s">
        <v>252</v>
      </c>
      <c r="H20" s="3" t="s">
        <v>224</v>
      </c>
    </row>
    <row r="21" spans="3:8" ht="12" customHeight="1">
      <c r="D21" s="17" t="s">
        <v>19</v>
      </c>
      <c r="E21" s="3" t="s">
        <v>297</v>
      </c>
      <c r="F21" s="3" t="s">
        <v>237</v>
      </c>
      <c r="G21" s="3" t="s">
        <v>253</v>
      </c>
      <c r="H21" s="3" t="s">
        <v>224</v>
      </c>
    </row>
    <row r="22" spans="3:8" ht="12" customHeight="1">
      <c r="D22" s="67" t="s">
        <v>260</v>
      </c>
    </row>
    <row r="23" spans="3:8" ht="12" customHeight="1">
      <c r="C23" s="14" t="s">
        <v>170</v>
      </c>
    </row>
    <row r="24" spans="3:8" ht="12" customHeight="1">
      <c r="C24" s="199" t="s">
        <v>329</v>
      </c>
    </row>
    <row r="25" spans="3:8" ht="12" customHeight="1">
      <c r="D25" s="19" t="s">
        <v>20</v>
      </c>
      <c r="E25" s="20"/>
      <c r="F25" s="1" t="s">
        <v>21</v>
      </c>
      <c r="G25" s="1" t="s">
        <v>22</v>
      </c>
    </row>
    <row r="26" spans="3:8" ht="12" customHeight="1">
      <c r="D26" s="19" t="s">
        <v>23</v>
      </c>
      <c r="E26" s="20"/>
      <c r="F26" s="1" t="s">
        <v>238</v>
      </c>
      <c r="G26" s="2">
        <v>0.16</v>
      </c>
    </row>
    <row r="27" spans="3:8" ht="12" customHeight="1">
      <c r="D27" s="19" t="s">
        <v>261</v>
      </c>
      <c r="E27" s="20"/>
      <c r="F27" s="1" t="s">
        <v>238</v>
      </c>
      <c r="G27" s="2">
        <v>0.05</v>
      </c>
    </row>
    <row r="28" spans="3:8" ht="12" customHeight="1">
      <c r="D28" s="19" t="s">
        <v>24</v>
      </c>
      <c r="E28" s="20"/>
      <c r="F28" s="1" t="s">
        <v>238</v>
      </c>
      <c r="G28" s="2">
        <v>0.05</v>
      </c>
    </row>
    <row r="29" spans="3:8" ht="12" customHeight="1">
      <c r="D29" s="67" t="s">
        <v>299</v>
      </c>
    </row>
    <row r="30" spans="3:8" ht="12" customHeight="1">
      <c r="D30" s="67" t="s">
        <v>300</v>
      </c>
    </row>
    <row r="31" spans="3:8" ht="12" customHeight="1">
      <c r="D31" s="67" t="s">
        <v>262</v>
      </c>
    </row>
    <row r="32" spans="3:8" ht="12" customHeight="1">
      <c r="D32" s="14" t="s">
        <v>132</v>
      </c>
      <c r="E32" s="21" t="s">
        <v>257</v>
      </c>
      <c r="F32" s="21"/>
      <c r="G32" s="21"/>
      <c r="H32" s="21"/>
    </row>
    <row r="33" spans="3:10" ht="12" customHeight="1">
      <c r="E33" s="21" t="s">
        <v>475</v>
      </c>
      <c r="F33" s="21"/>
      <c r="G33" s="21" t="s">
        <v>254</v>
      </c>
      <c r="H33" s="21" t="s">
        <v>255</v>
      </c>
    </row>
    <row r="34" spans="3:10" ht="12" customHeight="1">
      <c r="C34" s="199" t="s">
        <v>330</v>
      </c>
    </row>
    <row r="35" spans="3:10" ht="12" customHeight="1">
      <c r="D35" s="3" t="s">
        <v>20</v>
      </c>
      <c r="E35" s="3" t="s">
        <v>21</v>
      </c>
    </row>
    <row r="36" spans="3:10" ht="12" customHeight="1">
      <c r="D36" s="3" t="s">
        <v>23</v>
      </c>
      <c r="E36" s="3" t="s">
        <v>218</v>
      </c>
    </row>
    <row r="37" spans="3:10" ht="12" customHeight="1">
      <c r="D37" s="67" t="s">
        <v>133</v>
      </c>
    </row>
    <row r="38" spans="3:10" ht="12" customHeight="1">
      <c r="C38" s="14" t="s">
        <v>134</v>
      </c>
    </row>
    <row r="39" spans="3:10" ht="12" customHeight="1">
      <c r="C39" s="199" t="s">
        <v>135</v>
      </c>
    </row>
    <row r="40" spans="3:10" ht="12" customHeight="1">
      <c r="D40" s="1" t="s">
        <v>320</v>
      </c>
      <c r="E40" s="1" t="s">
        <v>322</v>
      </c>
      <c r="F40" s="1" t="s">
        <v>323</v>
      </c>
    </row>
    <row r="41" spans="3:10" ht="12" customHeight="1">
      <c r="D41" s="1" t="s">
        <v>59</v>
      </c>
      <c r="E41" s="1" t="s">
        <v>60</v>
      </c>
      <c r="F41" s="1" t="s">
        <v>61</v>
      </c>
    </row>
    <row r="42" spans="3:10" ht="12" customHeight="1">
      <c r="D42" s="67" t="s">
        <v>321</v>
      </c>
      <c r="E42" s="22"/>
      <c r="F42" s="22"/>
      <c r="H42" s="22"/>
      <c r="I42" s="22"/>
      <c r="J42" s="23"/>
    </row>
    <row r="43" spans="3:10" ht="12" customHeight="1">
      <c r="D43" s="67" t="s">
        <v>136</v>
      </c>
    </row>
    <row r="44" spans="3:10" ht="12" customHeight="1">
      <c r="C44" s="199" t="s">
        <v>137</v>
      </c>
    </row>
    <row r="45" spans="3:10" ht="12" customHeight="1">
      <c r="D45" s="1" t="s">
        <v>320</v>
      </c>
      <c r="E45" s="1" t="s">
        <v>323</v>
      </c>
    </row>
    <row r="46" spans="3:10" ht="12" customHeight="1">
      <c r="D46" s="1" t="s">
        <v>62</v>
      </c>
      <c r="E46" s="1" t="s">
        <v>63</v>
      </c>
    </row>
    <row r="47" spans="3:10" ht="12" customHeight="1">
      <c r="D47" s="67" t="s">
        <v>325</v>
      </c>
      <c r="E47" s="22"/>
      <c r="J47" s="23"/>
    </row>
    <row r="48" spans="3:10" ht="12" customHeight="1">
      <c r="D48" s="67" t="s">
        <v>324</v>
      </c>
    </row>
    <row r="49" spans="2:8" ht="12" customHeight="1">
      <c r="C49" s="14" t="s">
        <v>1052</v>
      </c>
    </row>
    <row r="50" spans="2:8" ht="12" customHeight="1">
      <c r="D50" s="1" t="s">
        <v>326</v>
      </c>
      <c r="E50" s="1" t="s">
        <v>327</v>
      </c>
    </row>
    <row r="51" spans="2:8" ht="12" customHeight="1">
      <c r="D51" s="1" t="s">
        <v>23</v>
      </c>
      <c r="E51" s="1" t="s">
        <v>64</v>
      </c>
    </row>
    <row r="52" spans="2:8" ht="12" customHeight="1">
      <c r="D52" s="67" t="s">
        <v>328</v>
      </c>
    </row>
    <row r="54" spans="2:8" ht="12" customHeight="1">
      <c r="B54" s="11" t="s">
        <v>331</v>
      </c>
      <c r="C54" s="12"/>
      <c r="D54" s="12"/>
      <c r="E54" s="12"/>
      <c r="F54" s="13">
        <v>32959</v>
      </c>
      <c r="G54" s="13">
        <v>41331</v>
      </c>
    </row>
    <row r="55" spans="2:8" ht="12" customHeight="1">
      <c r="C55" s="14" t="s">
        <v>1053</v>
      </c>
    </row>
    <row r="56" spans="2:8" ht="12" customHeight="1">
      <c r="D56" s="3" t="s">
        <v>936</v>
      </c>
      <c r="E56" s="1" t="s">
        <v>333</v>
      </c>
      <c r="F56" s="1" t="s">
        <v>334</v>
      </c>
      <c r="G56" s="1" t="s">
        <v>335</v>
      </c>
      <c r="H56" s="1" t="s">
        <v>336</v>
      </c>
    </row>
    <row r="57" spans="2:8" ht="12" customHeight="1">
      <c r="D57" s="17" t="s">
        <v>26</v>
      </c>
      <c r="E57" s="1" t="s">
        <v>27</v>
      </c>
      <c r="F57" s="3" t="s">
        <v>341</v>
      </c>
      <c r="G57" s="1" t="s">
        <v>30</v>
      </c>
      <c r="H57" s="1" t="s">
        <v>28</v>
      </c>
    </row>
    <row r="58" spans="2:8" ht="12" customHeight="1">
      <c r="D58" s="17" t="s">
        <v>340</v>
      </c>
      <c r="E58" s="1" t="s">
        <v>337</v>
      </c>
      <c r="F58" s="3" t="s">
        <v>341</v>
      </c>
      <c r="G58" s="1" t="s">
        <v>338</v>
      </c>
      <c r="H58" s="1" t="s">
        <v>339</v>
      </c>
    </row>
    <row r="59" spans="2:8" ht="12" customHeight="1">
      <c r="D59" s="67" t="s">
        <v>344</v>
      </c>
    </row>
    <row r="60" spans="2:8" ht="12" customHeight="1">
      <c r="D60" s="67" t="s">
        <v>345</v>
      </c>
    </row>
    <row r="61" spans="2:8" ht="12" customHeight="1">
      <c r="C61" s="14" t="s">
        <v>140</v>
      </c>
    </row>
    <row r="62" spans="2:8" ht="12" customHeight="1">
      <c r="C62" s="199" t="s">
        <v>141</v>
      </c>
    </row>
    <row r="63" spans="2:8" ht="12" customHeight="1">
      <c r="D63" s="24" t="s">
        <v>20</v>
      </c>
      <c r="E63" s="19" t="s">
        <v>21</v>
      </c>
      <c r="F63" s="20"/>
    </row>
    <row r="64" spans="2:8" ht="12" customHeight="1">
      <c r="D64" s="25"/>
      <c r="E64" s="1" t="s">
        <v>347</v>
      </c>
      <c r="F64" s="1" t="s">
        <v>348</v>
      </c>
    </row>
    <row r="65" spans="3:6" ht="12" customHeight="1">
      <c r="D65" s="202" t="s">
        <v>26</v>
      </c>
      <c r="E65" s="1" t="s">
        <v>350</v>
      </c>
      <c r="F65" s="3" t="s">
        <v>342</v>
      </c>
    </row>
    <row r="66" spans="3:6" ht="12" customHeight="1">
      <c r="D66" s="202" t="s">
        <v>29</v>
      </c>
      <c r="E66" s="1" t="s">
        <v>350</v>
      </c>
      <c r="F66" s="3" t="s">
        <v>349</v>
      </c>
    </row>
    <row r="67" spans="3:6" ht="12" customHeight="1">
      <c r="D67" s="67" t="s">
        <v>351</v>
      </c>
    </row>
    <row r="68" spans="3:6" ht="12" customHeight="1">
      <c r="D68" s="67" t="s">
        <v>346</v>
      </c>
    </row>
    <row r="69" spans="3:6" ht="12" customHeight="1">
      <c r="C69" s="199" t="s">
        <v>142</v>
      </c>
    </row>
    <row r="70" spans="3:6" ht="12" customHeight="1">
      <c r="D70" s="24" t="s">
        <v>20</v>
      </c>
      <c r="E70" s="19" t="s">
        <v>21</v>
      </c>
      <c r="F70" s="20"/>
    </row>
    <row r="71" spans="3:6" ht="12" customHeight="1">
      <c r="D71" s="25"/>
      <c r="E71" s="1" t="s">
        <v>347</v>
      </c>
      <c r="F71" s="1" t="s">
        <v>348</v>
      </c>
    </row>
    <row r="72" spans="3:6" ht="12" customHeight="1">
      <c r="D72" s="202" t="s">
        <v>26</v>
      </c>
      <c r="E72" s="1" t="s">
        <v>354</v>
      </c>
      <c r="F72" s="3" t="s">
        <v>343</v>
      </c>
    </row>
    <row r="73" spans="3:6" ht="12" customHeight="1">
      <c r="D73" s="202" t="s">
        <v>29</v>
      </c>
      <c r="E73" s="1" t="s">
        <v>353</v>
      </c>
      <c r="F73" s="3" t="s">
        <v>352</v>
      </c>
    </row>
    <row r="74" spans="3:6" ht="12" customHeight="1">
      <c r="D74" s="67" t="s">
        <v>351</v>
      </c>
    </row>
    <row r="75" spans="3:6" ht="12" customHeight="1">
      <c r="D75" s="67" t="s">
        <v>346</v>
      </c>
    </row>
    <row r="76" spans="3:6" ht="12" customHeight="1">
      <c r="D76" s="14" t="s">
        <v>143</v>
      </c>
    </row>
    <row r="77" spans="3:6" ht="12" customHeight="1">
      <c r="D77" s="1" t="s">
        <v>326</v>
      </c>
      <c r="E77" s="1" t="s">
        <v>327</v>
      </c>
    </row>
    <row r="78" spans="3:6" ht="12" customHeight="1">
      <c r="D78" s="202" t="s">
        <v>355</v>
      </c>
      <c r="E78" s="1" t="s">
        <v>32</v>
      </c>
    </row>
    <row r="79" spans="3:6" ht="12" customHeight="1">
      <c r="D79" s="202" t="s">
        <v>340</v>
      </c>
      <c r="E79" s="1" t="s">
        <v>356</v>
      </c>
    </row>
    <row r="80" spans="3:6" ht="12" customHeight="1">
      <c r="D80" s="67" t="s">
        <v>357</v>
      </c>
    </row>
    <row r="81" spans="3:6" ht="12" customHeight="1">
      <c r="C81" s="14" t="s">
        <v>144</v>
      </c>
    </row>
    <row r="82" spans="3:6" ht="12" customHeight="1">
      <c r="C82" s="199" t="s">
        <v>145</v>
      </c>
    </row>
    <row r="83" spans="3:6" ht="12" customHeight="1">
      <c r="D83" s="19" t="s">
        <v>33</v>
      </c>
      <c r="E83" s="1" t="s">
        <v>358</v>
      </c>
      <c r="F83" s="1" t="s">
        <v>35</v>
      </c>
    </row>
    <row r="84" spans="3:6" ht="12" customHeight="1">
      <c r="D84" s="19" t="s">
        <v>286</v>
      </c>
      <c r="E84" s="1" t="s">
        <v>36</v>
      </c>
      <c r="F84" s="1" t="s">
        <v>359</v>
      </c>
    </row>
    <row r="85" spans="3:6" ht="12" customHeight="1">
      <c r="D85" s="19" t="s">
        <v>287</v>
      </c>
      <c r="E85" s="1" t="s">
        <v>360</v>
      </c>
      <c r="F85" s="1" t="s">
        <v>361</v>
      </c>
    </row>
    <row r="86" spans="3:6" ht="12" customHeight="1">
      <c r="D86" s="19" t="s">
        <v>288</v>
      </c>
      <c r="E86" s="1" t="s">
        <v>38</v>
      </c>
      <c r="F86" s="1" t="s">
        <v>361</v>
      </c>
    </row>
    <row r="87" spans="3:6" ht="12" customHeight="1">
      <c r="C87" s="14" t="s">
        <v>146</v>
      </c>
    </row>
    <row r="88" spans="3:6" ht="12" customHeight="1">
      <c r="C88" s="199" t="s">
        <v>147</v>
      </c>
    </row>
    <row r="89" spans="3:6" ht="12" customHeight="1">
      <c r="D89" s="19" t="s">
        <v>211</v>
      </c>
      <c r="E89" s="20"/>
      <c r="F89" s="1" t="s">
        <v>21</v>
      </c>
    </row>
    <row r="90" spans="3:6" ht="12" customHeight="1">
      <c r="D90" s="19" t="s">
        <v>39</v>
      </c>
      <c r="E90" s="20"/>
      <c r="F90" s="3" t="s">
        <v>369</v>
      </c>
    </row>
    <row r="91" spans="3:6" ht="12" customHeight="1">
      <c r="D91" s="19" t="s">
        <v>40</v>
      </c>
      <c r="E91" s="20"/>
      <c r="F91" s="1" t="s">
        <v>367</v>
      </c>
    </row>
    <row r="92" spans="3:6" ht="12" customHeight="1">
      <c r="D92" s="19" t="s">
        <v>42</v>
      </c>
      <c r="E92" s="20"/>
      <c r="F92" s="3" t="s">
        <v>368</v>
      </c>
    </row>
    <row r="93" spans="3:6" ht="12" customHeight="1">
      <c r="D93" s="19" t="s">
        <v>43</v>
      </c>
      <c r="E93" s="20"/>
      <c r="F93" s="3" t="s">
        <v>368</v>
      </c>
    </row>
    <row r="94" spans="3:6" ht="12" customHeight="1">
      <c r="D94" s="19" t="s">
        <v>44</v>
      </c>
      <c r="E94" s="20"/>
      <c r="F94" s="3" t="s">
        <v>370</v>
      </c>
    </row>
    <row r="95" spans="3:6" ht="12" customHeight="1">
      <c r="D95" s="19" t="s">
        <v>45</v>
      </c>
      <c r="E95" s="20"/>
      <c r="F95" s="1" t="s">
        <v>371</v>
      </c>
    </row>
    <row r="97" spans="2:10" ht="12" customHeight="1">
      <c r="B97" s="11" t="s">
        <v>1160</v>
      </c>
      <c r="C97" s="12"/>
      <c r="D97" s="12"/>
      <c r="E97" s="12"/>
      <c r="F97" s="13">
        <v>37027</v>
      </c>
      <c r="G97" s="13">
        <v>41361</v>
      </c>
      <c r="H97" s="26"/>
      <c r="I97" s="26"/>
    </row>
    <row r="98" spans="2:10" ht="12" customHeight="1">
      <c r="C98" s="14" t="s">
        <v>1056</v>
      </c>
    </row>
    <row r="99" spans="2:10" ht="12" customHeight="1">
      <c r="D99" s="19" t="s">
        <v>372</v>
      </c>
      <c r="E99" s="3" t="s">
        <v>333</v>
      </c>
      <c r="F99" s="3" t="s">
        <v>184</v>
      </c>
      <c r="G99" s="3" t="s">
        <v>375</v>
      </c>
      <c r="H99" s="3" t="s">
        <v>3</v>
      </c>
      <c r="I99" s="3" t="s">
        <v>4</v>
      </c>
      <c r="J99" s="16" t="s">
        <v>46</v>
      </c>
    </row>
    <row r="100" spans="2:10" ht="12" customHeight="1">
      <c r="D100" s="19" t="s">
        <v>26</v>
      </c>
      <c r="E100" s="3" t="s">
        <v>47</v>
      </c>
      <c r="F100" s="3" t="s">
        <v>381</v>
      </c>
      <c r="G100" s="3" t="s">
        <v>382</v>
      </c>
      <c r="H100" s="3" t="s">
        <v>376</v>
      </c>
      <c r="I100" s="3" t="s">
        <v>378</v>
      </c>
      <c r="J100" s="27" t="s">
        <v>185</v>
      </c>
    </row>
    <row r="101" spans="2:10" ht="12" customHeight="1">
      <c r="D101" s="19" t="s">
        <v>29</v>
      </c>
      <c r="E101" s="3" t="s">
        <v>373</v>
      </c>
      <c r="F101" s="3" t="s">
        <v>381</v>
      </c>
      <c r="G101" s="3" t="s">
        <v>382</v>
      </c>
      <c r="H101" s="3" t="s">
        <v>376</v>
      </c>
      <c r="I101" s="3" t="s">
        <v>378</v>
      </c>
      <c r="J101" s="28"/>
    </row>
    <row r="102" spans="2:10" ht="12" customHeight="1">
      <c r="D102" s="19" t="s">
        <v>48</v>
      </c>
      <c r="E102" s="3" t="s">
        <v>373</v>
      </c>
      <c r="F102" s="3" t="s">
        <v>381</v>
      </c>
      <c r="G102" s="3" t="s">
        <v>382</v>
      </c>
      <c r="H102" s="3" t="s">
        <v>376</v>
      </c>
      <c r="I102" s="3" t="s">
        <v>378</v>
      </c>
      <c r="J102" s="28"/>
    </row>
    <row r="103" spans="2:10" ht="12" customHeight="1">
      <c r="D103" s="19" t="s">
        <v>49</v>
      </c>
      <c r="E103" s="3" t="s">
        <v>47</v>
      </c>
      <c r="F103" s="3" t="s">
        <v>381</v>
      </c>
      <c r="G103" s="3" t="s">
        <v>382</v>
      </c>
      <c r="H103" s="3" t="s">
        <v>376</v>
      </c>
      <c r="I103" s="3" t="s">
        <v>378</v>
      </c>
      <c r="J103" s="28"/>
    </row>
    <row r="104" spans="2:10" ht="12" customHeight="1">
      <c r="D104" s="19" t="s">
        <v>50</v>
      </c>
      <c r="E104" s="3" t="s">
        <v>373</v>
      </c>
      <c r="F104" s="3" t="s">
        <v>381</v>
      </c>
      <c r="G104" s="3" t="s">
        <v>383</v>
      </c>
      <c r="H104" s="3" t="s">
        <v>376</v>
      </c>
      <c r="I104" s="3" t="s">
        <v>378</v>
      </c>
      <c r="J104" s="28"/>
    </row>
    <row r="105" spans="2:10" ht="12" customHeight="1">
      <c r="D105" s="19" t="s">
        <v>51</v>
      </c>
      <c r="E105" s="3" t="s">
        <v>52</v>
      </c>
      <c r="F105" s="3" t="s">
        <v>374</v>
      </c>
      <c r="G105" s="3" t="s">
        <v>384</v>
      </c>
      <c r="H105" s="3" t="s">
        <v>377</v>
      </c>
      <c r="I105" s="3" t="s">
        <v>379</v>
      </c>
      <c r="J105" s="29"/>
    </row>
    <row r="106" spans="2:10" ht="12" customHeight="1">
      <c r="D106" s="67" t="s">
        <v>380</v>
      </c>
    </row>
    <row r="107" spans="2:10" ht="12" customHeight="1">
      <c r="C107" s="14" t="s">
        <v>148</v>
      </c>
    </row>
    <row r="108" spans="2:10" ht="12" customHeight="1">
      <c r="C108" s="199" t="s">
        <v>131</v>
      </c>
    </row>
    <row r="109" spans="2:10" ht="12" customHeight="1">
      <c r="D109" s="19" t="s">
        <v>53</v>
      </c>
      <c r="E109" s="3" t="s">
        <v>165</v>
      </c>
      <c r="F109" s="3" t="s">
        <v>22</v>
      </c>
    </row>
    <row r="110" spans="2:10" ht="12" customHeight="1">
      <c r="D110" s="19" t="s">
        <v>26</v>
      </c>
      <c r="E110" s="761" t="s">
        <v>1133</v>
      </c>
      <c r="F110" s="811">
        <v>0.04</v>
      </c>
    </row>
    <row r="111" spans="2:10" ht="12" customHeight="1">
      <c r="D111" s="19" t="s">
        <v>29</v>
      </c>
      <c r="E111" s="767"/>
      <c r="F111" s="765"/>
    </row>
    <row r="112" spans="2:10" ht="12" customHeight="1">
      <c r="D112" s="19" t="s">
        <v>48</v>
      </c>
      <c r="E112" s="767"/>
      <c r="F112" s="765"/>
    </row>
    <row r="113" spans="3:10" ht="12" customHeight="1">
      <c r="D113" s="19" t="s">
        <v>49</v>
      </c>
      <c r="E113" s="767"/>
      <c r="F113" s="765"/>
    </row>
    <row r="114" spans="3:10" ht="12" customHeight="1">
      <c r="D114" s="19" t="s">
        <v>50</v>
      </c>
      <c r="E114" s="762"/>
      <c r="F114" s="764"/>
    </row>
    <row r="115" spans="3:10" ht="12" customHeight="1">
      <c r="D115" s="19" t="s">
        <v>51</v>
      </c>
      <c r="E115" s="3" t="s">
        <v>388</v>
      </c>
      <c r="F115" s="4">
        <v>0.04</v>
      </c>
    </row>
    <row r="116" spans="3:10" ht="12" customHeight="1">
      <c r="D116" s="67" t="s">
        <v>385</v>
      </c>
    </row>
    <row r="117" spans="3:10" ht="12" customHeight="1">
      <c r="D117" s="67" t="s">
        <v>386</v>
      </c>
    </row>
    <row r="118" spans="3:10" ht="12" customHeight="1">
      <c r="D118" s="67" t="s">
        <v>387</v>
      </c>
    </row>
    <row r="119" spans="3:10" ht="12" customHeight="1">
      <c r="E119" s="21" t="s">
        <v>257</v>
      </c>
      <c r="F119" s="21"/>
      <c r="G119" s="21"/>
      <c r="H119" s="21"/>
      <c r="I119" s="21"/>
      <c r="J119" s="21"/>
    </row>
    <row r="120" spans="3:10" ht="12" customHeight="1">
      <c r="E120" s="21" t="s">
        <v>465</v>
      </c>
      <c r="F120" s="21"/>
    </row>
    <row r="121" spans="3:10" ht="12" customHeight="1">
      <c r="C121" s="199" t="s">
        <v>149</v>
      </c>
    </row>
    <row r="122" spans="3:10" ht="12" customHeight="1">
      <c r="D122" s="19" t="s">
        <v>53</v>
      </c>
      <c r="E122" s="3" t="s">
        <v>389</v>
      </c>
      <c r="F122" s="3" t="s">
        <v>22</v>
      </c>
    </row>
    <row r="123" spans="3:10" ht="12" customHeight="1">
      <c r="D123" s="19" t="s">
        <v>26</v>
      </c>
      <c r="E123" s="761" t="s">
        <v>1134</v>
      </c>
      <c r="F123" s="811">
        <v>0.04</v>
      </c>
    </row>
    <row r="124" spans="3:10" ht="12" customHeight="1">
      <c r="D124" s="19" t="s">
        <v>29</v>
      </c>
      <c r="E124" s="767"/>
      <c r="F124" s="765"/>
    </row>
    <row r="125" spans="3:10" ht="12" customHeight="1">
      <c r="D125" s="19" t="s">
        <v>48</v>
      </c>
      <c r="E125" s="767"/>
      <c r="F125" s="765"/>
    </row>
    <row r="126" spans="3:10" ht="12" customHeight="1">
      <c r="D126" s="19" t="s">
        <v>49</v>
      </c>
      <c r="E126" s="767"/>
      <c r="F126" s="765"/>
    </row>
    <row r="127" spans="3:10" ht="12" customHeight="1">
      <c r="D127" s="19" t="s">
        <v>50</v>
      </c>
      <c r="E127" s="762"/>
      <c r="F127" s="764"/>
    </row>
    <row r="128" spans="3:10" ht="12" customHeight="1">
      <c r="D128" s="19" t="s">
        <v>54</v>
      </c>
      <c r="E128" s="3" t="s">
        <v>393</v>
      </c>
      <c r="F128" s="4">
        <v>0.04</v>
      </c>
    </row>
    <row r="129" spans="3:9" ht="12" customHeight="1">
      <c r="D129" s="67" t="s">
        <v>390</v>
      </c>
    </row>
    <row r="130" spans="3:9" ht="12" customHeight="1">
      <c r="D130" s="67" t="s">
        <v>391</v>
      </c>
    </row>
    <row r="131" spans="3:9" ht="12" customHeight="1">
      <c r="D131" s="67" t="s">
        <v>392</v>
      </c>
    </row>
    <row r="132" spans="3:9" ht="12" customHeight="1">
      <c r="D132" s="67" t="s">
        <v>394</v>
      </c>
      <c r="E132" s="21"/>
      <c r="F132" s="21"/>
      <c r="G132" s="21"/>
      <c r="H132" s="21"/>
      <c r="I132" s="21"/>
    </row>
    <row r="133" spans="3:9" ht="12" customHeight="1">
      <c r="E133" s="21" t="s">
        <v>877</v>
      </c>
      <c r="F133" s="21"/>
      <c r="G133" s="21"/>
      <c r="I133" s="21"/>
    </row>
    <row r="134" spans="3:9" ht="12" customHeight="1">
      <c r="C134" s="14" t="s">
        <v>1055</v>
      </c>
    </row>
    <row r="135" spans="3:9" ht="12" customHeight="1">
      <c r="D135" s="19"/>
      <c r="E135" s="30" t="s">
        <v>395</v>
      </c>
      <c r="F135" s="20"/>
      <c r="G135" s="3" t="s">
        <v>21</v>
      </c>
    </row>
    <row r="136" spans="3:9" ht="12" customHeight="1">
      <c r="D136" s="19"/>
      <c r="E136" s="30" t="s">
        <v>396</v>
      </c>
      <c r="F136" s="20"/>
      <c r="G136" s="3" t="s">
        <v>397</v>
      </c>
    </row>
    <row r="137" spans="3:9" ht="12" customHeight="1">
      <c r="D137" s="27" t="s">
        <v>186</v>
      </c>
      <c r="E137" s="19" t="s">
        <v>40</v>
      </c>
      <c r="F137" s="20"/>
      <c r="G137" s="3" t="s">
        <v>55</v>
      </c>
    </row>
    <row r="138" spans="3:9" ht="12" customHeight="1">
      <c r="D138" s="28"/>
      <c r="E138" s="19" t="s">
        <v>42</v>
      </c>
      <c r="F138" s="20"/>
      <c r="G138" s="3" t="s">
        <v>398</v>
      </c>
    </row>
    <row r="139" spans="3:9" ht="12" customHeight="1">
      <c r="D139" s="28"/>
      <c r="E139" s="19" t="s">
        <v>43</v>
      </c>
      <c r="F139" s="20"/>
      <c r="G139" s="3" t="s">
        <v>398</v>
      </c>
    </row>
    <row r="140" spans="3:9" ht="12" customHeight="1">
      <c r="D140" s="28"/>
      <c r="E140" s="19" t="s">
        <v>44</v>
      </c>
      <c r="F140" s="20"/>
      <c r="G140" s="3" t="s">
        <v>399</v>
      </c>
    </row>
    <row r="141" spans="3:9" ht="12" customHeight="1">
      <c r="D141" s="28"/>
      <c r="E141" s="19" t="s">
        <v>56</v>
      </c>
      <c r="F141" s="20"/>
      <c r="G141" s="3" t="s">
        <v>400</v>
      </c>
    </row>
    <row r="142" spans="3:9" ht="12" customHeight="1">
      <c r="D142" s="29"/>
      <c r="E142" s="19" t="s">
        <v>57</v>
      </c>
      <c r="F142" s="20"/>
      <c r="G142" s="3" t="s">
        <v>401</v>
      </c>
    </row>
    <row r="143" spans="3:9" ht="12" customHeight="1">
      <c r="D143" s="67" t="s">
        <v>410</v>
      </c>
    </row>
    <row r="144" spans="3:9" ht="12" customHeight="1">
      <c r="C144" s="14" t="s">
        <v>172</v>
      </c>
    </row>
    <row r="145" spans="2:11" s="32" customFormat="1" ht="12" customHeight="1">
      <c r="B145" s="31"/>
      <c r="C145" s="196" t="s">
        <v>163</v>
      </c>
    </row>
    <row r="146" spans="2:11" s="32" customFormat="1" ht="12" customHeight="1">
      <c r="B146" s="31"/>
      <c r="D146" s="1" t="s">
        <v>320</v>
      </c>
      <c r="E146" s="1" t="s">
        <v>322</v>
      </c>
      <c r="F146" s="1" t="s">
        <v>323</v>
      </c>
    </row>
    <row r="147" spans="2:11" s="32" customFormat="1" ht="12" customHeight="1">
      <c r="B147" s="31"/>
      <c r="D147" s="19" t="s">
        <v>60</v>
      </c>
      <c r="E147" s="19" t="s">
        <v>61</v>
      </c>
      <c r="F147" s="16" t="s">
        <v>280</v>
      </c>
    </row>
    <row r="148" spans="2:11" s="32" customFormat="1" ht="12" customHeight="1">
      <c r="B148" s="31"/>
      <c r="D148" s="200" t="s">
        <v>321</v>
      </c>
      <c r="E148" s="22"/>
      <c r="F148" s="23"/>
      <c r="G148" s="22"/>
      <c r="H148" s="22"/>
      <c r="I148" s="22"/>
      <c r="J148" s="23"/>
      <c r="K148" s="22"/>
    </row>
    <row r="149" spans="2:11" s="32" customFormat="1" ht="12" customHeight="1">
      <c r="B149" s="31"/>
      <c r="D149" s="200" t="s">
        <v>136</v>
      </c>
    </row>
    <row r="150" spans="2:11" s="32" customFormat="1" ht="12" customHeight="1">
      <c r="B150" s="31"/>
      <c r="C150" s="196" t="s">
        <v>164</v>
      </c>
    </row>
    <row r="151" spans="2:11" s="32" customFormat="1" ht="12" customHeight="1">
      <c r="B151" s="31"/>
      <c r="D151" s="1" t="s">
        <v>320</v>
      </c>
      <c r="E151" s="1" t="s">
        <v>323</v>
      </c>
    </row>
    <row r="152" spans="2:11" s="32" customFormat="1" ht="12" customHeight="1">
      <c r="B152" s="31"/>
      <c r="D152" s="1" t="s">
        <v>62</v>
      </c>
      <c r="E152" s="1" t="s">
        <v>63</v>
      </c>
    </row>
    <row r="153" spans="2:11" s="32" customFormat="1" ht="12" customHeight="1">
      <c r="B153" s="31"/>
      <c r="D153" s="200" t="s">
        <v>325</v>
      </c>
      <c r="E153" s="22"/>
    </row>
    <row r="154" spans="2:11" s="32" customFormat="1" ht="12" customHeight="1">
      <c r="B154" s="31"/>
      <c r="D154" s="200" t="s">
        <v>324</v>
      </c>
    </row>
    <row r="155" spans="2:11" s="32" customFormat="1" ht="12" customHeight="1">
      <c r="B155" s="31"/>
      <c r="C155" s="32" t="s">
        <v>1054</v>
      </c>
    </row>
    <row r="156" spans="2:11" s="32" customFormat="1" ht="12" customHeight="1">
      <c r="B156" s="31"/>
      <c r="D156" s="19" t="s">
        <v>212</v>
      </c>
      <c r="E156" s="1" t="s">
        <v>411</v>
      </c>
    </row>
    <row r="157" spans="2:11" s="32" customFormat="1" ht="12" customHeight="1">
      <c r="B157" s="31"/>
      <c r="D157" s="19" t="s">
        <v>283</v>
      </c>
      <c r="E157" s="1" t="s">
        <v>281</v>
      </c>
    </row>
    <row r="158" spans="2:11" s="32" customFormat="1" ht="12" customHeight="1">
      <c r="B158" s="31"/>
      <c r="D158" s="19" t="s">
        <v>284</v>
      </c>
      <c r="E158" s="1" t="s">
        <v>412</v>
      </c>
    </row>
    <row r="159" spans="2:11" s="32" customFormat="1" ht="12" customHeight="1">
      <c r="B159" s="31"/>
      <c r="D159" s="34" t="s">
        <v>58</v>
      </c>
      <c r="E159" s="1" t="s">
        <v>282</v>
      </c>
    </row>
    <row r="160" spans="2:11" s="32" customFormat="1" ht="12" customHeight="1">
      <c r="B160" s="31"/>
      <c r="D160" s="200" t="s">
        <v>413</v>
      </c>
    </row>
    <row r="162" spans="2:14" ht="12" customHeight="1">
      <c r="B162" s="11" t="s">
        <v>414</v>
      </c>
      <c r="C162" s="12"/>
      <c r="D162" s="12"/>
      <c r="E162" s="12"/>
      <c r="F162" s="13">
        <v>26098</v>
      </c>
      <c r="G162" s="13">
        <v>27117</v>
      </c>
      <c r="H162" s="13">
        <v>30773</v>
      </c>
      <c r="I162" s="13">
        <v>33354</v>
      </c>
      <c r="J162" s="13">
        <v>34790</v>
      </c>
    </row>
    <row r="163" spans="2:14" ht="12" customHeight="1">
      <c r="F163" s="13">
        <v>37103</v>
      </c>
      <c r="G163" s="13">
        <v>37347</v>
      </c>
      <c r="H163" s="13">
        <v>38008</v>
      </c>
      <c r="I163" s="13">
        <v>39533</v>
      </c>
      <c r="J163" s="13">
        <v>41362</v>
      </c>
    </row>
    <row r="164" spans="2:14" ht="12" customHeight="1">
      <c r="C164" s="14" t="s">
        <v>1057</v>
      </c>
    </row>
    <row r="165" spans="2:14" ht="12" customHeight="1">
      <c r="D165" s="19" t="s">
        <v>415</v>
      </c>
      <c r="E165" s="30"/>
      <c r="F165" s="20"/>
      <c r="G165" s="35" t="s">
        <v>416</v>
      </c>
      <c r="H165" s="19" t="s">
        <v>417</v>
      </c>
      <c r="I165" s="30"/>
      <c r="J165" s="20"/>
      <c r="K165" s="16" t="s">
        <v>447</v>
      </c>
      <c r="L165" s="211" t="s">
        <v>1105</v>
      </c>
      <c r="M165" s="35" t="s">
        <v>451</v>
      </c>
      <c r="N165" s="35" t="s">
        <v>452</v>
      </c>
    </row>
    <row r="166" spans="2:14" ht="12" customHeight="1">
      <c r="D166" s="804" t="s">
        <v>78</v>
      </c>
      <c r="E166" s="19" t="s">
        <v>419</v>
      </c>
      <c r="F166" s="20"/>
      <c r="G166" s="804">
        <v>120</v>
      </c>
      <c r="H166" s="36">
        <v>56100</v>
      </c>
      <c r="I166" s="807">
        <v>128920</v>
      </c>
      <c r="J166" s="807">
        <v>540780</v>
      </c>
      <c r="K166" s="763" t="s">
        <v>449</v>
      </c>
      <c r="L166" s="37">
        <v>4.3</v>
      </c>
      <c r="M166" s="804">
        <v>200</v>
      </c>
      <c r="N166" s="804">
        <v>15</v>
      </c>
    </row>
    <row r="167" spans="2:14" ht="12" customHeight="1">
      <c r="D167" s="765"/>
      <c r="E167" s="19" t="s">
        <v>418</v>
      </c>
      <c r="F167" s="20"/>
      <c r="G167" s="765"/>
      <c r="H167" s="36">
        <v>56100</v>
      </c>
      <c r="I167" s="765"/>
      <c r="J167" s="765"/>
      <c r="K167" s="764"/>
      <c r="L167" s="37">
        <v>4.3</v>
      </c>
      <c r="M167" s="765"/>
      <c r="N167" s="765"/>
    </row>
    <row r="168" spans="2:14" ht="12" customHeight="1">
      <c r="D168" s="764"/>
      <c r="E168" s="19" t="s">
        <v>420</v>
      </c>
      <c r="F168" s="20"/>
      <c r="G168" s="764"/>
      <c r="H168" s="36">
        <v>16720</v>
      </c>
      <c r="I168" s="764"/>
      <c r="J168" s="765"/>
      <c r="K168" s="16" t="s">
        <v>65</v>
      </c>
      <c r="L168" s="37">
        <v>0.15</v>
      </c>
      <c r="M168" s="764"/>
      <c r="N168" s="764"/>
    </row>
    <row r="169" spans="2:14" ht="12" customHeight="1">
      <c r="D169" s="804" t="s">
        <v>188</v>
      </c>
      <c r="E169" s="19" t="s">
        <v>421</v>
      </c>
      <c r="F169" s="20"/>
      <c r="G169" s="804">
        <v>120</v>
      </c>
      <c r="H169" s="36">
        <v>8300</v>
      </c>
      <c r="I169" s="807">
        <v>214460</v>
      </c>
      <c r="J169" s="765"/>
      <c r="K169" s="16" t="s">
        <v>65</v>
      </c>
      <c r="L169" s="37">
        <v>0.47</v>
      </c>
      <c r="M169" s="804">
        <v>250</v>
      </c>
      <c r="N169" s="804">
        <v>20</v>
      </c>
    </row>
    <row r="170" spans="2:14" ht="12" customHeight="1">
      <c r="D170" s="765"/>
      <c r="E170" s="19" t="s">
        <v>422</v>
      </c>
      <c r="F170" s="20"/>
      <c r="G170" s="765"/>
      <c r="H170" s="36">
        <v>6350</v>
      </c>
      <c r="I170" s="765"/>
      <c r="J170" s="765"/>
      <c r="K170" s="763" t="s">
        <v>449</v>
      </c>
      <c r="L170" s="37">
        <v>0.48</v>
      </c>
      <c r="M170" s="765"/>
      <c r="N170" s="765"/>
    </row>
    <row r="171" spans="2:14" ht="12" customHeight="1">
      <c r="D171" s="765"/>
      <c r="E171" s="19" t="s">
        <v>423</v>
      </c>
      <c r="F171" s="20"/>
      <c r="G171" s="765"/>
      <c r="H171" s="36">
        <v>80600</v>
      </c>
      <c r="I171" s="765"/>
      <c r="J171" s="765"/>
      <c r="K171" s="765"/>
      <c r="L171" s="37">
        <v>6.1</v>
      </c>
      <c r="M171" s="765"/>
      <c r="N171" s="765"/>
    </row>
    <row r="172" spans="2:14" ht="12" customHeight="1">
      <c r="D172" s="765"/>
      <c r="E172" s="19" t="s">
        <v>66</v>
      </c>
      <c r="F172" s="20"/>
      <c r="G172" s="765"/>
      <c r="H172" s="36">
        <v>16000</v>
      </c>
      <c r="I172" s="765"/>
      <c r="J172" s="765"/>
      <c r="K172" s="764"/>
      <c r="L172" s="37">
        <v>1.2</v>
      </c>
      <c r="M172" s="765"/>
      <c r="N172" s="765"/>
    </row>
    <row r="173" spans="2:14" ht="12" customHeight="1">
      <c r="D173" s="765"/>
      <c r="E173" s="19" t="s">
        <v>67</v>
      </c>
      <c r="F173" s="20"/>
      <c r="G173" s="765"/>
      <c r="H173" s="36">
        <v>8000</v>
      </c>
      <c r="I173" s="765"/>
      <c r="J173" s="765"/>
      <c r="K173" s="16" t="s">
        <v>65</v>
      </c>
      <c r="L173" s="37">
        <v>0.45</v>
      </c>
      <c r="M173" s="765"/>
      <c r="N173" s="765"/>
    </row>
    <row r="174" spans="2:14" ht="12" customHeight="1">
      <c r="D174" s="765"/>
      <c r="E174" s="19" t="s">
        <v>425</v>
      </c>
      <c r="F174" s="20"/>
      <c r="G174" s="765"/>
      <c r="H174" s="36">
        <v>47290</v>
      </c>
      <c r="I174" s="765"/>
      <c r="J174" s="765"/>
      <c r="K174" s="763" t="s">
        <v>449</v>
      </c>
      <c r="L174" s="37">
        <v>4.0999999999999996</v>
      </c>
      <c r="M174" s="765"/>
      <c r="N174" s="765"/>
    </row>
    <row r="175" spans="2:14" ht="12" customHeight="1">
      <c r="D175" s="765"/>
      <c r="E175" s="19" t="s">
        <v>426</v>
      </c>
      <c r="F175" s="20"/>
      <c r="G175" s="765"/>
      <c r="H175" s="36">
        <v>28200</v>
      </c>
      <c r="I175" s="765"/>
      <c r="J175" s="765"/>
      <c r="K175" s="764"/>
      <c r="L175" s="37">
        <v>2.1</v>
      </c>
      <c r="M175" s="765"/>
      <c r="N175" s="765"/>
    </row>
    <row r="176" spans="2:14" ht="12" customHeight="1">
      <c r="D176" s="765"/>
      <c r="E176" s="19" t="s">
        <v>427</v>
      </c>
      <c r="F176" s="20"/>
      <c r="G176" s="765"/>
      <c r="H176" s="36">
        <v>13720</v>
      </c>
      <c r="I176" s="765"/>
      <c r="J176" s="765"/>
      <c r="K176" s="16" t="s">
        <v>65</v>
      </c>
      <c r="L176" s="37">
        <v>0.78</v>
      </c>
      <c r="M176" s="765"/>
      <c r="N176" s="765"/>
    </row>
    <row r="177" spans="4:14" ht="12" customHeight="1">
      <c r="D177" s="765"/>
      <c r="E177" s="19" t="s">
        <v>428</v>
      </c>
      <c r="F177" s="20"/>
      <c r="G177" s="765"/>
      <c r="H177" s="36">
        <v>6000</v>
      </c>
      <c r="I177" s="765"/>
      <c r="J177" s="765"/>
      <c r="K177" s="16" t="s">
        <v>449</v>
      </c>
      <c r="L177" s="37">
        <v>0.45</v>
      </c>
      <c r="M177" s="765"/>
      <c r="N177" s="765"/>
    </row>
    <row r="178" spans="4:14" ht="12" customHeight="1">
      <c r="D178" s="764"/>
      <c r="E178" s="19" t="s">
        <v>68</v>
      </c>
      <c r="F178" s="20"/>
      <c r="G178" s="764"/>
      <c r="H178" s="38">
        <v>-30900</v>
      </c>
      <c r="I178" s="764"/>
      <c r="J178" s="765"/>
      <c r="K178" s="35" t="s">
        <v>258</v>
      </c>
      <c r="L178" s="39">
        <v>-2.5</v>
      </c>
      <c r="M178" s="764"/>
      <c r="N178" s="764"/>
    </row>
    <row r="179" spans="4:14" ht="12" customHeight="1">
      <c r="D179" s="804" t="s">
        <v>80</v>
      </c>
      <c r="E179" s="19" t="s">
        <v>26</v>
      </c>
      <c r="F179" s="20"/>
      <c r="G179" s="804">
        <v>120</v>
      </c>
      <c r="H179" s="36">
        <v>52400</v>
      </c>
      <c r="I179" s="807">
        <v>197400</v>
      </c>
      <c r="J179" s="765"/>
      <c r="K179" s="763" t="s">
        <v>449</v>
      </c>
      <c r="L179" s="37">
        <v>3.9</v>
      </c>
      <c r="M179" s="804">
        <v>200</v>
      </c>
      <c r="N179" s="804">
        <v>25</v>
      </c>
    </row>
    <row r="180" spans="4:14" ht="12" customHeight="1">
      <c r="D180" s="764"/>
      <c r="E180" s="19" t="s">
        <v>29</v>
      </c>
      <c r="F180" s="20"/>
      <c r="G180" s="764"/>
      <c r="H180" s="36">
        <v>145000</v>
      </c>
      <c r="I180" s="764"/>
      <c r="J180" s="764"/>
      <c r="K180" s="764"/>
      <c r="L180" s="37">
        <v>9.8000000000000007</v>
      </c>
      <c r="M180" s="764"/>
      <c r="N180" s="764"/>
    </row>
    <row r="181" spans="4:14" ht="12" customHeight="1">
      <c r="D181" s="804" t="s">
        <v>81</v>
      </c>
      <c r="E181" s="19" t="s">
        <v>429</v>
      </c>
      <c r="F181" s="20"/>
      <c r="G181" s="804">
        <v>90</v>
      </c>
      <c r="H181" s="36">
        <v>177000</v>
      </c>
      <c r="I181" s="810">
        <v>591300</v>
      </c>
      <c r="J181" s="789"/>
      <c r="K181" s="763" t="s">
        <v>65</v>
      </c>
      <c r="L181" s="40"/>
      <c r="M181" s="804">
        <v>250</v>
      </c>
      <c r="N181" s="808">
        <v>31.3</v>
      </c>
    </row>
    <row r="182" spans="4:14" ht="12" customHeight="1">
      <c r="D182" s="765"/>
      <c r="E182" s="19" t="s">
        <v>430</v>
      </c>
      <c r="F182" s="20"/>
      <c r="G182" s="765"/>
      <c r="H182" s="36">
        <v>10000</v>
      </c>
      <c r="I182" s="816"/>
      <c r="J182" s="817"/>
      <c r="K182" s="765"/>
      <c r="L182" s="37">
        <v>0.17</v>
      </c>
      <c r="M182" s="765"/>
      <c r="N182" s="822"/>
    </row>
    <row r="183" spans="4:14" ht="12" customHeight="1">
      <c r="D183" s="765"/>
      <c r="E183" s="19" t="s">
        <v>431</v>
      </c>
      <c r="F183" s="20"/>
      <c r="G183" s="765"/>
      <c r="H183" s="36">
        <v>27490</v>
      </c>
      <c r="I183" s="816"/>
      <c r="J183" s="817"/>
      <c r="K183" s="764"/>
      <c r="L183" s="37">
        <v>0.64</v>
      </c>
      <c r="M183" s="765"/>
      <c r="N183" s="822"/>
    </row>
    <row r="184" spans="4:14" ht="12" customHeight="1">
      <c r="D184" s="765"/>
      <c r="E184" s="19" t="s">
        <v>432</v>
      </c>
      <c r="F184" s="20"/>
      <c r="G184" s="765"/>
      <c r="H184" s="36">
        <v>15460</v>
      </c>
      <c r="I184" s="816"/>
      <c r="J184" s="817"/>
      <c r="K184" s="763" t="s">
        <v>449</v>
      </c>
      <c r="L184" s="37">
        <v>2.2999999999999998</v>
      </c>
      <c r="M184" s="765"/>
      <c r="N184" s="822"/>
    </row>
    <row r="185" spans="4:14" ht="12" customHeight="1">
      <c r="D185" s="765"/>
      <c r="E185" s="19" t="s">
        <v>424</v>
      </c>
      <c r="F185" s="20"/>
      <c r="G185" s="765"/>
      <c r="H185" s="36">
        <v>14850</v>
      </c>
      <c r="I185" s="816"/>
      <c r="J185" s="817"/>
      <c r="K185" s="764"/>
      <c r="L185" s="37">
        <v>1.2</v>
      </c>
      <c r="M185" s="765"/>
      <c r="N185" s="822"/>
    </row>
    <row r="186" spans="4:14" ht="12" customHeight="1">
      <c r="D186" s="765"/>
      <c r="E186" s="19" t="s">
        <v>69</v>
      </c>
      <c r="F186" s="20"/>
      <c r="G186" s="765"/>
      <c r="H186" s="36">
        <v>22000</v>
      </c>
      <c r="I186" s="816"/>
      <c r="J186" s="817"/>
      <c r="K186" s="763" t="s">
        <v>65</v>
      </c>
      <c r="L186" s="37">
        <v>1.7</v>
      </c>
      <c r="M186" s="765"/>
      <c r="N186" s="822"/>
    </row>
    <row r="187" spans="4:14" ht="12" customHeight="1">
      <c r="D187" s="765"/>
      <c r="E187" s="19" t="s">
        <v>70</v>
      </c>
      <c r="F187" s="20"/>
      <c r="G187" s="765"/>
      <c r="H187" s="36">
        <v>22000</v>
      </c>
      <c r="I187" s="816"/>
      <c r="J187" s="817"/>
      <c r="K187" s="765"/>
      <c r="L187" s="37">
        <v>1.7</v>
      </c>
      <c r="M187" s="765"/>
      <c r="N187" s="822"/>
    </row>
    <row r="188" spans="4:14" ht="12" customHeight="1">
      <c r="D188" s="765"/>
      <c r="E188" s="19" t="s">
        <v>71</v>
      </c>
      <c r="F188" s="20"/>
      <c r="G188" s="765"/>
      <c r="H188" s="36">
        <v>12100</v>
      </c>
      <c r="I188" s="816"/>
      <c r="J188" s="817"/>
      <c r="K188" s="765"/>
      <c r="L188" s="37">
        <v>0.94</v>
      </c>
      <c r="M188" s="765"/>
      <c r="N188" s="822"/>
    </row>
    <row r="189" spans="4:14" ht="12" customHeight="1">
      <c r="D189" s="765"/>
      <c r="E189" s="19" t="s">
        <v>433</v>
      </c>
      <c r="F189" s="20"/>
      <c r="G189" s="765"/>
      <c r="H189" s="36">
        <v>3600</v>
      </c>
      <c r="I189" s="816"/>
      <c r="J189" s="817"/>
      <c r="K189" s="765"/>
      <c r="L189" s="37">
        <v>0.27</v>
      </c>
      <c r="M189" s="765"/>
      <c r="N189" s="822"/>
    </row>
    <row r="190" spans="4:14" ht="12" customHeight="1">
      <c r="D190" s="765"/>
      <c r="E190" s="19" t="s">
        <v>434</v>
      </c>
      <c r="F190" s="20"/>
      <c r="G190" s="765"/>
      <c r="H190" s="36">
        <v>15300</v>
      </c>
      <c r="I190" s="816"/>
      <c r="J190" s="817"/>
      <c r="K190" s="765"/>
      <c r="L190" s="37">
        <v>1.2</v>
      </c>
      <c r="M190" s="765"/>
      <c r="N190" s="822"/>
    </row>
    <row r="191" spans="4:14" ht="12" customHeight="1">
      <c r="D191" s="765"/>
      <c r="E191" s="19" t="s">
        <v>435</v>
      </c>
      <c r="F191" s="20"/>
      <c r="G191" s="765"/>
      <c r="H191" s="36">
        <v>208300</v>
      </c>
      <c r="I191" s="816"/>
      <c r="J191" s="817"/>
      <c r="K191" s="765"/>
      <c r="L191" s="37">
        <v>19.899999999999999</v>
      </c>
      <c r="M191" s="765"/>
      <c r="N191" s="822"/>
    </row>
    <row r="192" spans="4:14" ht="12" customHeight="1">
      <c r="D192" s="764"/>
      <c r="E192" s="19" t="s">
        <v>436</v>
      </c>
      <c r="F192" s="20"/>
      <c r="G192" s="764"/>
      <c r="H192" s="36">
        <v>63200</v>
      </c>
      <c r="I192" s="790"/>
      <c r="J192" s="791"/>
      <c r="K192" s="764"/>
      <c r="L192" s="37">
        <v>1.1000000000000001</v>
      </c>
      <c r="M192" s="764"/>
      <c r="N192" s="809"/>
    </row>
    <row r="193" spans="4:14" ht="12" customHeight="1">
      <c r="D193" s="804" t="s">
        <v>82</v>
      </c>
      <c r="E193" s="19" t="s">
        <v>72</v>
      </c>
      <c r="F193" s="20"/>
      <c r="G193" s="804">
        <v>60</v>
      </c>
      <c r="H193" s="38">
        <v>-171000</v>
      </c>
      <c r="I193" s="810">
        <v>175900</v>
      </c>
      <c r="J193" s="789"/>
      <c r="K193" s="17" t="s">
        <v>448</v>
      </c>
      <c r="L193" s="37">
        <v>2.94</v>
      </c>
      <c r="M193" s="804">
        <v>280</v>
      </c>
      <c r="N193" s="804">
        <v>17</v>
      </c>
    </row>
    <row r="194" spans="4:14" ht="12" customHeight="1">
      <c r="D194" s="764"/>
      <c r="E194" s="19" t="s">
        <v>437</v>
      </c>
      <c r="F194" s="20"/>
      <c r="G194" s="764"/>
      <c r="H194" s="36">
        <v>175900</v>
      </c>
      <c r="I194" s="790"/>
      <c r="J194" s="791"/>
      <c r="K194" s="17" t="s">
        <v>448</v>
      </c>
      <c r="L194" s="37">
        <v>8.6</v>
      </c>
      <c r="M194" s="764"/>
      <c r="N194" s="764"/>
    </row>
    <row r="195" spans="4:14" ht="12" customHeight="1">
      <c r="D195" s="804" t="s">
        <v>189</v>
      </c>
      <c r="E195" s="19" t="s">
        <v>73</v>
      </c>
      <c r="F195" s="20"/>
      <c r="G195" s="804">
        <v>59</v>
      </c>
      <c r="H195" s="38">
        <v>-313100</v>
      </c>
      <c r="I195" s="810">
        <v>655400</v>
      </c>
      <c r="J195" s="789"/>
      <c r="K195" s="17" t="s">
        <v>448</v>
      </c>
      <c r="L195" s="37">
        <v>9.5</v>
      </c>
      <c r="M195" s="804">
        <v>153</v>
      </c>
      <c r="N195" s="808">
        <v>17.100000000000001</v>
      </c>
    </row>
    <row r="196" spans="4:14" ht="12" customHeight="1">
      <c r="D196" s="765"/>
      <c r="E196" s="19" t="s">
        <v>438</v>
      </c>
      <c r="F196" s="20"/>
      <c r="G196" s="765"/>
      <c r="H196" s="36">
        <v>327700</v>
      </c>
      <c r="I196" s="816"/>
      <c r="J196" s="817"/>
      <c r="K196" s="17" t="s">
        <v>448</v>
      </c>
      <c r="L196" s="16">
        <v>11.2</v>
      </c>
      <c r="M196" s="765"/>
      <c r="N196" s="822"/>
    </row>
    <row r="197" spans="4:14" ht="12" customHeight="1">
      <c r="D197" s="765"/>
      <c r="E197" s="19" t="s">
        <v>74</v>
      </c>
      <c r="F197" s="20"/>
      <c r="G197" s="765"/>
      <c r="H197" s="38">
        <v>-313100</v>
      </c>
      <c r="I197" s="816"/>
      <c r="J197" s="817"/>
      <c r="K197" s="17" t="s">
        <v>448</v>
      </c>
      <c r="L197" s="37">
        <v>9.5</v>
      </c>
      <c r="M197" s="765"/>
      <c r="N197" s="822"/>
    </row>
    <row r="198" spans="4:14" ht="12" customHeight="1">
      <c r="D198" s="764"/>
      <c r="E198" s="19" t="s">
        <v>439</v>
      </c>
      <c r="F198" s="20"/>
      <c r="G198" s="764"/>
      <c r="H198" s="36">
        <v>327700</v>
      </c>
      <c r="I198" s="790"/>
      <c r="J198" s="791"/>
      <c r="K198" s="17" t="s">
        <v>448</v>
      </c>
      <c r="L198" s="16">
        <v>11.2</v>
      </c>
      <c r="M198" s="764"/>
      <c r="N198" s="809"/>
    </row>
    <row r="199" spans="4:14" ht="12" customHeight="1">
      <c r="D199" s="19" t="s">
        <v>440</v>
      </c>
      <c r="E199" s="30"/>
      <c r="F199" s="20"/>
      <c r="G199" s="5">
        <v>27</v>
      </c>
      <c r="H199" s="812">
        <v>7070</v>
      </c>
      <c r="I199" s="813"/>
      <c r="J199" s="814"/>
      <c r="K199" s="16" t="s">
        <v>65</v>
      </c>
      <c r="L199" s="37">
        <v>0.67</v>
      </c>
      <c r="M199" s="5">
        <v>330</v>
      </c>
      <c r="N199" s="5">
        <v>7</v>
      </c>
    </row>
    <row r="200" spans="4:14" ht="12" customHeight="1">
      <c r="D200" s="805" t="s">
        <v>441</v>
      </c>
      <c r="E200" s="16" t="s">
        <v>442</v>
      </c>
      <c r="G200" s="808">
        <v>43.2</v>
      </c>
      <c r="H200" s="36">
        <v>21600</v>
      </c>
      <c r="I200" s="810">
        <v>29400</v>
      </c>
      <c r="J200" s="789"/>
      <c r="K200" s="16" t="s">
        <v>65</v>
      </c>
      <c r="L200" s="37">
        <v>1.69</v>
      </c>
      <c r="M200" s="804">
        <v>290</v>
      </c>
      <c r="N200" s="808">
        <v>6.3</v>
      </c>
    </row>
    <row r="201" spans="4:14" ht="12" customHeight="1">
      <c r="D201" s="806"/>
      <c r="E201" s="16" t="s">
        <v>443</v>
      </c>
      <c r="G201" s="809"/>
      <c r="H201" s="36">
        <v>18100</v>
      </c>
      <c r="I201" s="790"/>
      <c r="J201" s="791"/>
      <c r="K201" s="16" t="s">
        <v>65</v>
      </c>
      <c r="L201" s="37">
        <v>1.42</v>
      </c>
      <c r="M201" s="764"/>
      <c r="N201" s="809"/>
    </row>
    <row r="202" spans="4:14" ht="12" customHeight="1">
      <c r="D202" s="19" t="s">
        <v>444</v>
      </c>
      <c r="E202" s="30"/>
      <c r="F202" s="20"/>
      <c r="G202" s="5">
        <v>90</v>
      </c>
      <c r="H202" s="812">
        <v>126900</v>
      </c>
      <c r="I202" s="813"/>
      <c r="J202" s="814"/>
      <c r="K202" s="16" t="s">
        <v>65</v>
      </c>
      <c r="L202" s="37">
        <v>9.9499999999999993</v>
      </c>
      <c r="M202" s="5">
        <v>180</v>
      </c>
      <c r="N202" s="6">
        <v>8</v>
      </c>
    </row>
    <row r="203" spans="4:14" ht="12" customHeight="1">
      <c r="D203" s="19" t="s">
        <v>445</v>
      </c>
      <c r="E203" s="30"/>
      <c r="F203" s="20"/>
      <c r="G203" s="5">
        <v>59</v>
      </c>
      <c r="H203" s="812">
        <v>35100</v>
      </c>
      <c r="I203" s="813"/>
      <c r="J203" s="814"/>
      <c r="K203" s="16" t="s">
        <v>65</v>
      </c>
      <c r="L203" s="37">
        <v>2.76</v>
      </c>
      <c r="M203" s="5">
        <v>270</v>
      </c>
      <c r="N203" s="6">
        <v>15.8</v>
      </c>
    </row>
    <row r="204" spans="4:14" ht="12" customHeight="1">
      <c r="D204" s="19" t="s">
        <v>75</v>
      </c>
      <c r="E204" s="30"/>
      <c r="F204" s="20"/>
      <c r="G204" s="5">
        <v>60</v>
      </c>
      <c r="H204" s="812">
        <v>41000</v>
      </c>
      <c r="I204" s="813"/>
      <c r="J204" s="814"/>
      <c r="K204" s="16" t="s">
        <v>65</v>
      </c>
      <c r="L204" s="41">
        <v>46</v>
      </c>
      <c r="M204" s="5">
        <v>73</v>
      </c>
      <c r="N204" s="5">
        <v>42</v>
      </c>
    </row>
    <row r="205" spans="4:14" ht="12" customHeight="1">
      <c r="D205" s="19" t="s">
        <v>76</v>
      </c>
      <c r="E205" s="30"/>
      <c r="F205" s="20"/>
      <c r="G205" s="5">
        <v>90</v>
      </c>
      <c r="H205" s="815">
        <v>5</v>
      </c>
      <c r="I205" s="813"/>
      <c r="J205" s="814"/>
      <c r="K205" s="16" t="s">
        <v>65</v>
      </c>
      <c r="L205" s="42">
        <v>5.0000000000000001E-3</v>
      </c>
      <c r="M205" s="5">
        <v>38</v>
      </c>
      <c r="N205" s="6">
        <v>1.2</v>
      </c>
    </row>
    <row r="206" spans="4:14" ht="12" customHeight="1">
      <c r="D206" s="19" t="s">
        <v>446</v>
      </c>
      <c r="E206" s="30"/>
      <c r="F206" s="20"/>
      <c r="G206" s="5">
        <v>55</v>
      </c>
      <c r="H206" s="815">
        <v>5</v>
      </c>
      <c r="I206" s="813"/>
      <c r="J206" s="814"/>
      <c r="K206" s="16" t="s">
        <v>450</v>
      </c>
      <c r="L206" s="42">
        <v>1.0999999999999999E-2</v>
      </c>
      <c r="M206" s="5">
        <v>38</v>
      </c>
      <c r="N206" s="6">
        <v>0.7</v>
      </c>
    </row>
    <row r="207" spans="4:14" ht="12" customHeight="1">
      <c r="D207" s="76" t="s">
        <v>1106</v>
      </c>
      <c r="E207" s="43"/>
      <c r="F207" s="43"/>
      <c r="G207" s="44"/>
      <c r="H207" s="44"/>
      <c r="I207" s="44"/>
      <c r="J207" s="44"/>
      <c r="K207" s="44"/>
      <c r="L207" s="44"/>
      <c r="M207" s="44"/>
      <c r="N207" s="45"/>
    </row>
    <row r="208" spans="4:14" ht="12" customHeight="1">
      <c r="D208" s="77" t="s">
        <v>1093</v>
      </c>
      <c r="E208" s="46"/>
      <c r="F208" s="46"/>
      <c r="G208" s="46"/>
      <c r="H208" s="46"/>
      <c r="I208" s="46"/>
      <c r="J208" s="46"/>
      <c r="K208" s="46"/>
      <c r="L208" s="46"/>
      <c r="M208" s="46"/>
      <c r="N208" s="47"/>
    </row>
    <row r="209" spans="3:14" ht="12" customHeight="1">
      <c r="D209" s="77" t="s">
        <v>1107</v>
      </c>
      <c r="E209" s="46"/>
      <c r="F209" s="46"/>
      <c r="G209" s="46"/>
      <c r="H209" s="46"/>
      <c r="I209" s="46"/>
      <c r="J209" s="46"/>
      <c r="K209" s="46"/>
      <c r="L209" s="46"/>
      <c r="M209" s="46"/>
      <c r="N209" s="47"/>
    </row>
    <row r="210" spans="3:14" ht="12" customHeight="1">
      <c r="D210" s="77" t="s">
        <v>453</v>
      </c>
      <c r="E210" s="46"/>
      <c r="F210" s="46"/>
      <c r="G210" s="46"/>
      <c r="H210" s="46"/>
      <c r="I210" s="46"/>
      <c r="J210" s="46"/>
      <c r="K210" s="46"/>
      <c r="L210" s="46"/>
      <c r="M210" s="46"/>
      <c r="N210" s="47"/>
    </row>
    <row r="211" spans="3:14" ht="12" customHeight="1">
      <c r="D211" s="77" t="s">
        <v>454</v>
      </c>
      <c r="E211" s="46"/>
      <c r="F211" s="46"/>
      <c r="G211" s="46"/>
      <c r="H211" s="46"/>
      <c r="I211" s="46"/>
      <c r="J211" s="46"/>
      <c r="K211" s="46"/>
      <c r="L211" s="46"/>
      <c r="M211" s="46"/>
      <c r="N211" s="47"/>
    </row>
    <row r="212" spans="3:14" ht="12" customHeight="1">
      <c r="D212" s="78" t="s">
        <v>455</v>
      </c>
      <c r="E212" s="48"/>
      <c r="F212" s="48"/>
      <c r="G212" s="48"/>
      <c r="H212" s="48"/>
      <c r="I212" s="48"/>
      <c r="J212" s="48"/>
      <c r="K212" s="48"/>
      <c r="L212" s="48"/>
      <c r="M212" s="48"/>
      <c r="N212" s="49"/>
    </row>
    <row r="213" spans="3:14" ht="12" customHeight="1">
      <c r="C213" s="14" t="s">
        <v>150</v>
      </c>
    </row>
    <row r="214" spans="3:14" ht="12" customHeight="1">
      <c r="C214" s="199" t="s">
        <v>456</v>
      </c>
    </row>
    <row r="215" spans="3:14" ht="12" customHeight="1">
      <c r="D215" s="19" t="s">
        <v>211</v>
      </c>
      <c r="E215" s="20"/>
      <c r="F215" s="5" t="s">
        <v>21</v>
      </c>
    </row>
    <row r="216" spans="3:14" ht="12" customHeight="1">
      <c r="D216" s="19" t="s">
        <v>457</v>
      </c>
      <c r="E216" s="20"/>
      <c r="F216" s="5">
        <v>2200</v>
      </c>
    </row>
    <row r="217" spans="3:14" ht="12" customHeight="1">
      <c r="D217" s="50" t="s">
        <v>458</v>
      </c>
      <c r="E217" s="20"/>
      <c r="F217" s="5">
        <v>105</v>
      </c>
    </row>
    <row r="218" spans="3:14" ht="12" customHeight="1">
      <c r="D218" s="19" t="s">
        <v>77</v>
      </c>
      <c r="E218" s="20"/>
      <c r="F218" s="5" t="s">
        <v>285</v>
      </c>
    </row>
    <row r="219" spans="3:14" ht="12" customHeight="1">
      <c r="D219" s="50" t="s">
        <v>459</v>
      </c>
      <c r="E219" s="30"/>
      <c r="F219" s="30"/>
    </row>
    <row r="220" spans="3:14" ht="12" customHeight="1">
      <c r="C220" s="199" t="s">
        <v>142</v>
      </c>
    </row>
    <row r="221" spans="3:14" ht="12" customHeight="1">
      <c r="D221" s="19" t="s">
        <v>20</v>
      </c>
      <c r="E221" s="51"/>
      <c r="F221" s="34" t="s">
        <v>460</v>
      </c>
      <c r="G221" s="232" t="s">
        <v>173</v>
      </c>
    </row>
    <row r="222" spans="3:14" ht="12" customHeight="1">
      <c r="D222" s="19" t="s">
        <v>78</v>
      </c>
      <c r="E222" s="51"/>
      <c r="F222" s="7">
        <v>170</v>
      </c>
      <c r="G222" s="5">
        <v>6</v>
      </c>
    </row>
    <row r="223" spans="3:14" ht="12" customHeight="1">
      <c r="D223" s="19" t="s">
        <v>79</v>
      </c>
      <c r="E223" s="51"/>
      <c r="F223" s="7">
        <v>170</v>
      </c>
      <c r="G223" s="5">
        <v>6</v>
      </c>
    </row>
    <row r="224" spans="3:14" ht="12" customHeight="1">
      <c r="D224" s="19" t="s">
        <v>80</v>
      </c>
      <c r="E224" s="51"/>
      <c r="F224" s="7">
        <v>190</v>
      </c>
      <c r="G224" s="5">
        <v>4</v>
      </c>
    </row>
    <row r="225" spans="3:10" ht="12" customHeight="1">
      <c r="D225" s="19" t="s">
        <v>81</v>
      </c>
      <c r="E225" s="51"/>
      <c r="F225" s="7">
        <v>185</v>
      </c>
      <c r="G225" s="5">
        <v>6</v>
      </c>
    </row>
    <row r="226" spans="3:10" ht="12" customHeight="1">
      <c r="D226" s="19" t="s">
        <v>82</v>
      </c>
      <c r="E226" s="51"/>
      <c r="F226" s="7">
        <v>100</v>
      </c>
      <c r="G226" s="5">
        <v>5</v>
      </c>
    </row>
    <row r="227" spans="3:10" ht="12" customHeight="1">
      <c r="D227" s="19" t="s">
        <v>83</v>
      </c>
      <c r="E227" s="51"/>
      <c r="F227" s="7">
        <v>60</v>
      </c>
      <c r="G227" s="5">
        <v>5</v>
      </c>
    </row>
    <row r="228" spans="3:10" ht="12" customHeight="1">
      <c r="D228" s="19" t="s">
        <v>461</v>
      </c>
      <c r="E228" s="51"/>
      <c r="F228" s="7">
        <v>80</v>
      </c>
      <c r="G228" s="5">
        <v>6</v>
      </c>
    </row>
    <row r="229" spans="3:10" ht="12" customHeight="1">
      <c r="D229" s="19" t="s">
        <v>462</v>
      </c>
      <c r="E229" s="51"/>
      <c r="F229" s="7">
        <v>60</v>
      </c>
      <c r="G229" s="5">
        <v>6</v>
      </c>
    </row>
    <row r="230" spans="3:10" ht="12" customHeight="1">
      <c r="D230" s="19" t="s">
        <v>463</v>
      </c>
      <c r="E230" s="51"/>
      <c r="F230" s="7">
        <v>60</v>
      </c>
      <c r="G230" s="5">
        <v>6</v>
      </c>
    </row>
    <row r="231" spans="3:10" ht="12" customHeight="1">
      <c r="D231" s="19" t="s">
        <v>445</v>
      </c>
      <c r="E231" s="51"/>
      <c r="F231" s="7">
        <v>60</v>
      </c>
      <c r="G231" s="5">
        <v>6</v>
      </c>
    </row>
    <row r="232" spans="3:10" ht="12" customHeight="1">
      <c r="D232" s="71" t="s">
        <v>464</v>
      </c>
      <c r="E232" s="52"/>
      <c r="F232" s="52"/>
      <c r="G232" s="53"/>
      <c r="H232" s="21"/>
      <c r="I232" s="21"/>
      <c r="J232" s="21"/>
    </row>
    <row r="233" spans="3:10" ht="12" customHeight="1">
      <c r="D233" s="72" t="s">
        <v>467</v>
      </c>
      <c r="E233" s="54"/>
      <c r="F233" s="54"/>
      <c r="G233" s="55"/>
      <c r="H233" s="21"/>
      <c r="I233" s="21"/>
      <c r="J233" s="21"/>
    </row>
    <row r="234" spans="3:10" ht="12" customHeight="1">
      <c r="D234" s="72" t="s">
        <v>264</v>
      </c>
      <c r="E234" s="54"/>
      <c r="F234" s="54"/>
      <c r="G234" s="55"/>
      <c r="H234" s="21"/>
      <c r="I234" s="21"/>
      <c r="J234" s="21"/>
    </row>
    <row r="235" spans="3:10" ht="12" customHeight="1">
      <c r="D235" s="74" t="s">
        <v>151</v>
      </c>
      <c r="E235" s="54"/>
      <c r="F235" s="54"/>
      <c r="G235" s="55"/>
      <c r="H235" s="21"/>
      <c r="I235" s="21"/>
      <c r="J235" s="21"/>
    </row>
    <row r="236" spans="3:10" ht="12" customHeight="1">
      <c r="D236" s="75" t="s">
        <v>474</v>
      </c>
      <c r="E236" s="54"/>
      <c r="F236" s="54"/>
      <c r="G236" s="55"/>
      <c r="H236" s="21"/>
      <c r="J236" s="21"/>
    </row>
    <row r="237" spans="3:10" ht="12" customHeight="1">
      <c r="D237" s="73" t="s">
        <v>466</v>
      </c>
      <c r="E237" s="56"/>
      <c r="F237" s="56"/>
      <c r="G237" s="57"/>
      <c r="H237" s="21"/>
      <c r="I237" s="21"/>
      <c r="J237" s="21"/>
    </row>
    <row r="238" spans="3:10" ht="12" customHeight="1">
      <c r="C238" s="199" t="s">
        <v>143</v>
      </c>
    </row>
    <row r="239" spans="3:10" ht="12" customHeight="1">
      <c r="D239" s="19" t="s">
        <v>20</v>
      </c>
      <c r="E239" s="20"/>
      <c r="F239" s="34" t="s">
        <v>471</v>
      </c>
      <c r="G239" s="232" t="s">
        <v>470</v>
      </c>
    </row>
    <row r="240" spans="3:10" ht="12" customHeight="1">
      <c r="D240" s="19" t="s">
        <v>78</v>
      </c>
      <c r="E240" s="51"/>
      <c r="F240" s="8">
        <v>0.1</v>
      </c>
      <c r="G240" s="5">
        <v>6</v>
      </c>
    </row>
    <row r="241" spans="2:10" ht="12" customHeight="1">
      <c r="D241" s="19" t="s">
        <v>79</v>
      </c>
      <c r="E241" s="51"/>
      <c r="F241" s="8">
        <v>0.1</v>
      </c>
      <c r="G241" s="5">
        <v>6</v>
      </c>
    </row>
    <row r="242" spans="2:10" ht="12" customHeight="1">
      <c r="D242" s="19" t="s">
        <v>80</v>
      </c>
      <c r="E242" s="51"/>
      <c r="F242" s="8">
        <v>0.1</v>
      </c>
      <c r="G242" s="5">
        <v>4</v>
      </c>
    </row>
    <row r="243" spans="2:10" ht="12" customHeight="1">
      <c r="D243" s="19" t="s">
        <v>81</v>
      </c>
      <c r="E243" s="51"/>
      <c r="F243" s="8">
        <v>0.1</v>
      </c>
      <c r="G243" s="5">
        <v>6</v>
      </c>
    </row>
    <row r="244" spans="2:10" ht="12" customHeight="1">
      <c r="D244" s="19" t="s">
        <v>82</v>
      </c>
      <c r="E244" s="51"/>
      <c r="F244" s="8">
        <v>0.05</v>
      </c>
      <c r="G244" s="5">
        <v>5</v>
      </c>
    </row>
    <row r="245" spans="2:10" ht="12" customHeight="1">
      <c r="D245" s="19" t="s">
        <v>83</v>
      </c>
      <c r="E245" s="51"/>
      <c r="F245" s="8">
        <v>0.05</v>
      </c>
      <c r="G245" s="5">
        <v>5</v>
      </c>
    </row>
    <row r="246" spans="2:10" ht="12" customHeight="1">
      <c r="D246" s="19" t="s">
        <v>461</v>
      </c>
      <c r="E246" s="51"/>
      <c r="F246" s="8">
        <v>0.1</v>
      </c>
      <c r="G246" s="5">
        <v>6</v>
      </c>
    </row>
    <row r="247" spans="2:10" ht="12" customHeight="1">
      <c r="D247" s="19" t="s">
        <v>462</v>
      </c>
      <c r="E247" s="51"/>
      <c r="F247" s="8">
        <v>0.15</v>
      </c>
      <c r="G247" s="5">
        <v>6</v>
      </c>
    </row>
    <row r="248" spans="2:10" ht="12" customHeight="1">
      <c r="D248" s="19" t="s">
        <v>463</v>
      </c>
      <c r="E248" s="51"/>
      <c r="F248" s="8">
        <v>0.1</v>
      </c>
      <c r="G248" s="5">
        <v>6</v>
      </c>
    </row>
    <row r="249" spans="2:10" ht="12" customHeight="1">
      <c r="D249" s="19" t="s">
        <v>445</v>
      </c>
      <c r="E249" s="51"/>
      <c r="F249" s="8">
        <v>0.15</v>
      </c>
      <c r="G249" s="5">
        <v>6</v>
      </c>
    </row>
    <row r="250" spans="2:10" ht="12" customHeight="1">
      <c r="D250" s="71" t="s">
        <v>469</v>
      </c>
      <c r="E250" s="52"/>
      <c r="F250" s="52"/>
      <c r="G250" s="53"/>
      <c r="H250" s="21"/>
      <c r="I250" s="21"/>
      <c r="J250" s="21"/>
    </row>
    <row r="251" spans="2:10" ht="12" customHeight="1">
      <c r="D251" s="72" t="s">
        <v>472</v>
      </c>
      <c r="E251" s="54"/>
      <c r="F251" s="54"/>
      <c r="G251" s="55"/>
      <c r="H251" s="21"/>
      <c r="I251" s="21"/>
      <c r="J251" s="21"/>
    </row>
    <row r="252" spans="2:10" ht="12" customHeight="1">
      <c r="D252" s="72" t="s">
        <v>265</v>
      </c>
      <c r="E252" s="54"/>
      <c r="F252" s="54"/>
      <c r="G252" s="55"/>
      <c r="H252" s="21"/>
      <c r="I252" s="21"/>
      <c r="J252" s="21"/>
    </row>
    <row r="253" spans="2:10" ht="12" customHeight="1">
      <c r="D253" s="74" t="s">
        <v>153</v>
      </c>
      <c r="E253" s="54"/>
      <c r="F253" s="54"/>
      <c r="G253" s="55"/>
      <c r="H253" s="21"/>
      <c r="I253" s="21"/>
      <c r="J253" s="21"/>
    </row>
    <row r="254" spans="2:10" ht="12" customHeight="1">
      <c r="D254" s="84" t="s">
        <v>473</v>
      </c>
      <c r="E254" s="56"/>
      <c r="F254" s="56"/>
      <c r="G254" s="57"/>
      <c r="H254" s="21"/>
      <c r="J254" s="21"/>
    </row>
    <row r="255" spans="2:10" s="46" customFormat="1" ht="12" customHeight="1">
      <c r="B255" s="58"/>
      <c r="C255" s="46" t="s">
        <v>171</v>
      </c>
      <c r="D255" s="54"/>
      <c r="E255" s="54"/>
      <c r="F255" s="54"/>
      <c r="G255" s="54"/>
      <c r="H255" s="54"/>
      <c r="I255" s="54"/>
      <c r="J255" s="54"/>
    </row>
    <row r="256" spans="2:10" ht="12" customHeight="1">
      <c r="D256" s="14" t="s">
        <v>152</v>
      </c>
    </row>
    <row r="257" spans="3:8" ht="12" customHeight="1">
      <c r="D257" s="10"/>
      <c r="E257" s="3" t="s">
        <v>21</v>
      </c>
    </row>
    <row r="258" spans="3:8" ht="12" customHeight="1">
      <c r="D258" s="9" t="s">
        <v>174</v>
      </c>
      <c r="E258" s="5">
        <v>100</v>
      </c>
    </row>
    <row r="259" spans="3:8" ht="12" customHeight="1">
      <c r="D259" s="9" t="s">
        <v>175</v>
      </c>
      <c r="E259" s="5">
        <v>5</v>
      </c>
    </row>
    <row r="260" spans="3:8" ht="12" customHeight="1">
      <c r="C260" s="14" t="s">
        <v>176</v>
      </c>
    </row>
    <row r="261" spans="3:8" ht="12" customHeight="1">
      <c r="D261" s="192" t="s">
        <v>477</v>
      </c>
      <c r="E261" s="9" t="s">
        <v>34</v>
      </c>
      <c r="F261" s="3" t="s">
        <v>35</v>
      </c>
    </row>
    <row r="262" spans="3:8" ht="12" customHeight="1">
      <c r="D262" s="3" t="s">
        <v>286</v>
      </c>
      <c r="E262" s="9" t="s">
        <v>84</v>
      </c>
      <c r="F262" s="3" t="s">
        <v>37</v>
      </c>
    </row>
    <row r="263" spans="3:8" ht="12" customHeight="1">
      <c r="D263" s="3" t="s">
        <v>287</v>
      </c>
      <c r="E263" s="9" t="s">
        <v>84</v>
      </c>
      <c r="F263" s="3" t="s">
        <v>476</v>
      </c>
    </row>
    <row r="264" spans="3:8" ht="12" customHeight="1">
      <c r="D264" s="3" t="s">
        <v>288</v>
      </c>
      <c r="E264" s="9" t="s">
        <v>85</v>
      </c>
      <c r="F264" s="3" t="s">
        <v>476</v>
      </c>
    </row>
    <row r="265" spans="3:8" ht="12" customHeight="1">
      <c r="C265" s="14" t="s">
        <v>1058</v>
      </c>
    </row>
    <row r="266" spans="3:8" ht="12" customHeight="1">
      <c r="D266" s="19" t="s">
        <v>213</v>
      </c>
      <c r="E266" s="30"/>
      <c r="F266" s="30"/>
      <c r="G266" s="30"/>
      <c r="H266" s="3" t="s">
        <v>21</v>
      </c>
    </row>
    <row r="267" spans="3:8" ht="12" customHeight="1">
      <c r="D267" s="19" t="s">
        <v>362</v>
      </c>
      <c r="E267" s="30"/>
      <c r="F267" s="30"/>
      <c r="G267" s="30"/>
      <c r="H267" s="3">
        <v>15000</v>
      </c>
    </row>
    <row r="268" spans="3:8" ht="12" customHeight="1">
      <c r="D268" s="19" t="s">
        <v>40</v>
      </c>
      <c r="E268" s="30"/>
      <c r="F268" s="30"/>
      <c r="G268" s="30"/>
      <c r="H268" s="3" t="s">
        <v>478</v>
      </c>
    </row>
    <row r="269" spans="3:8" ht="12" customHeight="1">
      <c r="D269" s="19" t="s">
        <v>479</v>
      </c>
      <c r="E269" s="30"/>
      <c r="F269" s="30"/>
      <c r="G269" s="30"/>
      <c r="H269" s="3">
        <v>20</v>
      </c>
    </row>
    <row r="270" spans="3:8" ht="12" customHeight="1">
      <c r="D270" s="19" t="s">
        <v>480</v>
      </c>
      <c r="E270" s="30"/>
      <c r="F270" s="30"/>
      <c r="G270" s="30"/>
      <c r="H270" s="3">
        <v>30</v>
      </c>
    </row>
    <row r="271" spans="3:8" ht="12" customHeight="1">
      <c r="D271" s="19" t="s">
        <v>402</v>
      </c>
      <c r="E271" s="30"/>
      <c r="F271" s="30"/>
      <c r="G271" s="30"/>
      <c r="H271" s="3">
        <v>1</v>
      </c>
    </row>
    <row r="272" spans="3:8" ht="12" customHeight="1">
      <c r="D272" s="19" t="s">
        <v>481</v>
      </c>
      <c r="E272" s="30"/>
      <c r="F272" s="30"/>
      <c r="G272" s="30"/>
      <c r="H272" s="3">
        <v>1</v>
      </c>
    </row>
    <row r="273" spans="2:8" ht="12" customHeight="1">
      <c r="D273" s="50" t="s">
        <v>482</v>
      </c>
      <c r="E273" s="30"/>
      <c r="F273" s="30"/>
      <c r="G273" s="30"/>
      <c r="H273" s="3">
        <v>100</v>
      </c>
    </row>
    <row r="274" spans="2:8" ht="12" customHeight="1">
      <c r="D274" s="68" t="s">
        <v>266</v>
      </c>
      <c r="E274" s="60"/>
      <c r="F274" s="60"/>
      <c r="G274" s="60"/>
      <c r="H274" s="61"/>
    </row>
    <row r="275" spans="2:8" ht="12" customHeight="1">
      <c r="C275" s="14" t="s">
        <v>155</v>
      </c>
    </row>
    <row r="276" spans="2:8" ht="12" customHeight="1">
      <c r="C276" s="199" t="s">
        <v>1060</v>
      </c>
    </row>
    <row r="277" spans="2:8" s="32" customFormat="1" ht="12" customHeight="1">
      <c r="B277" s="31"/>
      <c r="D277" s="1" t="s">
        <v>320</v>
      </c>
      <c r="E277" s="1" t="s">
        <v>322</v>
      </c>
      <c r="F277" s="1" t="s">
        <v>323</v>
      </c>
    </row>
    <row r="278" spans="2:8" s="32" customFormat="1" ht="12" customHeight="1">
      <c r="B278" s="31"/>
      <c r="D278" s="19" t="s">
        <v>60</v>
      </c>
      <c r="E278" s="19" t="s">
        <v>61</v>
      </c>
      <c r="F278" s="19" t="s">
        <v>280</v>
      </c>
    </row>
    <row r="279" spans="2:8" s="32" customFormat="1" ht="12" customHeight="1">
      <c r="B279" s="31"/>
      <c r="D279" s="70" t="s">
        <v>488</v>
      </c>
      <c r="E279" s="43"/>
      <c r="F279" s="62"/>
      <c r="G279" s="22"/>
    </row>
    <row r="280" spans="2:8" s="32" customFormat="1" ht="12" customHeight="1">
      <c r="B280" s="31"/>
      <c r="D280" s="63" t="s">
        <v>483</v>
      </c>
      <c r="E280" s="22"/>
      <c r="F280" s="22"/>
      <c r="G280" s="22"/>
    </row>
    <row r="281" spans="2:8" s="32" customFormat="1" ht="12" customHeight="1">
      <c r="B281" s="31"/>
      <c r="C281" s="196" t="s">
        <v>1061</v>
      </c>
    </row>
    <row r="282" spans="2:8" s="32" customFormat="1" ht="12" customHeight="1">
      <c r="B282" s="31"/>
      <c r="D282" s="1" t="s">
        <v>320</v>
      </c>
      <c r="E282" s="1" t="s">
        <v>323</v>
      </c>
    </row>
    <row r="283" spans="2:8" s="32" customFormat="1" ht="12" customHeight="1">
      <c r="B283" s="31"/>
      <c r="D283" s="1" t="s">
        <v>62</v>
      </c>
      <c r="E283" s="1" t="s">
        <v>63</v>
      </c>
    </row>
    <row r="284" spans="2:8" s="32" customFormat="1" ht="12" customHeight="1">
      <c r="B284" s="31"/>
      <c r="D284" s="69" t="s">
        <v>325</v>
      </c>
      <c r="E284" s="22"/>
      <c r="F284" s="22"/>
      <c r="G284" s="22"/>
    </row>
    <row r="285" spans="2:8" s="32" customFormat="1" ht="12" customHeight="1">
      <c r="B285" s="31"/>
      <c r="D285" s="69" t="s">
        <v>303</v>
      </c>
      <c r="E285" s="22"/>
      <c r="F285" s="22"/>
      <c r="G285" s="22"/>
    </row>
    <row r="286" spans="2:8" s="32" customFormat="1" ht="12" customHeight="1">
      <c r="B286" s="31"/>
      <c r="C286" s="32" t="s">
        <v>1059</v>
      </c>
    </row>
    <row r="287" spans="2:8" s="32" customFormat="1" ht="12" customHeight="1">
      <c r="B287" s="31"/>
      <c r="D287" s="1" t="s">
        <v>485</v>
      </c>
      <c r="E287" s="1" t="s">
        <v>486</v>
      </c>
    </row>
    <row r="288" spans="2:8" s="32" customFormat="1" ht="12" customHeight="1">
      <c r="B288" s="31"/>
      <c r="D288" s="1" t="s">
        <v>484</v>
      </c>
      <c r="E288" s="1" t="s">
        <v>87</v>
      </c>
    </row>
    <row r="289" spans="2:10" s="32" customFormat="1" ht="12" customHeight="1">
      <c r="B289" s="31"/>
      <c r="D289" s="69" t="s">
        <v>1114</v>
      </c>
      <c r="E289" s="22"/>
      <c r="F289" s="22"/>
      <c r="G289" s="22"/>
    </row>
    <row r="291" spans="2:10" ht="12" customHeight="1">
      <c r="B291" s="11" t="s">
        <v>489</v>
      </c>
      <c r="C291" s="12"/>
      <c r="D291" s="12"/>
      <c r="E291" s="12"/>
      <c r="F291" s="13">
        <v>30466</v>
      </c>
      <c r="G291" s="13">
        <v>39636</v>
      </c>
      <c r="H291" s="13">
        <v>41354</v>
      </c>
    </row>
    <row r="292" spans="2:10" ht="12" customHeight="1">
      <c r="C292" s="14" t="s">
        <v>1062</v>
      </c>
    </row>
    <row r="293" spans="2:10" ht="12" customHeight="1">
      <c r="D293" s="16" t="s">
        <v>319</v>
      </c>
      <c r="E293" s="35" t="s">
        <v>187</v>
      </c>
      <c r="F293" s="34" t="s">
        <v>490</v>
      </c>
      <c r="G293" s="16" t="s">
        <v>183</v>
      </c>
      <c r="H293" s="64" t="s">
        <v>190</v>
      </c>
      <c r="I293" s="35" t="s">
        <v>225</v>
      </c>
      <c r="J293" s="16" t="s">
        <v>46</v>
      </c>
    </row>
    <row r="294" spans="2:10" ht="12" customHeight="1">
      <c r="D294" s="818" t="s">
        <v>191</v>
      </c>
      <c r="E294" s="820">
        <v>59</v>
      </c>
      <c r="F294" s="820" t="s">
        <v>491</v>
      </c>
      <c r="G294" s="148" t="s">
        <v>492</v>
      </c>
      <c r="H294" s="820">
        <v>85</v>
      </c>
      <c r="I294" s="820">
        <v>33.700000000000003</v>
      </c>
      <c r="J294" s="803" t="s">
        <v>192</v>
      </c>
    </row>
    <row r="295" spans="2:10" ht="12" customHeight="1">
      <c r="D295" s="819"/>
      <c r="E295" s="821"/>
      <c r="F295" s="821"/>
      <c r="G295" s="66" t="s">
        <v>493</v>
      </c>
      <c r="H295" s="821"/>
      <c r="I295" s="821"/>
      <c r="J295" s="806"/>
    </row>
    <row r="296" spans="2:10" s="46" customFormat="1" ht="12" customHeight="1">
      <c r="B296" s="58"/>
      <c r="D296" s="132" t="s">
        <v>269</v>
      </c>
      <c r="E296" s="43"/>
      <c r="F296" s="43"/>
      <c r="G296" s="43"/>
      <c r="H296" s="43"/>
      <c r="I296" s="43"/>
      <c r="J296" s="43"/>
    </row>
    <row r="297" spans="2:10" ht="12" customHeight="1">
      <c r="C297" s="14" t="s">
        <v>1063</v>
      </c>
    </row>
    <row r="298" spans="2:10" ht="12" customHeight="1">
      <c r="D298" s="19" t="s">
        <v>326</v>
      </c>
      <c r="E298" s="34" t="s">
        <v>495</v>
      </c>
      <c r="F298" s="17" t="s">
        <v>494</v>
      </c>
    </row>
    <row r="299" spans="2:10" ht="12" customHeight="1">
      <c r="D299" s="19" t="s">
        <v>191</v>
      </c>
      <c r="E299" s="1">
        <v>5</v>
      </c>
      <c r="F299" s="1">
        <v>16</v>
      </c>
    </row>
    <row r="300" spans="2:10" ht="12" customHeight="1">
      <c r="D300" s="67" t="s">
        <v>259</v>
      </c>
      <c r="F300" s="30"/>
    </row>
    <row r="301" spans="2:10" ht="12" customHeight="1">
      <c r="D301" s="67" t="s">
        <v>263</v>
      </c>
    </row>
    <row r="302" spans="2:10" ht="12" customHeight="1">
      <c r="D302" s="67" t="s">
        <v>264</v>
      </c>
    </row>
    <row r="303" spans="2:10" ht="12" customHeight="1">
      <c r="D303" s="67"/>
      <c r="E303" s="21" t="s">
        <v>151</v>
      </c>
    </row>
    <row r="304" spans="2:10" ht="12" customHeight="1">
      <c r="D304" s="67"/>
      <c r="E304" s="21" t="s">
        <v>465</v>
      </c>
    </row>
    <row r="305" spans="2:10" ht="12" customHeight="1">
      <c r="D305" s="67" t="s">
        <v>270</v>
      </c>
    </row>
    <row r="306" spans="2:10" ht="12" customHeight="1">
      <c r="C306" s="14" t="s">
        <v>1064</v>
      </c>
    </row>
    <row r="307" spans="2:10" ht="12" customHeight="1">
      <c r="D307" s="19" t="s">
        <v>214</v>
      </c>
      <c r="E307" s="30"/>
      <c r="F307" s="30"/>
      <c r="G307" s="19" t="s">
        <v>90</v>
      </c>
      <c r="H307" s="20"/>
    </row>
    <row r="308" spans="2:10" ht="12" customHeight="1">
      <c r="D308" s="27" t="s">
        <v>312</v>
      </c>
      <c r="E308" s="19" t="s">
        <v>313</v>
      </c>
      <c r="F308" s="30"/>
      <c r="G308" s="19" t="s">
        <v>496</v>
      </c>
      <c r="H308" s="20"/>
    </row>
    <row r="309" spans="2:10" ht="12" customHeight="1">
      <c r="D309" s="28"/>
      <c r="E309" s="19" t="s">
        <v>177</v>
      </c>
      <c r="F309" s="30"/>
      <c r="G309" s="19" t="s">
        <v>103</v>
      </c>
      <c r="H309" s="20"/>
    </row>
    <row r="310" spans="2:10" ht="12" customHeight="1">
      <c r="D310" s="28"/>
      <c r="E310" s="19" t="s">
        <v>42</v>
      </c>
      <c r="F310" s="30"/>
      <c r="G310" s="19" t="s">
        <v>403</v>
      </c>
      <c r="H310" s="20"/>
    </row>
    <row r="311" spans="2:10" ht="12" customHeight="1">
      <c r="D311" s="28"/>
      <c r="E311" s="19" t="s">
        <v>43</v>
      </c>
      <c r="F311" s="30"/>
      <c r="G311" s="19" t="s">
        <v>404</v>
      </c>
      <c r="H311" s="20"/>
    </row>
    <row r="312" spans="2:10" ht="12" customHeight="1">
      <c r="D312" s="29"/>
      <c r="E312" s="19" t="s">
        <v>44</v>
      </c>
      <c r="F312" s="30"/>
      <c r="G312" s="19" t="s">
        <v>1065</v>
      </c>
      <c r="H312" s="20"/>
    </row>
    <row r="313" spans="2:10" ht="12" customHeight="1">
      <c r="D313" s="16" t="s">
        <v>92</v>
      </c>
      <c r="E313" s="19" t="s">
        <v>93</v>
      </c>
      <c r="F313" s="30"/>
      <c r="G313" s="19" t="s">
        <v>302</v>
      </c>
      <c r="H313" s="20"/>
    </row>
    <row r="314" spans="2:10" s="46" customFormat="1" ht="12" customHeight="1">
      <c r="B314" s="58"/>
      <c r="D314" s="132" t="s">
        <v>271</v>
      </c>
      <c r="E314" s="43"/>
      <c r="F314" s="43"/>
      <c r="G314" s="43"/>
      <c r="H314" s="43"/>
    </row>
    <row r="315" spans="2:10" ht="12" customHeight="1">
      <c r="C315" s="14" t="s">
        <v>159</v>
      </c>
    </row>
    <row r="316" spans="2:10" s="32" customFormat="1" ht="12" customHeight="1">
      <c r="B316" s="31"/>
      <c r="C316" s="196" t="s">
        <v>135</v>
      </c>
      <c r="I316" s="14"/>
      <c r="J316" s="14"/>
    </row>
    <row r="317" spans="2:10" s="32" customFormat="1" ht="12" customHeight="1">
      <c r="B317" s="31"/>
      <c r="D317" s="1" t="s">
        <v>320</v>
      </c>
      <c r="E317" s="1" t="s">
        <v>322</v>
      </c>
      <c r="F317" s="1" t="s">
        <v>323</v>
      </c>
    </row>
    <row r="318" spans="2:10" s="32" customFormat="1" ht="12" customHeight="1">
      <c r="B318" s="31"/>
      <c r="D318" s="80" t="s">
        <v>289</v>
      </c>
      <c r="E318" s="80" t="s">
        <v>59</v>
      </c>
      <c r="F318" s="1" t="s">
        <v>60</v>
      </c>
    </row>
    <row r="319" spans="2:10" s="32" customFormat="1" ht="12" customHeight="1">
      <c r="B319" s="31"/>
      <c r="D319" s="79" t="s">
        <v>487</v>
      </c>
      <c r="E319" s="22"/>
      <c r="F319" s="23"/>
      <c r="G319" s="22"/>
    </row>
    <row r="320" spans="2:10" s="32" customFormat="1" ht="12" customHeight="1">
      <c r="B320" s="31"/>
      <c r="D320" s="79" t="s">
        <v>267</v>
      </c>
      <c r="E320" s="22"/>
      <c r="F320" s="22"/>
      <c r="G320" s="22"/>
    </row>
    <row r="321" spans="2:10" s="32" customFormat="1" ht="12" customHeight="1">
      <c r="B321" s="31"/>
      <c r="C321" s="196" t="s">
        <v>137</v>
      </c>
    </row>
    <row r="322" spans="2:10" s="32" customFormat="1" ht="12" customHeight="1">
      <c r="B322" s="31"/>
      <c r="D322" s="1" t="s">
        <v>320</v>
      </c>
      <c r="E322" s="1" t="s">
        <v>323</v>
      </c>
    </row>
    <row r="323" spans="2:10" s="32" customFormat="1" ht="12" customHeight="1">
      <c r="B323" s="31"/>
      <c r="D323" s="80" t="s">
        <v>63</v>
      </c>
      <c r="E323" s="1" t="s">
        <v>290</v>
      </c>
    </row>
    <row r="324" spans="2:10" s="32" customFormat="1" ht="12" customHeight="1">
      <c r="B324" s="31"/>
      <c r="D324" s="69" t="s">
        <v>325</v>
      </c>
      <c r="E324" s="23"/>
      <c r="F324" s="22"/>
      <c r="G324" s="22"/>
    </row>
    <row r="325" spans="2:10" s="32" customFormat="1" ht="12" customHeight="1">
      <c r="B325" s="31"/>
      <c r="D325" s="79" t="s">
        <v>268</v>
      </c>
      <c r="E325" s="22"/>
      <c r="F325" s="22"/>
      <c r="G325" s="22"/>
    </row>
    <row r="327" spans="2:10" ht="12" customHeight="1">
      <c r="B327" s="11" t="s">
        <v>94</v>
      </c>
      <c r="C327" s="12"/>
      <c r="D327" s="12"/>
      <c r="E327" s="12"/>
      <c r="F327" s="13">
        <v>42431</v>
      </c>
      <c r="G327" s="13"/>
    </row>
    <row r="328" spans="2:10" ht="12" customHeight="1">
      <c r="C328" s="14" t="s">
        <v>1072</v>
      </c>
    </row>
    <row r="329" spans="2:10" ht="12" customHeight="1">
      <c r="D329" s="16" t="s">
        <v>332</v>
      </c>
      <c r="E329" s="35" t="s">
        <v>311</v>
      </c>
      <c r="F329" s="34" t="s">
        <v>497</v>
      </c>
      <c r="G329" s="16" t="s">
        <v>183</v>
      </c>
      <c r="H329" s="35" t="s">
        <v>1068</v>
      </c>
      <c r="I329" s="16" t="s">
        <v>1069</v>
      </c>
      <c r="J329" s="16" t="s">
        <v>46</v>
      </c>
    </row>
    <row r="330" spans="2:10" ht="12" customHeight="1">
      <c r="D330" s="818" t="s">
        <v>95</v>
      </c>
      <c r="E330" s="820">
        <v>80</v>
      </c>
      <c r="F330" s="820" t="s">
        <v>1071</v>
      </c>
      <c r="G330" s="35" t="s">
        <v>498</v>
      </c>
      <c r="H330" s="81">
        <v>52</v>
      </c>
      <c r="I330" s="803">
        <v>21.1</v>
      </c>
      <c r="J330" s="803" t="s">
        <v>499</v>
      </c>
    </row>
    <row r="331" spans="2:10" ht="12" customHeight="1">
      <c r="D331" s="819"/>
      <c r="E331" s="821"/>
      <c r="F331" s="821"/>
      <c r="G331" s="66" t="s">
        <v>1070</v>
      </c>
      <c r="H331" s="82"/>
      <c r="I331" s="806"/>
      <c r="J331" s="806"/>
    </row>
    <row r="332" spans="2:10" s="46" customFormat="1" ht="12" customHeight="1">
      <c r="B332" s="58"/>
      <c r="D332" s="132" t="s">
        <v>272</v>
      </c>
      <c r="E332" s="43"/>
      <c r="F332" s="43"/>
      <c r="G332" s="43"/>
      <c r="H332" s="43"/>
      <c r="I332" s="43"/>
      <c r="J332" s="43"/>
    </row>
    <row r="333" spans="2:10" ht="12" customHeight="1">
      <c r="C333" s="14" t="s">
        <v>157</v>
      </c>
    </row>
    <row r="334" spans="2:10" ht="12" customHeight="1">
      <c r="C334" s="199" t="s">
        <v>141</v>
      </c>
    </row>
    <row r="335" spans="2:10" ht="12" customHeight="1">
      <c r="D335" s="19" t="s">
        <v>211</v>
      </c>
      <c r="E335" s="30"/>
      <c r="F335" s="3" t="s">
        <v>21</v>
      </c>
    </row>
    <row r="336" spans="2:10" ht="12" customHeight="1">
      <c r="D336" s="19" t="s">
        <v>1066</v>
      </c>
      <c r="E336" s="30"/>
      <c r="F336" s="5">
        <v>937</v>
      </c>
    </row>
    <row r="337" spans="2:13" ht="12" customHeight="1">
      <c r="D337" s="794" t="s">
        <v>239</v>
      </c>
      <c r="E337" s="795"/>
      <c r="F337" s="3">
        <v>38.799999999999997</v>
      </c>
    </row>
    <row r="338" spans="2:13" ht="12" customHeight="1">
      <c r="D338" s="19" t="s">
        <v>178</v>
      </c>
      <c r="E338" s="30"/>
      <c r="F338" s="3" t="s">
        <v>285</v>
      </c>
    </row>
    <row r="339" spans="2:13" s="46" customFormat="1" ht="12" customHeight="1">
      <c r="B339" s="58"/>
      <c r="D339" s="83" t="s">
        <v>500</v>
      </c>
      <c r="E339" s="43"/>
      <c r="F339" s="43"/>
      <c r="K339" s="14"/>
    </row>
    <row r="340" spans="2:13" s="46" customFormat="1" ht="12" customHeight="1">
      <c r="B340" s="58"/>
      <c r="D340" s="83" t="s">
        <v>273</v>
      </c>
      <c r="K340" s="14"/>
    </row>
    <row r="341" spans="2:13" ht="12" customHeight="1">
      <c r="C341" s="199" t="s">
        <v>142</v>
      </c>
      <c r="M341" s="14" t="s">
        <v>160</v>
      </c>
    </row>
    <row r="342" spans="2:13" ht="12" customHeight="1">
      <c r="D342" s="16" t="s">
        <v>20</v>
      </c>
      <c r="E342" s="16" t="s">
        <v>242</v>
      </c>
      <c r="F342" s="16" t="s">
        <v>96</v>
      </c>
    </row>
    <row r="343" spans="2:13" ht="12" customHeight="1">
      <c r="D343" s="16" t="s">
        <v>95</v>
      </c>
      <c r="E343" s="41">
        <v>100</v>
      </c>
      <c r="F343" s="41">
        <v>6</v>
      </c>
    </row>
    <row r="344" spans="2:13" ht="12" customHeight="1">
      <c r="D344" s="83" t="s">
        <v>501</v>
      </c>
    </row>
    <row r="345" spans="2:13" ht="12" customHeight="1">
      <c r="D345" s="83" t="s">
        <v>263</v>
      </c>
    </row>
    <row r="346" spans="2:13" ht="12" customHeight="1">
      <c r="D346" s="83" t="s">
        <v>502</v>
      </c>
    </row>
    <row r="347" spans="2:13" ht="12" customHeight="1">
      <c r="D347" s="193" t="s">
        <v>151</v>
      </c>
    </row>
    <row r="348" spans="2:13" ht="12" customHeight="1">
      <c r="D348" s="193" t="s">
        <v>465</v>
      </c>
    </row>
    <row r="349" spans="2:13" ht="12" customHeight="1">
      <c r="D349" s="83" t="s">
        <v>274</v>
      </c>
    </row>
    <row r="350" spans="2:13" ht="12" customHeight="1">
      <c r="C350" s="199" t="s">
        <v>143</v>
      </c>
    </row>
    <row r="351" spans="2:13" ht="12" customHeight="1">
      <c r="D351" s="16" t="s">
        <v>20</v>
      </c>
      <c r="E351" s="16" t="s">
        <v>240</v>
      </c>
      <c r="F351" s="16" t="s">
        <v>96</v>
      </c>
    </row>
    <row r="352" spans="2:13" ht="12" customHeight="1">
      <c r="D352" s="16" t="s">
        <v>95</v>
      </c>
      <c r="E352" s="37">
        <v>0.05</v>
      </c>
      <c r="F352" s="41">
        <v>6</v>
      </c>
    </row>
    <row r="353" spans="2:7" ht="12" customHeight="1">
      <c r="D353" s="83" t="s">
        <v>468</v>
      </c>
    </row>
    <row r="354" spans="2:7" ht="12" customHeight="1">
      <c r="D354" s="83" t="s">
        <v>206</v>
      </c>
    </row>
    <row r="355" spans="2:7" ht="12" customHeight="1">
      <c r="D355" s="83" t="s">
        <v>503</v>
      </c>
    </row>
    <row r="356" spans="2:7" ht="12" customHeight="1">
      <c r="D356" s="193" t="s">
        <v>153</v>
      </c>
    </row>
    <row r="357" spans="2:7" ht="12" customHeight="1">
      <c r="D357" s="193" t="s">
        <v>473</v>
      </c>
    </row>
    <row r="358" spans="2:7" ht="12" customHeight="1">
      <c r="C358" s="14" t="s">
        <v>1067</v>
      </c>
    </row>
    <row r="359" spans="2:7" ht="12" customHeight="1">
      <c r="D359" s="19" t="s">
        <v>213</v>
      </c>
      <c r="E359" s="20"/>
      <c r="F359" s="19" t="s">
        <v>21</v>
      </c>
      <c r="G359" s="20"/>
    </row>
    <row r="360" spans="2:7" ht="12" customHeight="1">
      <c r="D360" s="19" t="s">
        <v>39</v>
      </c>
      <c r="E360" s="20"/>
      <c r="F360" s="19" t="s">
        <v>363</v>
      </c>
      <c r="G360" s="20"/>
    </row>
    <row r="361" spans="2:7" ht="12" customHeight="1">
      <c r="D361" s="19" t="s">
        <v>177</v>
      </c>
      <c r="E361" s="20"/>
      <c r="F361" s="19" t="s">
        <v>55</v>
      </c>
      <c r="G361" s="20"/>
    </row>
    <row r="362" spans="2:7" ht="12" customHeight="1">
      <c r="D362" s="19" t="s">
        <v>42</v>
      </c>
      <c r="E362" s="20"/>
      <c r="F362" s="19" t="s">
        <v>405</v>
      </c>
      <c r="G362" s="20"/>
    </row>
    <row r="363" spans="2:7" ht="12" customHeight="1">
      <c r="D363" s="19" t="s">
        <v>43</v>
      </c>
      <c r="E363" s="20"/>
      <c r="F363" s="19" t="s">
        <v>406</v>
      </c>
      <c r="G363" s="20"/>
    </row>
    <row r="364" spans="2:7" ht="12" customHeight="1">
      <c r="D364" s="19" t="s">
        <v>44</v>
      </c>
      <c r="E364" s="20"/>
      <c r="F364" s="19" t="s">
        <v>1073</v>
      </c>
      <c r="G364" s="20"/>
    </row>
    <row r="365" spans="2:7" s="46" customFormat="1" ht="12" customHeight="1">
      <c r="B365" s="58"/>
      <c r="D365" s="132" t="s">
        <v>266</v>
      </c>
      <c r="E365" s="43"/>
      <c r="F365" s="43"/>
      <c r="G365" s="43"/>
    </row>
    <row r="366" spans="2:7" ht="12" customHeight="1">
      <c r="C366" s="14" t="s">
        <v>162</v>
      </c>
    </row>
    <row r="367" spans="2:7" ht="12" customHeight="1">
      <c r="C367" s="199" t="s">
        <v>135</v>
      </c>
    </row>
    <row r="368" spans="2:7" ht="12" customHeight="1">
      <c r="D368" s="1" t="s">
        <v>320</v>
      </c>
      <c r="E368" s="1" t="s">
        <v>322</v>
      </c>
      <c r="F368" s="1" t="s">
        <v>323</v>
      </c>
    </row>
    <row r="369" spans="2:11" ht="12" customHeight="1">
      <c r="D369" s="80" t="s">
        <v>97</v>
      </c>
      <c r="E369" s="80" t="s">
        <v>98</v>
      </c>
      <c r="F369" s="1" t="s">
        <v>99</v>
      </c>
    </row>
    <row r="370" spans="2:11" ht="12" customHeight="1">
      <c r="D370" s="79" t="s">
        <v>487</v>
      </c>
      <c r="E370" s="22"/>
      <c r="F370" s="23"/>
    </row>
    <row r="371" spans="2:11" ht="12" customHeight="1">
      <c r="D371" s="79" t="s">
        <v>267</v>
      </c>
      <c r="E371" s="22"/>
      <c r="F371" s="22"/>
    </row>
    <row r="372" spans="2:11" ht="12" customHeight="1">
      <c r="C372" s="199" t="s">
        <v>137</v>
      </c>
    </row>
    <row r="373" spans="2:11" ht="12" customHeight="1">
      <c r="D373" s="1" t="s">
        <v>320</v>
      </c>
      <c r="E373" s="1" t="s">
        <v>323</v>
      </c>
    </row>
    <row r="374" spans="2:11" ht="12" customHeight="1">
      <c r="D374" s="80" t="s">
        <v>62</v>
      </c>
      <c r="E374" s="1" t="s">
        <v>63</v>
      </c>
    </row>
    <row r="375" spans="2:11" ht="12" customHeight="1">
      <c r="D375" s="69" t="s">
        <v>325</v>
      </c>
      <c r="E375" s="23"/>
      <c r="I375" s="32"/>
    </row>
    <row r="376" spans="2:11" ht="12" customHeight="1">
      <c r="D376" s="79" t="s">
        <v>268</v>
      </c>
      <c r="E376" s="22"/>
      <c r="I376" s="32"/>
    </row>
    <row r="378" spans="2:11" ht="12" customHeight="1">
      <c r="B378" s="11" t="s">
        <v>512</v>
      </c>
      <c r="C378" s="12"/>
      <c r="D378" s="12"/>
      <c r="E378" s="12"/>
      <c r="F378" s="13">
        <v>25801</v>
      </c>
      <c r="G378" s="13">
        <v>27117</v>
      </c>
      <c r="H378" s="13">
        <v>30773</v>
      </c>
      <c r="I378" s="13">
        <v>34790</v>
      </c>
      <c r="J378" s="13">
        <v>42177</v>
      </c>
      <c r="K378" s="13"/>
    </row>
    <row r="379" spans="2:11" ht="12" customHeight="1">
      <c r="C379" s="14" t="s">
        <v>156</v>
      </c>
    </row>
    <row r="380" spans="2:11" ht="12" customHeight="1">
      <c r="C380" s="14" t="s">
        <v>130</v>
      </c>
    </row>
    <row r="381" spans="2:11" ht="12" customHeight="1">
      <c r="D381" s="16" t="s">
        <v>948</v>
      </c>
      <c r="E381" s="35" t="s">
        <v>504</v>
      </c>
      <c r="F381" s="34" t="s">
        <v>505</v>
      </c>
      <c r="G381" s="16" t="s">
        <v>183</v>
      </c>
      <c r="H381" s="35" t="s">
        <v>1074</v>
      </c>
      <c r="I381" s="16" t="s">
        <v>1075</v>
      </c>
      <c r="J381" s="16" t="s">
        <v>46</v>
      </c>
    </row>
    <row r="382" spans="2:11" ht="12" customHeight="1">
      <c r="D382" s="818" t="s">
        <v>291</v>
      </c>
      <c r="E382" s="820">
        <v>100</v>
      </c>
      <c r="F382" s="820" t="s">
        <v>508</v>
      </c>
      <c r="G382" s="148" t="s">
        <v>506</v>
      </c>
      <c r="H382" s="820">
        <v>85</v>
      </c>
      <c r="I382" s="820">
        <v>32.700000000000003</v>
      </c>
      <c r="J382" s="803" t="s">
        <v>507</v>
      </c>
    </row>
    <row r="383" spans="2:11" ht="12" customHeight="1">
      <c r="D383" s="819"/>
      <c r="E383" s="821"/>
      <c r="F383" s="821"/>
      <c r="G383" s="85" t="s">
        <v>510</v>
      </c>
      <c r="H383" s="821"/>
      <c r="I383" s="821"/>
      <c r="J383" s="806"/>
    </row>
    <row r="384" spans="2:11" ht="12" customHeight="1">
      <c r="D384" s="818" t="s">
        <v>292</v>
      </c>
      <c r="E384" s="820">
        <v>100</v>
      </c>
      <c r="F384" s="820" t="s">
        <v>509</v>
      </c>
      <c r="G384" s="148" t="s">
        <v>506</v>
      </c>
      <c r="H384" s="820">
        <v>85</v>
      </c>
      <c r="I384" s="820">
        <v>32.700000000000003</v>
      </c>
      <c r="J384" s="803" t="s">
        <v>507</v>
      </c>
    </row>
    <row r="385" spans="3:10" ht="12" customHeight="1">
      <c r="D385" s="819"/>
      <c r="E385" s="821"/>
      <c r="F385" s="821"/>
      <c r="G385" s="85" t="s">
        <v>510</v>
      </c>
      <c r="H385" s="821"/>
      <c r="I385" s="821"/>
      <c r="J385" s="806"/>
    </row>
    <row r="386" spans="3:10" ht="12" customHeight="1">
      <c r="D386" s="68" t="s">
        <v>269</v>
      </c>
      <c r="E386" s="30"/>
      <c r="F386" s="30"/>
      <c r="G386" s="30"/>
      <c r="H386" s="30"/>
      <c r="I386" s="30"/>
      <c r="J386" s="20"/>
    </row>
    <row r="387" spans="3:10" ht="12" customHeight="1">
      <c r="C387" s="14" t="s">
        <v>157</v>
      </c>
    </row>
    <row r="388" spans="3:10" ht="12" customHeight="1">
      <c r="C388" s="14" t="s">
        <v>158</v>
      </c>
    </row>
    <row r="389" spans="3:10" ht="12" customHeight="1">
      <c r="D389" s="19" t="s">
        <v>89</v>
      </c>
      <c r="E389" s="201" t="s">
        <v>1151</v>
      </c>
      <c r="F389" s="201" t="s">
        <v>96</v>
      </c>
    </row>
    <row r="390" spans="3:10" ht="12" customHeight="1">
      <c r="D390" s="19" t="s">
        <v>291</v>
      </c>
      <c r="E390" s="1" t="s">
        <v>511</v>
      </c>
      <c r="F390" s="1">
        <v>16</v>
      </c>
    </row>
    <row r="391" spans="3:10" ht="12" customHeight="1">
      <c r="D391" s="19" t="s">
        <v>292</v>
      </c>
      <c r="E391" s="80" t="s">
        <v>101</v>
      </c>
      <c r="F391" s="1">
        <v>16</v>
      </c>
    </row>
    <row r="392" spans="3:10" ht="12" customHeight="1">
      <c r="D392" s="79" t="s">
        <v>275</v>
      </c>
    </row>
    <row r="393" spans="3:10" ht="12" customHeight="1">
      <c r="D393" s="79" t="s">
        <v>276</v>
      </c>
    </row>
    <row r="394" spans="3:10" ht="12" customHeight="1">
      <c r="D394" s="79" t="s">
        <v>264</v>
      </c>
    </row>
    <row r="395" spans="3:10" ht="12" customHeight="1">
      <c r="D395" s="193" t="s">
        <v>151</v>
      </c>
    </row>
    <row r="396" spans="3:10" ht="12" customHeight="1">
      <c r="D396" s="193" t="s">
        <v>1016</v>
      </c>
    </row>
    <row r="397" spans="3:10" ht="12" customHeight="1">
      <c r="D397" s="79" t="s">
        <v>274</v>
      </c>
    </row>
    <row r="398" spans="3:10" ht="12" customHeight="1">
      <c r="C398" s="14" t="s">
        <v>1077</v>
      </c>
    </row>
    <row r="399" spans="3:10" ht="12" customHeight="1">
      <c r="D399" s="19" t="s">
        <v>214</v>
      </c>
      <c r="E399" s="30"/>
      <c r="F399" s="30"/>
      <c r="G399" s="16" t="s">
        <v>21</v>
      </c>
    </row>
    <row r="400" spans="3:10" ht="12" customHeight="1">
      <c r="D400" s="27" t="s">
        <v>102</v>
      </c>
      <c r="E400" s="19" t="s">
        <v>39</v>
      </c>
      <c r="F400" s="30"/>
      <c r="G400" s="16" t="s">
        <v>1076</v>
      </c>
    </row>
    <row r="401" spans="3:9" ht="12" customHeight="1">
      <c r="D401" s="28"/>
      <c r="E401" s="19" t="s">
        <v>177</v>
      </c>
      <c r="F401" s="30"/>
      <c r="G401" s="16" t="s">
        <v>103</v>
      </c>
    </row>
    <row r="402" spans="3:9" ht="12" customHeight="1">
      <c r="D402" s="28"/>
      <c r="E402" s="19" t="s">
        <v>42</v>
      </c>
      <c r="F402" s="30"/>
      <c r="G402" s="16" t="s">
        <v>202</v>
      </c>
    </row>
    <row r="403" spans="3:9" ht="12" customHeight="1">
      <c r="D403" s="28"/>
      <c r="E403" s="19" t="s">
        <v>43</v>
      </c>
      <c r="F403" s="30"/>
      <c r="G403" s="16" t="s">
        <v>203</v>
      </c>
    </row>
    <row r="404" spans="3:9" ht="12" customHeight="1">
      <c r="D404" s="29"/>
      <c r="E404" s="19" t="s">
        <v>44</v>
      </c>
      <c r="F404" s="30"/>
      <c r="G404" s="16" t="s">
        <v>301</v>
      </c>
    </row>
    <row r="405" spans="3:9" ht="12" customHeight="1">
      <c r="D405" s="16" t="s">
        <v>92</v>
      </c>
      <c r="E405" s="19" t="s">
        <v>93</v>
      </c>
      <c r="F405" s="30"/>
      <c r="G405" s="16" t="s">
        <v>215</v>
      </c>
    </row>
    <row r="406" spans="3:9" ht="12" customHeight="1">
      <c r="D406" s="68" t="s">
        <v>277</v>
      </c>
      <c r="E406" s="30"/>
      <c r="F406" s="30"/>
      <c r="G406" s="20"/>
    </row>
    <row r="407" spans="3:9" ht="12" customHeight="1">
      <c r="C407" s="14" t="s">
        <v>159</v>
      </c>
    </row>
    <row r="408" spans="3:9" ht="12" customHeight="1">
      <c r="C408" s="199" t="s">
        <v>135</v>
      </c>
    </row>
    <row r="409" spans="3:9" ht="12" customHeight="1">
      <c r="D409" s="1" t="s">
        <v>320</v>
      </c>
      <c r="E409" s="1" t="s">
        <v>322</v>
      </c>
      <c r="F409" s="1" t="s">
        <v>323</v>
      </c>
    </row>
    <row r="410" spans="3:9" ht="12" customHeight="1">
      <c r="D410" s="80" t="s">
        <v>513</v>
      </c>
      <c r="E410" s="80" t="s">
        <v>514</v>
      </c>
      <c r="F410" s="1" t="s">
        <v>515</v>
      </c>
    </row>
    <row r="411" spans="3:9" ht="12" customHeight="1">
      <c r="D411" s="79" t="s">
        <v>487</v>
      </c>
      <c r="E411" s="22"/>
      <c r="F411" s="23"/>
    </row>
    <row r="412" spans="3:9" ht="12" customHeight="1">
      <c r="D412" s="79" t="s">
        <v>267</v>
      </c>
      <c r="E412" s="22"/>
      <c r="F412" s="22"/>
    </row>
    <row r="413" spans="3:9" ht="12" customHeight="1">
      <c r="C413" s="199" t="s">
        <v>137</v>
      </c>
    </row>
    <row r="414" spans="3:9" ht="12" customHeight="1">
      <c r="D414" s="1" t="s">
        <v>320</v>
      </c>
      <c r="E414" s="1" t="s">
        <v>323</v>
      </c>
    </row>
    <row r="415" spans="3:9" ht="12" customHeight="1">
      <c r="D415" s="80" t="s">
        <v>62</v>
      </c>
      <c r="E415" s="1" t="s">
        <v>63</v>
      </c>
    </row>
    <row r="416" spans="3:9" ht="12" customHeight="1">
      <c r="D416" s="69" t="s">
        <v>325</v>
      </c>
      <c r="E416" s="23"/>
      <c r="I416" s="32"/>
    </row>
    <row r="417" spans="2:11" ht="12" customHeight="1">
      <c r="D417" s="79" t="s">
        <v>268</v>
      </c>
      <c r="E417" s="22"/>
      <c r="I417" s="32"/>
    </row>
    <row r="420" spans="2:11" ht="12" customHeight="1">
      <c r="B420" s="11" t="s">
        <v>516</v>
      </c>
      <c r="C420" s="12"/>
      <c r="D420" s="12"/>
      <c r="E420" s="12"/>
      <c r="F420" s="13"/>
      <c r="G420" s="13">
        <v>28507</v>
      </c>
      <c r="H420" s="13">
        <v>30770</v>
      </c>
      <c r="I420" s="13">
        <v>32816</v>
      </c>
      <c r="J420" s="13">
        <v>39416</v>
      </c>
      <c r="K420" s="13">
        <v>41361</v>
      </c>
    </row>
    <row r="421" spans="2:11" ht="12" customHeight="1">
      <c r="C421" s="14" t="s">
        <v>156</v>
      </c>
    </row>
    <row r="422" spans="2:11" ht="12" customHeight="1">
      <c r="C422" s="14" t="s">
        <v>139</v>
      </c>
    </row>
    <row r="423" spans="2:11" ht="12" customHeight="1">
      <c r="D423" s="16" t="s">
        <v>210</v>
      </c>
      <c r="E423" s="35" t="s">
        <v>309</v>
      </c>
      <c r="F423" s="19" t="s">
        <v>308</v>
      </c>
      <c r="G423" s="20"/>
      <c r="H423" s="35" t="s">
        <v>310</v>
      </c>
      <c r="I423" s="16" t="s">
        <v>304</v>
      </c>
      <c r="J423" s="16" t="s">
        <v>305</v>
      </c>
      <c r="K423" s="16" t="s">
        <v>46</v>
      </c>
    </row>
    <row r="424" spans="2:11" ht="12" customHeight="1">
      <c r="D424" s="17" t="s">
        <v>1017</v>
      </c>
      <c r="E424" s="808">
        <v>12.3</v>
      </c>
      <c r="F424" s="36">
        <v>2210</v>
      </c>
      <c r="G424" s="823">
        <v>13260</v>
      </c>
      <c r="H424" s="37">
        <v>140.9</v>
      </c>
      <c r="I424" s="823">
        <v>105</v>
      </c>
      <c r="J424" s="832">
        <v>3.84</v>
      </c>
      <c r="K424" s="763" t="s">
        <v>192</v>
      </c>
    </row>
    <row r="425" spans="2:11" ht="12" customHeight="1">
      <c r="D425" s="17" t="s">
        <v>1018</v>
      </c>
      <c r="E425" s="822"/>
      <c r="F425" s="36">
        <v>2210</v>
      </c>
      <c r="G425" s="824"/>
      <c r="H425" s="37">
        <v>140.9</v>
      </c>
      <c r="I425" s="824"/>
      <c r="J425" s="833"/>
      <c r="K425" s="765"/>
    </row>
    <row r="426" spans="2:11" ht="12" customHeight="1">
      <c r="D426" s="17" t="s">
        <v>1019</v>
      </c>
      <c r="E426" s="822"/>
      <c r="F426" s="36">
        <v>2210</v>
      </c>
      <c r="G426" s="824"/>
      <c r="H426" s="37">
        <v>140.9</v>
      </c>
      <c r="I426" s="824"/>
      <c r="J426" s="833"/>
      <c r="K426" s="765"/>
    </row>
    <row r="427" spans="2:11" ht="12" customHeight="1">
      <c r="D427" s="17" t="s">
        <v>1020</v>
      </c>
      <c r="E427" s="822"/>
      <c r="F427" s="36">
        <v>2210</v>
      </c>
      <c r="G427" s="824"/>
      <c r="H427" s="37">
        <v>140.9</v>
      </c>
      <c r="I427" s="824"/>
      <c r="J427" s="833"/>
      <c r="K427" s="765"/>
    </row>
    <row r="428" spans="2:11" ht="12" customHeight="1">
      <c r="D428" s="17" t="s">
        <v>1021</v>
      </c>
      <c r="E428" s="822"/>
      <c r="F428" s="36">
        <v>2210</v>
      </c>
      <c r="G428" s="824"/>
      <c r="H428" s="37">
        <v>140.9</v>
      </c>
      <c r="I428" s="824"/>
      <c r="J428" s="833"/>
      <c r="K428" s="765"/>
    </row>
    <row r="429" spans="2:11" ht="12" customHeight="1">
      <c r="D429" s="17" t="s">
        <v>1022</v>
      </c>
      <c r="E429" s="809"/>
      <c r="F429" s="36">
        <v>2210</v>
      </c>
      <c r="G429" s="825"/>
      <c r="H429" s="37">
        <v>140.9</v>
      </c>
      <c r="I429" s="825"/>
      <c r="J429" s="834"/>
      <c r="K429" s="765"/>
    </row>
    <row r="430" spans="2:11" ht="12" customHeight="1">
      <c r="D430" s="17" t="s">
        <v>1023</v>
      </c>
      <c r="E430" s="808">
        <v>12.3</v>
      </c>
      <c r="F430" s="36">
        <v>2210</v>
      </c>
      <c r="G430" s="823">
        <v>13260</v>
      </c>
      <c r="H430" s="37">
        <v>140.9</v>
      </c>
      <c r="I430" s="823">
        <v>105</v>
      </c>
      <c r="J430" s="832">
        <v>3.84</v>
      </c>
      <c r="K430" s="765"/>
    </row>
    <row r="431" spans="2:11" ht="12" customHeight="1">
      <c r="D431" s="17" t="s">
        <v>1024</v>
      </c>
      <c r="E431" s="822"/>
      <c r="F431" s="36">
        <v>2210</v>
      </c>
      <c r="G431" s="824"/>
      <c r="H431" s="37">
        <v>140.9</v>
      </c>
      <c r="I431" s="824"/>
      <c r="J431" s="833"/>
      <c r="K431" s="765"/>
    </row>
    <row r="432" spans="2:11" ht="12" customHeight="1">
      <c r="D432" s="17" t="s">
        <v>1025</v>
      </c>
      <c r="E432" s="822"/>
      <c r="F432" s="36">
        <v>2210</v>
      </c>
      <c r="G432" s="824"/>
      <c r="H432" s="37">
        <v>140.9</v>
      </c>
      <c r="I432" s="824"/>
      <c r="J432" s="833"/>
      <c r="K432" s="765"/>
    </row>
    <row r="433" spans="4:11" ht="12" customHeight="1">
      <c r="D433" s="17" t="s">
        <v>104</v>
      </c>
      <c r="E433" s="822"/>
      <c r="F433" s="36">
        <v>2210</v>
      </c>
      <c r="G433" s="824"/>
      <c r="H433" s="37">
        <v>140.9</v>
      </c>
      <c r="I433" s="824"/>
      <c r="J433" s="833"/>
      <c r="K433" s="765"/>
    </row>
    <row r="434" spans="4:11" ht="12" customHeight="1">
      <c r="D434" s="17" t="s">
        <v>105</v>
      </c>
      <c r="E434" s="822"/>
      <c r="F434" s="36">
        <v>2210</v>
      </c>
      <c r="G434" s="824"/>
      <c r="H434" s="37">
        <v>140.9</v>
      </c>
      <c r="I434" s="824"/>
      <c r="J434" s="833"/>
      <c r="K434" s="765"/>
    </row>
    <row r="435" spans="4:11" ht="12" customHeight="1">
      <c r="D435" s="17" t="s">
        <v>106</v>
      </c>
      <c r="E435" s="809"/>
      <c r="F435" s="36">
        <v>2210</v>
      </c>
      <c r="G435" s="825"/>
      <c r="H435" s="37">
        <v>140.9</v>
      </c>
      <c r="I435" s="825"/>
      <c r="J435" s="834"/>
      <c r="K435" s="765"/>
    </row>
    <row r="436" spans="4:11" ht="12" customHeight="1">
      <c r="D436" s="17" t="s">
        <v>107</v>
      </c>
      <c r="E436" s="808">
        <v>12.3</v>
      </c>
      <c r="F436" s="36">
        <v>2210</v>
      </c>
      <c r="G436" s="823">
        <v>13260</v>
      </c>
      <c r="H436" s="37">
        <v>140.9</v>
      </c>
      <c r="I436" s="823">
        <v>105</v>
      </c>
      <c r="J436" s="832">
        <v>3.84</v>
      </c>
      <c r="K436" s="765"/>
    </row>
    <row r="437" spans="4:11" ht="12" customHeight="1">
      <c r="D437" s="17" t="s">
        <v>108</v>
      </c>
      <c r="E437" s="822"/>
      <c r="F437" s="36">
        <v>2210</v>
      </c>
      <c r="G437" s="824"/>
      <c r="H437" s="37">
        <v>140.9</v>
      </c>
      <c r="I437" s="824"/>
      <c r="J437" s="833"/>
      <c r="K437" s="765"/>
    </row>
    <row r="438" spans="4:11" ht="12" customHeight="1">
      <c r="D438" s="17" t="s">
        <v>109</v>
      </c>
      <c r="E438" s="822"/>
      <c r="F438" s="36">
        <v>2210</v>
      </c>
      <c r="G438" s="824"/>
      <c r="H438" s="37">
        <v>140.9</v>
      </c>
      <c r="I438" s="824"/>
      <c r="J438" s="833"/>
      <c r="K438" s="765"/>
    </row>
    <row r="439" spans="4:11" ht="12" customHeight="1">
      <c r="D439" s="17" t="s">
        <v>110</v>
      </c>
      <c r="E439" s="822"/>
      <c r="F439" s="36">
        <v>2210</v>
      </c>
      <c r="G439" s="824"/>
      <c r="H439" s="37">
        <v>140.9</v>
      </c>
      <c r="I439" s="824"/>
      <c r="J439" s="833"/>
      <c r="K439" s="765"/>
    </row>
    <row r="440" spans="4:11" ht="12" customHeight="1">
      <c r="D440" s="17" t="s">
        <v>111</v>
      </c>
      <c r="E440" s="822"/>
      <c r="F440" s="36">
        <v>2210</v>
      </c>
      <c r="G440" s="824"/>
      <c r="H440" s="37">
        <v>140.9</v>
      </c>
      <c r="I440" s="824"/>
      <c r="J440" s="833"/>
      <c r="K440" s="765"/>
    </row>
    <row r="441" spans="4:11" ht="12" customHeight="1">
      <c r="D441" s="17" t="s">
        <v>112</v>
      </c>
      <c r="E441" s="809"/>
      <c r="F441" s="36">
        <v>2210</v>
      </c>
      <c r="G441" s="825"/>
      <c r="H441" s="37">
        <v>140.9</v>
      </c>
      <c r="I441" s="825"/>
      <c r="J441" s="834"/>
      <c r="K441" s="765"/>
    </row>
    <row r="442" spans="4:11" ht="12" customHeight="1">
      <c r="D442" s="17" t="s">
        <v>113</v>
      </c>
      <c r="E442" s="808">
        <v>12.3</v>
      </c>
      <c r="F442" s="36">
        <v>2210</v>
      </c>
      <c r="G442" s="823">
        <v>13260</v>
      </c>
      <c r="H442" s="37">
        <v>140.9</v>
      </c>
      <c r="I442" s="823">
        <v>105</v>
      </c>
      <c r="J442" s="832">
        <v>3.84</v>
      </c>
      <c r="K442" s="765"/>
    </row>
    <row r="443" spans="4:11" ht="12" customHeight="1">
      <c r="D443" s="17" t="s">
        <v>114</v>
      </c>
      <c r="E443" s="822"/>
      <c r="F443" s="36">
        <v>2210</v>
      </c>
      <c r="G443" s="824"/>
      <c r="H443" s="37">
        <v>140.9</v>
      </c>
      <c r="I443" s="824"/>
      <c r="J443" s="833"/>
      <c r="K443" s="765"/>
    </row>
    <row r="444" spans="4:11" ht="12" customHeight="1">
      <c r="D444" s="17" t="s">
        <v>115</v>
      </c>
      <c r="E444" s="822"/>
      <c r="F444" s="36">
        <v>2210</v>
      </c>
      <c r="G444" s="824"/>
      <c r="H444" s="37">
        <v>140.9</v>
      </c>
      <c r="I444" s="824"/>
      <c r="J444" s="833"/>
      <c r="K444" s="765"/>
    </row>
    <row r="445" spans="4:11" ht="12" customHeight="1">
      <c r="D445" s="17" t="s">
        <v>116</v>
      </c>
      <c r="E445" s="822"/>
      <c r="F445" s="36">
        <v>2210</v>
      </c>
      <c r="G445" s="824"/>
      <c r="H445" s="37">
        <v>140.9</v>
      </c>
      <c r="I445" s="824"/>
      <c r="J445" s="833"/>
      <c r="K445" s="765"/>
    </row>
    <row r="446" spans="4:11" ht="12" customHeight="1">
      <c r="D446" s="17" t="s">
        <v>117</v>
      </c>
      <c r="E446" s="822"/>
      <c r="F446" s="36">
        <v>2210</v>
      </c>
      <c r="G446" s="824"/>
      <c r="H446" s="37">
        <v>140.9</v>
      </c>
      <c r="I446" s="824"/>
      <c r="J446" s="833"/>
      <c r="K446" s="765"/>
    </row>
    <row r="447" spans="4:11" ht="12" customHeight="1">
      <c r="D447" s="17" t="s">
        <v>118</v>
      </c>
      <c r="E447" s="809"/>
      <c r="F447" s="36">
        <v>2210</v>
      </c>
      <c r="G447" s="825"/>
      <c r="H447" s="37">
        <v>140.9</v>
      </c>
      <c r="I447" s="825"/>
      <c r="J447" s="834"/>
      <c r="K447" s="764"/>
    </row>
    <row r="448" spans="4:11" ht="12" customHeight="1">
      <c r="D448" s="16" t="s">
        <v>119</v>
      </c>
      <c r="E448" s="6">
        <v>11.4</v>
      </c>
      <c r="F448" s="826" t="s">
        <v>194</v>
      </c>
      <c r="G448" s="814"/>
      <c r="H448" s="6" t="s">
        <v>195</v>
      </c>
      <c r="I448" s="6" t="s">
        <v>196</v>
      </c>
      <c r="J448" s="6" t="s">
        <v>197</v>
      </c>
      <c r="K448" s="16" t="s">
        <v>226</v>
      </c>
    </row>
    <row r="449" spans="3:11" ht="12" customHeight="1">
      <c r="D449" s="71" t="s">
        <v>278</v>
      </c>
      <c r="E449" s="43"/>
      <c r="F449" s="43"/>
      <c r="G449" s="43"/>
      <c r="H449" s="43"/>
      <c r="I449" s="43"/>
      <c r="J449" s="43"/>
      <c r="K449" s="65"/>
    </row>
    <row r="450" spans="3:11" ht="12" customHeight="1">
      <c r="D450" s="87" t="s">
        <v>179</v>
      </c>
      <c r="E450" s="46"/>
      <c r="F450" s="46"/>
      <c r="G450" s="46"/>
      <c r="H450" s="46"/>
      <c r="I450" s="46"/>
      <c r="J450" s="46"/>
      <c r="K450" s="47"/>
    </row>
    <row r="451" spans="3:11" ht="12" customHeight="1">
      <c r="D451" s="88" t="s">
        <v>1149</v>
      </c>
      <c r="E451" s="48"/>
      <c r="F451" s="48"/>
      <c r="G451" s="48"/>
      <c r="H451" s="48"/>
      <c r="I451" s="48"/>
      <c r="J451" s="48"/>
      <c r="K451" s="49"/>
    </row>
    <row r="452" spans="3:11" ht="12" customHeight="1">
      <c r="C452" s="14" t="s">
        <v>157</v>
      </c>
    </row>
    <row r="453" spans="3:11" ht="12" customHeight="1">
      <c r="C453" s="14" t="s">
        <v>166</v>
      </c>
    </row>
    <row r="454" spans="3:11" ht="12" customHeight="1">
      <c r="D454" s="826" t="s">
        <v>20</v>
      </c>
      <c r="E454" s="814"/>
      <c r="F454" s="3" t="s">
        <v>1150</v>
      </c>
      <c r="G454" s="3" t="s">
        <v>96</v>
      </c>
    </row>
    <row r="455" spans="3:11" ht="12" customHeight="1">
      <c r="D455" s="826" t="s">
        <v>293</v>
      </c>
      <c r="E455" s="814"/>
      <c r="F455" s="5">
        <v>60</v>
      </c>
      <c r="G455" s="5">
        <v>5</v>
      </c>
    </row>
    <row r="456" spans="3:11" ht="12" customHeight="1">
      <c r="D456" s="826" t="s">
        <v>119</v>
      </c>
      <c r="E456" s="814"/>
      <c r="F456" s="5">
        <v>420</v>
      </c>
      <c r="G456" s="5">
        <v>0</v>
      </c>
    </row>
    <row r="457" spans="3:11" ht="12" customHeight="1">
      <c r="D457" s="79" t="s">
        <v>275</v>
      </c>
    </row>
    <row r="458" spans="3:11" ht="12" customHeight="1">
      <c r="D458" s="79" t="s">
        <v>276</v>
      </c>
    </row>
    <row r="459" spans="3:11" ht="12" customHeight="1">
      <c r="D459" s="79" t="s">
        <v>264</v>
      </c>
    </row>
    <row r="460" spans="3:11" ht="12" customHeight="1">
      <c r="D460" s="194" t="s">
        <v>151</v>
      </c>
    </row>
    <row r="461" spans="3:11" ht="12" customHeight="1">
      <c r="D461" s="194" t="s">
        <v>465</v>
      </c>
    </row>
    <row r="462" spans="3:11" ht="12" customHeight="1">
      <c r="C462" s="14" t="s">
        <v>167</v>
      </c>
    </row>
    <row r="463" spans="3:11" ht="12" customHeight="1">
      <c r="D463" s="826" t="s">
        <v>20</v>
      </c>
      <c r="E463" s="814"/>
      <c r="F463" s="3" t="s">
        <v>240</v>
      </c>
      <c r="G463" s="3" t="s">
        <v>96</v>
      </c>
    </row>
    <row r="464" spans="3:11" ht="12" customHeight="1">
      <c r="D464" s="826" t="s">
        <v>517</v>
      </c>
      <c r="E464" s="814"/>
      <c r="F464" s="86">
        <v>0.05</v>
      </c>
      <c r="G464" s="5">
        <v>5</v>
      </c>
    </row>
    <row r="465" spans="3:7" ht="12" customHeight="1">
      <c r="D465" s="826" t="s">
        <v>119</v>
      </c>
      <c r="E465" s="814"/>
      <c r="F465" s="86">
        <v>0.05</v>
      </c>
      <c r="G465" s="5">
        <v>0</v>
      </c>
    </row>
    <row r="466" spans="3:7" ht="12" customHeight="1">
      <c r="D466" s="79" t="s">
        <v>204</v>
      </c>
      <c r="E466" s="21"/>
    </row>
    <row r="467" spans="3:7" ht="12" customHeight="1">
      <c r="D467" s="79" t="s">
        <v>530</v>
      </c>
      <c r="E467" s="21"/>
    </row>
    <row r="468" spans="3:7" ht="12" customHeight="1">
      <c r="D468" s="79" t="s">
        <v>265</v>
      </c>
      <c r="E468" s="21"/>
    </row>
    <row r="469" spans="3:7" ht="12" customHeight="1">
      <c r="D469" s="194" t="s">
        <v>518</v>
      </c>
    </row>
    <row r="470" spans="3:7" ht="12" customHeight="1">
      <c r="D470" s="194" t="s">
        <v>473</v>
      </c>
    </row>
    <row r="471" spans="3:7" ht="12" customHeight="1">
      <c r="C471" s="14" t="s">
        <v>161</v>
      </c>
    </row>
    <row r="472" spans="3:7" ht="12" customHeight="1">
      <c r="C472" s="14" t="s">
        <v>154</v>
      </c>
    </row>
    <row r="473" spans="3:7" ht="12" customHeight="1">
      <c r="D473" s="19" t="s">
        <v>213</v>
      </c>
      <c r="E473" s="20"/>
      <c r="F473" s="16" t="s">
        <v>21</v>
      </c>
    </row>
    <row r="474" spans="3:7" ht="12" customHeight="1">
      <c r="D474" s="19" t="s">
        <v>39</v>
      </c>
      <c r="E474" s="20"/>
      <c r="F474" s="16" t="s">
        <v>519</v>
      </c>
    </row>
    <row r="475" spans="3:7" ht="12" customHeight="1">
      <c r="D475" s="19" t="s">
        <v>177</v>
      </c>
      <c r="E475" s="20"/>
      <c r="F475" s="16" t="s">
        <v>55</v>
      </c>
    </row>
    <row r="476" spans="3:7" ht="12" customHeight="1">
      <c r="D476" s="19" t="s">
        <v>42</v>
      </c>
      <c r="E476" s="20"/>
      <c r="F476" s="16" t="s">
        <v>364</v>
      </c>
    </row>
    <row r="477" spans="3:7" ht="12" customHeight="1">
      <c r="D477" s="19" t="s">
        <v>43</v>
      </c>
      <c r="E477" s="20"/>
      <c r="F477" s="16" t="s">
        <v>365</v>
      </c>
    </row>
    <row r="478" spans="3:7" ht="12" customHeight="1">
      <c r="D478" s="19" t="s">
        <v>44</v>
      </c>
      <c r="E478" s="20"/>
      <c r="F478" s="16" t="s">
        <v>366</v>
      </c>
    </row>
    <row r="479" spans="3:7" ht="12" customHeight="1">
      <c r="D479" s="68" t="s">
        <v>266</v>
      </c>
      <c r="E479" s="30"/>
      <c r="F479" s="20"/>
    </row>
    <row r="480" spans="3:7" ht="12" customHeight="1">
      <c r="C480" s="14" t="s">
        <v>162</v>
      </c>
    </row>
    <row r="481" spans="3:9" ht="12" customHeight="1">
      <c r="D481" s="14" t="s">
        <v>135</v>
      </c>
    </row>
    <row r="482" spans="3:9" ht="12" customHeight="1">
      <c r="D482" s="1" t="s">
        <v>320</v>
      </c>
      <c r="E482" s="1" t="s">
        <v>322</v>
      </c>
      <c r="F482" s="1" t="s">
        <v>323</v>
      </c>
    </row>
    <row r="483" spans="3:9" ht="12" customHeight="1">
      <c r="D483" s="80" t="s">
        <v>513</v>
      </c>
      <c r="E483" s="80" t="s">
        <v>514</v>
      </c>
      <c r="F483" s="1" t="s">
        <v>515</v>
      </c>
    </row>
    <row r="484" spans="3:9" ht="12" customHeight="1">
      <c r="D484" s="79" t="s">
        <v>487</v>
      </c>
      <c r="E484" s="22"/>
      <c r="F484" s="23"/>
    </row>
    <row r="485" spans="3:9" ht="12" customHeight="1">
      <c r="D485" s="79" t="s">
        <v>267</v>
      </c>
      <c r="E485" s="22"/>
      <c r="F485" s="22"/>
    </row>
    <row r="486" spans="3:9" ht="12" customHeight="1">
      <c r="D486" s="14" t="s">
        <v>137</v>
      </c>
    </row>
    <row r="487" spans="3:9" ht="12" customHeight="1">
      <c r="D487" s="1" t="s">
        <v>320</v>
      </c>
      <c r="E487" s="1" t="s">
        <v>323</v>
      </c>
    </row>
    <row r="488" spans="3:9" ht="12" customHeight="1">
      <c r="D488" s="80" t="s">
        <v>62</v>
      </c>
      <c r="E488" s="1" t="s">
        <v>63</v>
      </c>
    </row>
    <row r="489" spans="3:9" ht="12" customHeight="1">
      <c r="D489" s="69" t="s">
        <v>325</v>
      </c>
      <c r="E489" s="23"/>
      <c r="I489" s="32"/>
    </row>
    <row r="490" spans="3:9" ht="12" customHeight="1">
      <c r="D490" s="79" t="s">
        <v>268</v>
      </c>
      <c r="E490" s="22"/>
      <c r="I490" s="32"/>
    </row>
    <row r="491" spans="3:9" ht="12" customHeight="1">
      <c r="C491" s="14" t="s">
        <v>180</v>
      </c>
    </row>
    <row r="492" spans="3:9" ht="12" customHeight="1">
      <c r="C492" s="14" t="s">
        <v>138</v>
      </c>
    </row>
    <row r="493" spans="3:9" ht="12" customHeight="1">
      <c r="D493" s="19" t="s">
        <v>86</v>
      </c>
      <c r="E493" s="20"/>
      <c r="F493" s="1" t="s">
        <v>411</v>
      </c>
    </row>
    <row r="494" spans="3:9" ht="12" customHeight="1">
      <c r="D494" s="19" t="s">
        <v>520</v>
      </c>
      <c r="E494" s="20"/>
      <c r="F494" s="1" t="s">
        <v>521</v>
      </c>
    </row>
    <row r="495" spans="3:9" ht="12" customHeight="1">
      <c r="D495" s="68" t="s">
        <v>314</v>
      </c>
      <c r="E495" s="30"/>
      <c r="F495" s="20"/>
    </row>
    <row r="498" spans="2:11" ht="12" customHeight="1">
      <c r="B498" s="11" t="s">
        <v>522</v>
      </c>
      <c r="C498" s="12"/>
      <c r="D498" s="12"/>
      <c r="E498" s="12"/>
      <c r="F498" s="13">
        <v>26647</v>
      </c>
      <c r="G498" s="13">
        <v>27117</v>
      </c>
      <c r="H498" s="13">
        <v>30770</v>
      </c>
      <c r="I498" s="13">
        <v>31478</v>
      </c>
      <c r="J498" s="13">
        <v>32108</v>
      </c>
      <c r="K498" s="13">
        <v>33324</v>
      </c>
    </row>
    <row r="499" spans="2:11" ht="12" customHeight="1">
      <c r="F499" s="13">
        <v>36251</v>
      </c>
      <c r="G499" s="13">
        <v>37571</v>
      </c>
      <c r="H499" s="13" t="s">
        <v>216</v>
      </c>
      <c r="I499" s="13">
        <v>38611</v>
      </c>
      <c r="J499" s="13">
        <v>40172</v>
      </c>
      <c r="K499" s="13" t="s">
        <v>216</v>
      </c>
    </row>
    <row r="500" spans="2:11" ht="12" customHeight="1">
      <c r="F500" s="13">
        <v>40506</v>
      </c>
      <c r="G500" s="13">
        <v>41361</v>
      </c>
      <c r="H500" s="13"/>
      <c r="I500" s="13"/>
      <c r="J500" s="13"/>
      <c r="K500" s="13"/>
    </row>
    <row r="501" spans="2:11" ht="12" customHeight="1">
      <c r="C501" s="14" t="s">
        <v>156</v>
      </c>
    </row>
    <row r="502" spans="2:11" ht="12" customHeight="1">
      <c r="C502" s="14" t="s">
        <v>139</v>
      </c>
    </row>
    <row r="503" spans="2:11" ht="12" customHeight="1">
      <c r="D503" s="16" t="s">
        <v>210</v>
      </c>
      <c r="E503" s="3" t="s">
        <v>198</v>
      </c>
      <c r="F503" s="3" t="s">
        <v>2</v>
      </c>
      <c r="G503" s="3" t="s">
        <v>3</v>
      </c>
      <c r="H503" s="3" t="s">
        <v>4</v>
      </c>
      <c r="I503" s="16" t="s">
        <v>46</v>
      </c>
    </row>
    <row r="504" spans="2:11" ht="12" customHeight="1">
      <c r="D504" s="16" t="s">
        <v>26</v>
      </c>
      <c r="E504" s="3" t="s">
        <v>120</v>
      </c>
      <c r="F504" s="3" t="s">
        <v>1161</v>
      </c>
      <c r="G504" s="3" t="s">
        <v>207</v>
      </c>
      <c r="H504" s="3" t="s">
        <v>121</v>
      </c>
      <c r="I504" s="763" t="s">
        <v>192</v>
      </c>
    </row>
    <row r="505" spans="2:11" ht="12" customHeight="1">
      <c r="D505" s="16" t="s">
        <v>29</v>
      </c>
      <c r="E505" s="3" t="s">
        <v>120</v>
      </c>
      <c r="F505" s="3" t="s">
        <v>1161</v>
      </c>
      <c r="G505" s="3" t="s">
        <v>207</v>
      </c>
      <c r="H505" s="3" t="s">
        <v>121</v>
      </c>
      <c r="I505" s="765"/>
    </row>
    <row r="506" spans="2:11" ht="12" customHeight="1">
      <c r="D506" s="16" t="s">
        <v>48</v>
      </c>
      <c r="E506" s="3" t="s">
        <v>120</v>
      </c>
      <c r="F506" s="3" t="s">
        <v>1161</v>
      </c>
      <c r="G506" s="3" t="s">
        <v>207</v>
      </c>
      <c r="H506" s="3" t="s">
        <v>121</v>
      </c>
      <c r="I506" s="765"/>
    </row>
    <row r="507" spans="2:11" ht="12" customHeight="1">
      <c r="D507" s="16" t="s">
        <v>49</v>
      </c>
      <c r="E507" s="3" t="s">
        <v>120</v>
      </c>
      <c r="F507" s="3" t="s">
        <v>1161</v>
      </c>
      <c r="G507" s="3" t="s">
        <v>207</v>
      </c>
      <c r="H507" s="3" t="s">
        <v>121</v>
      </c>
      <c r="I507" s="765"/>
    </row>
    <row r="508" spans="2:11" ht="12" customHeight="1">
      <c r="D508" s="16" t="s">
        <v>50</v>
      </c>
      <c r="E508" s="3" t="s">
        <v>120</v>
      </c>
      <c r="F508" s="3" t="s">
        <v>1161</v>
      </c>
      <c r="G508" s="3" t="s">
        <v>207</v>
      </c>
      <c r="H508" s="3" t="s">
        <v>121</v>
      </c>
      <c r="I508" s="765"/>
    </row>
    <row r="509" spans="2:11" ht="12" customHeight="1">
      <c r="D509" s="17" t="s">
        <v>523</v>
      </c>
      <c r="E509" s="3" t="s">
        <v>209</v>
      </c>
      <c r="F509" s="3" t="s">
        <v>1162</v>
      </c>
      <c r="G509" s="3" t="s">
        <v>243</v>
      </c>
      <c r="H509" s="3" t="s">
        <v>217</v>
      </c>
      <c r="I509" s="765"/>
    </row>
    <row r="510" spans="2:11" ht="12" customHeight="1">
      <c r="D510" s="17" t="s">
        <v>524</v>
      </c>
      <c r="E510" s="3" t="s">
        <v>122</v>
      </c>
      <c r="F510" s="3" t="s">
        <v>1163</v>
      </c>
      <c r="G510" s="3" t="s">
        <v>244</v>
      </c>
      <c r="H510" s="3" t="s">
        <v>123</v>
      </c>
      <c r="I510" s="765"/>
    </row>
    <row r="511" spans="2:11" ht="12" customHeight="1">
      <c r="D511" s="17" t="s">
        <v>525</v>
      </c>
      <c r="E511" s="3" t="s">
        <v>124</v>
      </c>
      <c r="F511" s="3" t="s">
        <v>1164</v>
      </c>
      <c r="G511" s="3" t="s">
        <v>208</v>
      </c>
      <c r="H511" s="3" t="s">
        <v>125</v>
      </c>
      <c r="I511" s="765"/>
    </row>
    <row r="512" spans="2:11" ht="12" customHeight="1">
      <c r="D512" s="827" t="s">
        <v>526</v>
      </c>
      <c r="E512" s="17" t="s">
        <v>306</v>
      </c>
      <c r="F512" s="829" t="s">
        <v>528</v>
      </c>
      <c r="G512" s="761" t="s">
        <v>338</v>
      </c>
      <c r="H512" s="761" t="s">
        <v>527</v>
      </c>
      <c r="I512" s="765"/>
    </row>
    <row r="513" spans="3:9" ht="12" customHeight="1">
      <c r="D513" s="828"/>
      <c r="E513" s="17" t="s">
        <v>307</v>
      </c>
      <c r="F513" s="830"/>
      <c r="G513" s="831"/>
      <c r="H513" s="831"/>
      <c r="I513" s="764"/>
    </row>
    <row r="514" spans="3:9" ht="12" customHeight="1">
      <c r="D514" s="68" t="s">
        <v>279</v>
      </c>
      <c r="E514" s="30"/>
      <c r="F514" s="30"/>
      <c r="G514" s="30"/>
      <c r="H514" s="30"/>
      <c r="I514" s="20"/>
    </row>
    <row r="515" spans="3:9" ht="12" customHeight="1">
      <c r="C515" s="14" t="s">
        <v>157</v>
      </c>
    </row>
    <row r="516" spans="3:9" ht="12" customHeight="1">
      <c r="C516" s="14" t="s">
        <v>166</v>
      </c>
    </row>
    <row r="517" spans="3:9" ht="12" customHeight="1">
      <c r="D517" s="16" t="s">
        <v>20</v>
      </c>
      <c r="E517" s="3" t="s">
        <v>529</v>
      </c>
      <c r="F517" s="3" t="s">
        <v>96</v>
      </c>
    </row>
    <row r="518" spans="3:9" ht="12" customHeight="1">
      <c r="D518" s="16" t="s">
        <v>26</v>
      </c>
      <c r="E518" s="763" t="s">
        <v>199</v>
      </c>
      <c r="F518" s="804">
        <v>5</v>
      </c>
    </row>
    <row r="519" spans="3:9" ht="12" customHeight="1">
      <c r="D519" s="16" t="s">
        <v>29</v>
      </c>
      <c r="E519" s="765"/>
      <c r="F519" s="765"/>
    </row>
    <row r="520" spans="3:9" ht="12" customHeight="1">
      <c r="D520" s="16" t="s">
        <v>48</v>
      </c>
      <c r="E520" s="765"/>
      <c r="F520" s="765"/>
    </row>
    <row r="521" spans="3:9" ht="12" customHeight="1">
      <c r="D521" s="16" t="s">
        <v>49</v>
      </c>
      <c r="E521" s="765"/>
      <c r="F521" s="765"/>
    </row>
    <row r="522" spans="3:9" ht="12" customHeight="1">
      <c r="D522" s="16" t="s">
        <v>50</v>
      </c>
      <c r="E522" s="764"/>
      <c r="F522" s="764"/>
    </row>
    <row r="523" spans="3:9" ht="12" customHeight="1">
      <c r="D523" s="17" t="s">
        <v>523</v>
      </c>
      <c r="E523" s="763" t="s">
        <v>219</v>
      </c>
      <c r="F523" s="804">
        <v>11</v>
      </c>
    </row>
    <row r="524" spans="3:9" ht="12" customHeight="1">
      <c r="D524" s="17" t="s">
        <v>524</v>
      </c>
      <c r="E524" s="765"/>
      <c r="F524" s="765"/>
    </row>
    <row r="525" spans="3:9" ht="12" customHeight="1">
      <c r="D525" s="17" t="s">
        <v>525</v>
      </c>
      <c r="E525" s="764"/>
      <c r="F525" s="764"/>
    </row>
    <row r="526" spans="3:9" ht="12" customHeight="1">
      <c r="D526" s="79" t="s">
        <v>275</v>
      </c>
    </row>
    <row r="527" spans="3:9" ht="12" customHeight="1">
      <c r="D527" s="79" t="s">
        <v>276</v>
      </c>
    </row>
    <row r="528" spans="3:9" ht="12" customHeight="1">
      <c r="D528" s="79" t="s">
        <v>264</v>
      </c>
    </row>
    <row r="529" spans="3:6" ht="12" customHeight="1">
      <c r="D529" s="160" t="s">
        <v>1028</v>
      </c>
    </row>
    <row r="530" spans="3:6" ht="12" customHeight="1">
      <c r="D530" s="160" t="s">
        <v>1029</v>
      </c>
    </row>
    <row r="531" spans="3:6" ht="12" customHeight="1">
      <c r="C531" s="14" t="s">
        <v>167</v>
      </c>
    </row>
    <row r="532" spans="3:6" ht="12" customHeight="1">
      <c r="D532" s="16" t="s">
        <v>20</v>
      </c>
      <c r="E532" s="3" t="s">
        <v>1165</v>
      </c>
      <c r="F532" s="3" t="s">
        <v>96</v>
      </c>
    </row>
    <row r="533" spans="3:6" ht="12" customHeight="1">
      <c r="D533" s="16" t="s">
        <v>26</v>
      </c>
      <c r="E533" s="763" t="s">
        <v>200</v>
      </c>
      <c r="F533" s="804">
        <v>5</v>
      </c>
    </row>
    <row r="534" spans="3:6" ht="12" customHeight="1">
      <c r="D534" s="16" t="s">
        <v>29</v>
      </c>
      <c r="E534" s="765"/>
      <c r="F534" s="765"/>
    </row>
    <row r="535" spans="3:6" ht="12" customHeight="1">
      <c r="D535" s="16" t="s">
        <v>48</v>
      </c>
      <c r="E535" s="765"/>
      <c r="F535" s="765"/>
    </row>
    <row r="536" spans="3:6" ht="12" customHeight="1">
      <c r="D536" s="16" t="s">
        <v>49</v>
      </c>
      <c r="E536" s="765"/>
      <c r="F536" s="765"/>
    </row>
    <row r="537" spans="3:6" ht="12" customHeight="1">
      <c r="D537" s="16" t="s">
        <v>50</v>
      </c>
      <c r="E537" s="764"/>
      <c r="F537" s="764"/>
    </row>
    <row r="538" spans="3:6" ht="12" customHeight="1">
      <c r="D538" s="17" t="s">
        <v>523</v>
      </c>
      <c r="E538" s="763" t="s">
        <v>201</v>
      </c>
      <c r="F538" s="804" t="s">
        <v>256</v>
      </c>
    </row>
    <row r="539" spans="3:6" ht="12" customHeight="1">
      <c r="D539" s="17" t="s">
        <v>524</v>
      </c>
      <c r="E539" s="765"/>
      <c r="F539" s="765"/>
    </row>
    <row r="540" spans="3:6" ht="12" customHeight="1">
      <c r="D540" s="17" t="s">
        <v>525</v>
      </c>
      <c r="E540" s="764"/>
      <c r="F540" s="764"/>
    </row>
    <row r="541" spans="3:6" ht="12" customHeight="1">
      <c r="D541" s="16" t="s">
        <v>126</v>
      </c>
      <c r="E541" s="3" t="s">
        <v>127</v>
      </c>
      <c r="F541" s="3" t="s">
        <v>256</v>
      </c>
    </row>
    <row r="542" spans="3:6" ht="12" customHeight="1">
      <c r="D542" s="79" t="s">
        <v>204</v>
      </c>
    </row>
    <row r="543" spans="3:6" ht="12" customHeight="1">
      <c r="D543" s="79" t="s">
        <v>530</v>
      </c>
    </row>
    <row r="544" spans="3:6" ht="12" customHeight="1">
      <c r="D544" s="79" t="s">
        <v>265</v>
      </c>
    </row>
    <row r="545" spans="3:7" ht="12" customHeight="1">
      <c r="D545" s="160" t="s">
        <v>1027</v>
      </c>
    </row>
    <row r="546" spans="3:7" ht="12" customHeight="1">
      <c r="D546" s="160" t="s">
        <v>473</v>
      </c>
    </row>
    <row r="547" spans="3:7" ht="12" customHeight="1">
      <c r="C547" s="14" t="s">
        <v>161</v>
      </c>
    </row>
    <row r="548" spans="3:7" ht="12" customHeight="1">
      <c r="C548" s="14" t="s">
        <v>168</v>
      </c>
    </row>
    <row r="549" spans="3:7" ht="12" customHeight="1">
      <c r="D549" s="19"/>
      <c r="E549" s="30" t="s">
        <v>395</v>
      </c>
      <c r="F549" s="51"/>
      <c r="G549" s="16" t="s">
        <v>21</v>
      </c>
    </row>
    <row r="550" spans="3:7" ht="12" customHeight="1">
      <c r="D550" s="80" t="s">
        <v>39</v>
      </c>
      <c r="E550" s="30"/>
      <c r="F550" s="51"/>
      <c r="G550" s="16" t="s">
        <v>534</v>
      </c>
    </row>
    <row r="551" spans="3:7" ht="12" customHeight="1">
      <c r="D551" s="763" t="s">
        <v>186</v>
      </c>
      <c r="E551" s="19" t="s">
        <v>177</v>
      </c>
      <c r="F551" s="51"/>
      <c r="G551" s="16" t="s">
        <v>55</v>
      </c>
    </row>
    <row r="552" spans="3:7" ht="12" customHeight="1">
      <c r="D552" s="765"/>
      <c r="E552" s="19" t="s">
        <v>42</v>
      </c>
      <c r="F552" s="51"/>
      <c r="G552" s="16" t="s">
        <v>405</v>
      </c>
    </row>
    <row r="553" spans="3:7" ht="12" customHeight="1">
      <c r="D553" s="765"/>
      <c r="E553" s="19" t="s">
        <v>43</v>
      </c>
      <c r="F553" s="51"/>
      <c r="G553" s="16" t="s">
        <v>406</v>
      </c>
    </row>
    <row r="554" spans="3:7" ht="12" customHeight="1">
      <c r="D554" s="765"/>
      <c r="E554" s="19" t="s">
        <v>44</v>
      </c>
      <c r="F554" s="51"/>
      <c r="G554" s="16" t="s">
        <v>532</v>
      </c>
    </row>
    <row r="555" spans="3:7" ht="12" customHeight="1">
      <c r="D555" s="765"/>
      <c r="E555" s="19" t="s">
        <v>128</v>
      </c>
      <c r="F555" s="51"/>
      <c r="G555" s="16" t="s">
        <v>407</v>
      </c>
    </row>
    <row r="556" spans="3:7" ht="12" customHeight="1">
      <c r="D556" s="765"/>
      <c r="E556" s="19" t="s">
        <v>129</v>
      </c>
      <c r="F556" s="51"/>
      <c r="G556" s="16" t="s">
        <v>408</v>
      </c>
    </row>
    <row r="557" spans="3:7" ht="12" customHeight="1">
      <c r="D557" s="764"/>
      <c r="E557" s="50" t="s">
        <v>531</v>
      </c>
      <c r="F557" s="89"/>
      <c r="G557" s="16" t="s">
        <v>409</v>
      </c>
    </row>
    <row r="558" spans="3:7" ht="12" customHeight="1">
      <c r="D558" s="68" t="s">
        <v>533</v>
      </c>
      <c r="E558" s="30"/>
      <c r="F558" s="90"/>
      <c r="G558" s="20"/>
    </row>
    <row r="559" spans="3:7" ht="12" customHeight="1">
      <c r="C559" s="14" t="s">
        <v>181</v>
      </c>
    </row>
    <row r="560" spans="3:7" ht="12" customHeight="1">
      <c r="D560" s="14" t="s">
        <v>135</v>
      </c>
    </row>
    <row r="561" spans="3:14" ht="12" customHeight="1">
      <c r="D561" s="1" t="s">
        <v>320</v>
      </c>
      <c r="E561" s="1" t="s">
        <v>322</v>
      </c>
      <c r="F561" s="1" t="s">
        <v>323</v>
      </c>
    </row>
    <row r="562" spans="3:14" ht="12" customHeight="1">
      <c r="D562" s="80" t="s">
        <v>1006</v>
      </c>
      <c r="E562" s="80" t="s">
        <v>1007</v>
      </c>
      <c r="F562" s="1" t="s">
        <v>1005</v>
      </c>
    </row>
    <row r="563" spans="3:14" ht="12" customHeight="1">
      <c r="D563" s="79" t="s">
        <v>487</v>
      </c>
      <c r="E563" s="22"/>
      <c r="F563" s="23"/>
    </row>
    <row r="564" spans="3:14" ht="12" customHeight="1">
      <c r="D564" s="79" t="s">
        <v>267</v>
      </c>
      <c r="E564" s="22"/>
      <c r="F564" s="22"/>
    </row>
    <row r="565" spans="3:14" ht="12" customHeight="1">
      <c r="D565" s="14" t="s">
        <v>137</v>
      </c>
    </row>
    <row r="566" spans="3:14" ht="12" customHeight="1">
      <c r="D566" s="1" t="s">
        <v>320</v>
      </c>
      <c r="E566" s="1" t="s">
        <v>323</v>
      </c>
    </row>
    <row r="567" spans="3:14" ht="12" customHeight="1">
      <c r="D567" s="80" t="s">
        <v>62</v>
      </c>
      <c r="E567" s="1" t="s">
        <v>63</v>
      </c>
    </row>
    <row r="568" spans="3:14" ht="12" customHeight="1">
      <c r="D568" s="69" t="s">
        <v>325</v>
      </c>
      <c r="E568" s="23"/>
      <c r="I568" s="32"/>
    </row>
    <row r="569" spans="3:14" ht="12" customHeight="1">
      <c r="D569" s="79" t="s">
        <v>268</v>
      </c>
      <c r="E569" s="22"/>
      <c r="I569" s="32"/>
    </row>
    <row r="570" spans="3:14" ht="12" customHeight="1">
      <c r="C570" s="14" t="s">
        <v>182</v>
      </c>
    </row>
    <row r="571" spans="3:14" ht="12" customHeight="1">
      <c r="C571" s="14" t="s">
        <v>169</v>
      </c>
    </row>
    <row r="572" spans="3:14" ht="12" customHeight="1">
      <c r="D572" s="24" t="s">
        <v>20</v>
      </c>
      <c r="E572" s="1" t="s">
        <v>327</v>
      </c>
    </row>
    <row r="573" spans="3:14" ht="12" customHeight="1">
      <c r="D573" s="25"/>
      <c r="E573" s="91" t="s">
        <v>535</v>
      </c>
    </row>
    <row r="574" spans="3:14" ht="12" customHeight="1">
      <c r="D574" s="19" t="s">
        <v>126</v>
      </c>
      <c r="E574" s="1">
        <v>0.5</v>
      </c>
    </row>
    <row r="575" spans="3:14" ht="12" customHeight="1">
      <c r="D575" s="79" t="s">
        <v>536</v>
      </c>
      <c r="E575" s="103"/>
      <c r="F575" s="103"/>
      <c r="G575" s="103"/>
      <c r="H575" s="103"/>
      <c r="I575" s="103"/>
      <c r="J575" s="103"/>
      <c r="K575" s="103"/>
      <c r="L575" s="103"/>
      <c r="M575" s="103"/>
      <c r="N575" s="103"/>
    </row>
    <row r="576" spans="3:14" ht="12" customHeight="1">
      <c r="D576" s="79" t="s">
        <v>537</v>
      </c>
      <c r="E576" s="103"/>
      <c r="F576" s="103"/>
      <c r="G576" s="103"/>
      <c r="H576" s="103"/>
      <c r="I576" s="103"/>
      <c r="J576" s="103"/>
      <c r="K576" s="103"/>
      <c r="L576" s="103"/>
      <c r="M576" s="103"/>
      <c r="N576" s="103"/>
    </row>
    <row r="577" spans="2:14" ht="12" customHeight="1">
      <c r="D577" s="79" t="s">
        <v>538</v>
      </c>
      <c r="E577" s="103"/>
      <c r="F577" s="103"/>
      <c r="G577" s="103"/>
      <c r="H577" s="103"/>
      <c r="I577" s="103"/>
      <c r="J577" s="103"/>
      <c r="K577" s="103"/>
      <c r="L577" s="103"/>
      <c r="M577" s="103"/>
      <c r="N577" s="103"/>
    </row>
    <row r="578" spans="2:14" ht="12" customHeight="1">
      <c r="D578" s="160" t="s">
        <v>1026</v>
      </c>
      <c r="E578" s="127"/>
      <c r="G578" s="103"/>
      <c r="H578" s="103"/>
      <c r="I578" s="103"/>
      <c r="J578" s="103"/>
      <c r="K578" s="103"/>
      <c r="L578" s="103"/>
      <c r="M578" s="103"/>
      <c r="N578" s="103"/>
    </row>
    <row r="579" spans="2:14" ht="12" customHeight="1">
      <c r="D579" s="160" t="s">
        <v>889</v>
      </c>
      <c r="G579" s="103"/>
      <c r="H579" s="103"/>
      <c r="I579" s="103"/>
      <c r="J579" s="103"/>
      <c r="K579" s="103"/>
      <c r="L579" s="103"/>
      <c r="M579" s="103"/>
      <c r="N579" s="103"/>
    </row>
    <row r="580" spans="2:14" s="103" customFormat="1" ht="12" customHeight="1"/>
    <row r="581" spans="2:14" s="103" customFormat="1" ht="12" customHeight="1">
      <c r="B581" s="122" t="s">
        <v>732</v>
      </c>
      <c r="C581" s="12"/>
      <c r="D581" s="12"/>
      <c r="E581" s="12"/>
      <c r="F581" s="26">
        <v>26661</v>
      </c>
      <c r="G581" s="26">
        <v>27150</v>
      </c>
      <c r="H581" s="26">
        <v>31218</v>
      </c>
      <c r="I581" s="26">
        <v>31472</v>
      </c>
      <c r="J581" s="26">
        <v>32435</v>
      </c>
      <c r="K581" s="26">
        <v>34169</v>
      </c>
      <c r="L581" s="26">
        <v>38107</v>
      </c>
      <c r="M581" s="26">
        <v>39237</v>
      </c>
      <c r="N581" s="124">
        <v>41362</v>
      </c>
    </row>
    <row r="582" spans="2:14" s="103" customFormat="1" ht="12" customHeight="1">
      <c r="C582" s="23" t="s">
        <v>1034</v>
      </c>
      <c r="E582" s="23"/>
      <c r="F582" s="23"/>
      <c r="H582" s="23"/>
      <c r="I582" s="123"/>
      <c r="J582" s="23"/>
      <c r="K582" s="123"/>
      <c r="L582" s="123"/>
      <c r="M582" s="123"/>
    </row>
    <row r="583" spans="2:14" s="103" customFormat="1" ht="12" customHeight="1">
      <c r="D583" s="19" t="s">
        <v>936</v>
      </c>
      <c r="E583" s="106"/>
      <c r="F583" s="151" t="s">
        <v>902</v>
      </c>
      <c r="G583" s="152" t="s">
        <v>903</v>
      </c>
      <c r="H583" s="151" t="s">
        <v>46</v>
      </c>
      <c r="I583" s="59" t="s">
        <v>751</v>
      </c>
      <c r="J583" s="151" t="s">
        <v>818</v>
      </c>
      <c r="K583" s="151" t="s">
        <v>923</v>
      </c>
    </row>
    <row r="584" spans="2:14" s="103" customFormat="1" ht="12" customHeight="1">
      <c r="D584" s="766" t="s">
        <v>752</v>
      </c>
      <c r="E584" s="766" t="s">
        <v>900</v>
      </c>
      <c r="F584" s="761">
        <v>85</v>
      </c>
      <c r="G584" s="761">
        <v>263000</v>
      </c>
      <c r="H584" s="1" t="s">
        <v>613</v>
      </c>
      <c r="I584" s="1">
        <v>20230</v>
      </c>
      <c r="J584" s="761">
        <v>61</v>
      </c>
      <c r="K584" s="761">
        <v>12.6</v>
      </c>
    </row>
    <row r="585" spans="2:14" s="103" customFormat="1" ht="12" customHeight="1">
      <c r="D585" s="734"/>
      <c r="E585" s="734"/>
      <c r="F585" s="734"/>
      <c r="G585" s="734"/>
      <c r="H585" s="1" t="s">
        <v>614</v>
      </c>
      <c r="I585" s="1">
        <v>510</v>
      </c>
      <c r="J585" s="734"/>
      <c r="K585" s="734"/>
    </row>
    <row r="586" spans="2:14" s="103" customFormat="1" ht="12" customHeight="1">
      <c r="D586" s="734"/>
      <c r="E586" s="734"/>
      <c r="F586" s="734"/>
      <c r="G586" s="734"/>
      <c r="H586" s="1" t="s">
        <v>615</v>
      </c>
      <c r="I586" s="1">
        <v>19500</v>
      </c>
      <c r="J586" s="734"/>
      <c r="K586" s="734"/>
    </row>
    <row r="587" spans="2:14" s="103" customFormat="1" ht="12" customHeight="1">
      <c r="D587" s="734"/>
      <c r="E587" s="734"/>
      <c r="F587" s="734"/>
      <c r="G587" s="734"/>
      <c r="H587" s="1" t="s">
        <v>795</v>
      </c>
      <c r="I587" s="1">
        <v>3500</v>
      </c>
      <c r="J587" s="734"/>
      <c r="K587" s="734"/>
    </row>
    <row r="588" spans="2:14" s="103" customFormat="1" ht="12" customHeight="1">
      <c r="D588" s="734"/>
      <c r="E588" s="735"/>
      <c r="F588" s="735"/>
      <c r="G588" s="735"/>
      <c r="H588" s="1" t="s">
        <v>616</v>
      </c>
      <c r="I588" s="1">
        <v>7172</v>
      </c>
      <c r="J588" s="735"/>
      <c r="K588" s="735"/>
    </row>
    <row r="589" spans="2:14" s="103" customFormat="1" ht="12" customHeight="1">
      <c r="D589" s="734"/>
      <c r="E589" s="17" t="s">
        <v>617</v>
      </c>
      <c r="F589" s="761" t="s">
        <v>898</v>
      </c>
      <c r="G589" s="1">
        <v>75400</v>
      </c>
      <c r="H589" s="1" t="s">
        <v>618</v>
      </c>
      <c r="I589" s="1">
        <v>5293</v>
      </c>
      <c r="J589" s="1">
        <v>54</v>
      </c>
      <c r="K589" s="1">
        <v>6.6</v>
      </c>
    </row>
    <row r="590" spans="2:14" s="103" customFormat="1" ht="12" customHeight="1">
      <c r="D590" s="734"/>
      <c r="E590" s="17" t="s">
        <v>619</v>
      </c>
      <c r="F590" s="735"/>
      <c r="G590" s="1">
        <v>95900</v>
      </c>
      <c r="H590" s="1" t="s">
        <v>618</v>
      </c>
      <c r="I590" s="1">
        <v>6560</v>
      </c>
      <c r="J590" s="1">
        <v>56</v>
      </c>
      <c r="K590" s="1">
        <v>8.5</v>
      </c>
    </row>
    <row r="591" spans="2:14" s="103" customFormat="1" ht="12" customHeight="1">
      <c r="D591" s="734"/>
      <c r="E591" s="766" t="s">
        <v>620</v>
      </c>
      <c r="F591" s="761">
        <v>50</v>
      </c>
      <c r="G591" s="761">
        <v>277400</v>
      </c>
      <c r="H591" s="1" t="s">
        <v>618</v>
      </c>
      <c r="I591" s="1">
        <v>1390</v>
      </c>
      <c r="J591" s="761">
        <v>59</v>
      </c>
      <c r="K591" s="761">
        <v>24.7</v>
      </c>
    </row>
    <row r="592" spans="2:14" s="103" customFormat="1" ht="12" customHeight="1">
      <c r="D592" s="734"/>
      <c r="E592" s="735"/>
      <c r="F592" s="735"/>
      <c r="G592" s="735"/>
      <c r="H592" s="1" t="s">
        <v>621</v>
      </c>
      <c r="I592" s="1">
        <v>72500</v>
      </c>
      <c r="J592" s="735"/>
      <c r="K592" s="735"/>
    </row>
    <row r="593" spans="4:11" s="103" customFormat="1" ht="12" customHeight="1">
      <c r="D593" s="734"/>
      <c r="E593" s="17" t="s">
        <v>622</v>
      </c>
      <c r="F593" s="1">
        <v>70</v>
      </c>
      <c r="G593" s="1">
        <v>180000</v>
      </c>
      <c r="H593" s="1" t="s">
        <v>618</v>
      </c>
      <c r="I593" s="1">
        <v>11780</v>
      </c>
      <c r="J593" s="1">
        <v>55</v>
      </c>
      <c r="K593" s="1">
        <v>14.5</v>
      </c>
    </row>
    <row r="594" spans="4:11" s="103" customFormat="1" ht="12" customHeight="1">
      <c r="D594" s="734"/>
      <c r="E594" s="766" t="s">
        <v>623</v>
      </c>
      <c r="F594" s="761">
        <v>100</v>
      </c>
      <c r="G594" s="761">
        <v>207200</v>
      </c>
      <c r="H594" s="1" t="s">
        <v>618</v>
      </c>
      <c r="I594" s="1">
        <v>1430</v>
      </c>
      <c r="J594" s="761">
        <v>165</v>
      </c>
      <c r="K594" s="761">
        <v>24.3</v>
      </c>
    </row>
    <row r="595" spans="4:11" s="103" customFormat="1" ht="12" customHeight="1">
      <c r="D595" s="734"/>
      <c r="E595" s="735"/>
      <c r="F595" s="735"/>
      <c r="G595" s="735"/>
      <c r="H595" s="1" t="s">
        <v>621</v>
      </c>
      <c r="I595" s="1">
        <v>55860</v>
      </c>
      <c r="J595" s="735"/>
      <c r="K595" s="735"/>
    </row>
    <row r="596" spans="4:11" s="103" customFormat="1" ht="12" customHeight="1">
      <c r="D596" s="734"/>
      <c r="E596" s="766" t="s">
        <v>624</v>
      </c>
      <c r="F596" s="761">
        <v>93</v>
      </c>
      <c r="G596" s="761">
        <v>517200</v>
      </c>
      <c r="H596" s="1" t="s">
        <v>616</v>
      </c>
      <c r="I596" s="1">
        <v>57210</v>
      </c>
      <c r="J596" s="761">
        <v>55.5</v>
      </c>
      <c r="K596" s="761">
        <v>24.5</v>
      </c>
    </row>
    <row r="597" spans="4:11" s="103" customFormat="1" ht="12" customHeight="1">
      <c r="D597" s="735"/>
      <c r="E597" s="735"/>
      <c r="F597" s="735"/>
      <c r="G597" s="735"/>
      <c r="H597" s="1" t="s">
        <v>618</v>
      </c>
      <c r="I597" s="1">
        <v>8500</v>
      </c>
      <c r="J597" s="735"/>
      <c r="K597" s="735"/>
    </row>
    <row r="598" spans="4:11" s="103" customFormat="1" ht="12" customHeight="1">
      <c r="D598" s="19" t="s">
        <v>625</v>
      </c>
      <c r="E598" s="106"/>
      <c r="F598" s="761" t="s">
        <v>897</v>
      </c>
      <c r="G598" s="3" t="s">
        <v>786</v>
      </c>
      <c r="H598" s="1" t="s">
        <v>618</v>
      </c>
      <c r="I598" s="1">
        <v>1880</v>
      </c>
      <c r="J598" s="1">
        <v>140</v>
      </c>
      <c r="K598" s="1" t="s">
        <v>753</v>
      </c>
    </row>
    <row r="599" spans="4:11" s="103" customFormat="1" ht="12" customHeight="1">
      <c r="D599" s="19" t="s">
        <v>626</v>
      </c>
      <c r="E599" s="106"/>
      <c r="F599" s="735"/>
      <c r="G599" s="3" t="s">
        <v>787</v>
      </c>
      <c r="H599" s="1" t="s">
        <v>618</v>
      </c>
      <c r="I599" s="1">
        <v>1344</v>
      </c>
      <c r="J599" s="1">
        <v>140</v>
      </c>
      <c r="K599" s="1" t="s">
        <v>754</v>
      </c>
    </row>
    <row r="600" spans="4:11" s="103" customFormat="1" ht="12" customHeight="1">
      <c r="D600" s="794" t="s">
        <v>819</v>
      </c>
      <c r="E600" s="795"/>
      <c r="F600" s="1">
        <v>30</v>
      </c>
      <c r="G600" s="1">
        <v>36480</v>
      </c>
      <c r="H600" s="1"/>
      <c r="I600" s="1"/>
      <c r="J600" s="1">
        <v>65</v>
      </c>
      <c r="K600" s="1">
        <v>17.399999999999999</v>
      </c>
    </row>
    <row r="601" spans="4:11" s="103" customFormat="1" ht="12" customHeight="1">
      <c r="D601" s="773" t="s">
        <v>899</v>
      </c>
      <c r="E601" s="774"/>
      <c r="F601" s="761">
        <v>30</v>
      </c>
      <c r="G601" s="146">
        <v>39800</v>
      </c>
      <c r="H601" s="1" t="s">
        <v>618</v>
      </c>
      <c r="I601" s="1">
        <v>238</v>
      </c>
      <c r="J601" s="761">
        <v>63</v>
      </c>
      <c r="K601" s="761">
        <v>5.4</v>
      </c>
    </row>
    <row r="602" spans="4:11" s="103" customFormat="1" ht="12" customHeight="1">
      <c r="D602" s="775"/>
      <c r="E602" s="776"/>
      <c r="F602" s="735"/>
      <c r="G602" s="147"/>
      <c r="H602" s="1" t="s">
        <v>613</v>
      </c>
      <c r="I602" s="1">
        <v>10400</v>
      </c>
      <c r="J602" s="735"/>
      <c r="K602" s="735"/>
    </row>
    <row r="603" spans="4:11" s="103" customFormat="1" ht="12" customHeight="1">
      <c r="D603" s="19" t="s">
        <v>924</v>
      </c>
      <c r="E603" s="106"/>
      <c r="F603" s="1">
        <v>20</v>
      </c>
      <c r="G603" s="1">
        <v>24100</v>
      </c>
      <c r="H603" s="1" t="s">
        <v>788</v>
      </c>
      <c r="I603" s="1" t="s">
        <v>627</v>
      </c>
      <c r="J603" s="1">
        <v>350</v>
      </c>
      <c r="K603" s="1">
        <v>25.1</v>
      </c>
    </row>
    <row r="604" spans="4:11" s="103" customFormat="1" ht="12" customHeight="1">
      <c r="D604" s="19" t="s">
        <v>925</v>
      </c>
      <c r="E604" s="106"/>
      <c r="F604" s="1">
        <v>23</v>
      </c>
      <c r="G604" s="1">
        <v>29800</v>
      </c>
      <c r="H604" s="1" t="s">
        <v>788</v>
      </c>
      <c r="I604" s="1" t="s">
        <v>628</v>
      </c>
      <c r="J604" s="1">
        <v>350</v>
      </c>
      <c r="K604" s="1">
        <v>40.9</v>
      </c>
    </row>
    <row r="605" spans="4:11" s="103" customFormat="1" ht="12" customHeight="1">
      <c r="D605" s="19" t="s">
        <v>926</v>
      </c>
      <c r="E605" s="106"/>
      <c r="F605" s="1">
        <v>20</v>
      </c>
      <c r="G605" s="1">
        <v>27800</v>
      </c>
      <c r="H605" s="1" t="s">
        <v>788</v>
      </c>
      <c r="I605" s="1" t="s">
        <v>629</v>
      </c>
      <c r="J605" s="1">
        <v>350</v>
      </c>
      <c r="K605" s="1">
        <v>29</v>
      </c>
    </row>
    <row r="606" spans="4:11" s="123" customFormat="1" ht="12" customHeight="1">
      <c r="D606" s="130" t="s">
        <v>874</v>
      </c>
      <c r="E606" s="62"/>
      <c r="F606" s="62"/>
      <c r="G606" s="62"/>
      <c r="H606" s="62"/>
      <c r="I606" s="62"/>
      <c r="J606" s="62"/>
      <c r="K606" s="62"/>
    </row>
    <row r="607" spans="4:11" s="103" customFormat="1" ht="12" customHeight="1">
      <c r="D607" s="131" t="s">
        <v>796</v>
      </c>
    </row>
    <row r="608" spans="4:11" s="103" customFormat="1" ht="12" customHeight="1">
      <c r="D608" s="131" t="s">
        <v>797</v>
      </c>
    </row>
    <row r="609" spans="3:16" s="103" customFormat="1" ht="12" customHeight="1">
      <c r="C609" s="23" t="s">
        <v>1030</v>
      </c>
      <c r="E609" s="119"/>
      <c r="F609" s="119"/>
    </row>
    <row r="610" spans="3:16" s="103" customFormat="1" ht="12" customHeight="1">
      <c r="C610" s="197" t="s">
        <v>141</v>
      </c>
      <c r="E610" s="23"/>
      <c r="F610" s="23"/>
    </row>
    <row r="611" spans="3:16" s="103" customFormat="1" ht="12" customHeight="1">
      <c r="D611" s="19" t="s">
        <v>211</v>
      </c>
      <c r="E611" s="112"/>
      <c r="F611" s="106"/>
      <c r="G611" s="1" t="s">
        <v>21</v>
      </c>
    </row>
    <row r="612" spans="3:16" s="103" customFormat="1" ht="12" customHeight="1">
      <c r="D612" s="19" t="s">
        <v>792</v>
      </c>
      <c r="E612" s="157"/>
      <c r="F612" s="137"/>
      <c r="G612" s="1">
        <v>1800</v>
      </c>
    </row>
    <row r="613" spans="3:16" s="103" customFormat="1" ht="12" customHeight="1">
      <c r="D613" s="19" t="s">
        <v>858</v>
      </c>
      <c r="E613" s="157"/>
      <c r="F613" s="137"/>
      <c r="G613" s="1">
        <v>140</v>
      </c>
    </row>
    <row r="614" spans="3:16" s="103" customFormat="1" ht="12" customHeight="1">
      <c r="D614" s="19" t="s">
        <v>178</v>
      </c>
      <c r="E614" s="112"/>
      <c r="F614" s="106"/>
      <c r="G614" s="1" t="s">
        <v>741</v>
      </c>
    </row>
    <row r="615" spans="3:16" s="123" customFormat="1" ht="12" customHeight="1">
      <c r="D615" s="132" t="s">
        <v>798</v>
      </c>
      <c r="E615" s="62"/>
      <c r="F615" s="62"/>
      <c r="M615" s="103"/>
      <c r="N615" s="103"/>
      <c r="O615" s="103"/>
    </row>
    <row r="616" spans="3:16" s="103" customFormat="1" ht="12" customHeight="1">
      <c r="C616" s="195" t="s">
        <v>142</v>
      </c>
      <c r="D616" s="23"/>
      <c r="P616" s="123"/>
    </row>
    <row r="617" spans="3:16" s="103" customFormat="1" ht="12" customHeight="1">
      <c r="D617" s="794" t="s">
        <v>20</v>
      </c>
      <c r="E617" s="795"/>
      <c r="F617" s="153" t="s">
        <v>817</v>
      </c>
      <c r="G617" s="149" t="s">
        <v>96</v>
      </c>
      <c r="P617" s="123"/>
    </row>
    <row r="618" spans="3:16" s="103" customFormat="1" ht="12" customHeight="1">
      <c r="D618" s="794" t="s">
        <v>630</v>
      </c>
      <c r="E618" s="795"/>
      <c r="F618" s="1">
        <v>150</v>
      </c>
      <c r="G618" s="1">
        <v>12</v>
      </c>
    </row>
    <row r="619" spans="3:16" s="103" customFormat="1" ht="12" customHeight="1">
      <c r="D619" s="794" t="s">
        <v>617</v>
      </c>
      <c r="E619" s="795"/>
      <c r="F619" s="1">
        <v>150</v>
      </c>
      <c r="G619" s="1">
        <v>4</v>
      </c>
    </row>
    <row r="620" spans="3:16" s="103" customFormat="1" ht="12" customHeight="1">
      <c r="D620" s="794" t="s">
        <v>619</v>
      </c>
      <c r="E620" s="795"/>
      <c r="F620" s="1">
        <v>210</v>
      </c>
      <c r="G620" s="1">
        <v>4</v>
      </c>
    </row>
    <row r="621" spans="3:16" s="103" customFormat="1" ht="12" customHeight="1">
      <c r="D621" s="794" t="s">
        <v>620</v>
      </c>
      <c r="E621" s="795"/>
      <c r="F621" s="1">
        <v>170</v>
      </c>
      <c r="G621" s="1">
        <v>4</v>
      </c>
    </row>
    <row r="622" spans="3:16" s="103" customFormat="1" ht="12" customHeight="1">
      <c r="D622" s="794" t="s">
        <v>622</v>
      </c>
      <c r="E622" s="795"/>
      <c r="F622" s="1">
        <v>210</v>
      </c>
      <c r="G622" s="1">
        <v>4</v>
      </c>
    </row>
    <row r="623" spans="3:16" s="103" customFormat="1" ht="12" customHeight="1">
      <c r="D623" s="794" t="s">
        <v>623</v>
      </c>
      <c r="E623" s="795"/>
      <c r="F623" s="1">
        <v>160</v>
      </c>
      <c r="G623" s="1">
        <v>4</v>
      </c>
    </row>
    <row r="624" spans="3:16" s="103" customFormat="1" ht="12" customHeight="1">
      <c r="D624" s="794" t="s">
        <v>624</v>
      </c>
      <c r="E624" s="795"/>
      <c r="F624" s="1">
        <v>250</v>
      </c>
      <c r="G624" s="1">
        <v>6</v>
      </c>
    </row>
    <row r="625" spans="3:19" s="103" customFormat="1" ht="12" customHeight="1">
      <c r="D625" s="794" t="s">
        <v>625</v>
      </c>
      <c r="E625" s="795"/>
      <c r="F625" s="1">
        <v>200</v>
      </c>
      <c r="G625" s="1">
        <v>15</v>
      </c>
    </row>
    <row r="626" spans="3:19" s="103" customFormat="1" ht="12" customHeight="1">
      <c r="D626" s="794" t="s">
        <v>626</v>
      </c>
      <c r="E626" s="795"/>
      <c r="F626" s="1">
        <v>180</v>
      </c>
      <c r="G626" s="1">
        <v>15</v>
      </c>
    </row>
    <row r="627" spans="3:19" s="103" customFormat="1" ht="12" customHeight="1">
      <c r="D627" s="50" t="s">
        <v>899</v>
      </c>
      <c r="E627" s="106"/>
      <c r="F627" s="1">
        <v>450</v>
      </c>
      <c r="G627" s="1">
        <v>12</v>
      </c>
    </row>
    <row r="628" spans="3:19" s="103" customFormat="1" ht="12" customHeight="1">
      <c r="D628" s="19" t="s">
        <v>924</v>
      </c>
      <c r="E628" s="106"/>
      <c r="F628" s="1">
        <v>180</v>
      </c>
      <c r="G628" s="1">
        <v>16</v>
      </c>
    </row>
    <row r="629" spans="3:19" s="103" customFormat="1" ht="12" customHeight="1">
      <c r="D629" s="19" t="s">
        <v>925</v>
      </c>
      <c r="E629" s="106"/>
      <c r="F629" s="1">
        <v>180</v>
      </c>
      <c r="G629" s="1">
        <v>16</v>
      </c>
    </row>
    <row r="630" spans="3:19" s="103" customFormat="1" ht="12" customHeight="1">
      <c r="D630" s="19" t="s">
        <v>926</v>
      </c>
      <c r="E630" s="106"/>
      <c r="F630" s="1">
        <v>180</v>
      </c>
      <c r="G630" s="1">
        <v>16</v>
      </c>
      <c r="S630" s="14"/>
    </row>
    <row r="631" spans="3:19" s="123" customFormat="1" ht="12" customHeight="1">
      <c r="D631" s="130" t="s">
        <v>876</v>
      </c>
      <c r="E631" s="126"/>
      <c r="F631" s="125"/>
      <c r="G631" s="62"/>
      <c r="Q631" s="103"/>
      <c r="R631" s="103"/>
      <c r="S631" s="14"/>
    </row>
    <row r="632" spans="3:19" s="103" customFormat="1" ht="12" customHeight="1">
      <c r="D632" s="131" t="s">
        <v>875</v>
      </c>
      <c r="E632" s="127"/>
      <c r="F632" s="128"/>
      <c r="G632" s="23"/>
      <c r="S632" s="14"/>
    </row>
    <row r="633" spans="3:19" s="103" customFormat="1" ht="12" customHeight="1">
      <c r="D633" s="131" t="s">
        <v>264</v>
      </c>
      <c r="E633" s="127"/>
      <c r="F633" s="128"/>
      <c r="G633" s="23"/>
      <c r="S633" s="21"/>
    </row>
    <row r="634" spans="3:19" s="103" customFormat="1" ht="12" customHeight="1">
      <c r="D634" s="160" t="s">
        <v>927</v>
      </c>
      <c r="F634" s="128"/>
      <c r="G634" s="23"/>
      <c r="S634" s="21"/>
    </row>
    <row r="635" spans="3:19" s="103" customFormat="1" ht="12" customHeight="1">
      <c r="D635" s="160" t="s">
        <v>891</v>
      </c>
      <c r="F635" s="128"/>
      <c r="G635" s="23"/>
    </row>
    <row r="636" spans="3:19" s="103" customFormat="1" ht="12" customHeight="1">
      <c r="C636" s="197" t="s">
        <v>143</v>
      </c>
    </row>
    <row r="637" spans="3:19" s="103" customFormat="1" ht="12" customHeight="1">
      <c r="D637" s="19" t="s">
        <v>20</v>
      </c>
      <c r="E637" s="106"/>
      <c r="F637" s="156" t="s">
        <v>922</v>
      </c>
      <c r="G637" s="156" t="s">
        <v>907</v>
      </c>
    </row>
    <row r="638" spans="3:19" s="103" customFormat="1" ht="12" customHeight="1">
      <c r="D638" s="19" t="s">
        <v>630</v>
      </c>
      <c r="E638" s="106"/>
      <c r="F638" s="19">
        <v>0.02</v>
      </c>
      <c r="G638" s="1">
        <v>12</v>
      </c>
    </row>
    <row r="639" spans="3:19" s="103" customFormat="1" ht="12" customHeight="1">
      <c r="D639" s="19" t="s">
        <v>617</v>
      </c>
      <c r="E639" s="106"/>
      <c r="F639" s="19">
        <v>0.1</v>
      </c>
      <c r="G639" s="1">
        <v>4</v>
      </c>
    </row>
    <row r="640" spans="3:19" s="103" customFormat="1" ht="12" customHeight="1">
      <c r="D640" s="19" t="s">
        <v>619</v>
      </c>
      <c r="E640" s="106"/>
      <c r="F640" s="19">
        <v>0.1</v>
      </c>
      <c r="G640" s="1">
        <v>4</v>
      </c>
    </row>
    <row r="641" spans="3:10" s="103" customFormat="1" ht="12" customHeight="1">
      <c r="D641" s="19" t="s">
        <v>620</v>
      </c>
      <c r="E641" s="106"/>
      <c r="F641" s="19">
        <v>0.2</v>
      </c>
      <c r="G641" s="1" t="s">
        <v>256</v>
      </c>
    </row>
    <row r="642" spans="3:10" s="103" customFormat="1" ht="12" customHeight="1">
      <c r="D642" s="19" t="s">
        <v>622</v>
      </c>
      <c r="E642" s="106"/>
      <c r="F642" s="19">
        <v>0.1</v>
      </c>
      <c r="G642" s="1">
        <v>4</v>
      </c>
    </row>
    <row r="643" spans="3:10" s="103" customFormat="1" ht="12" customHeight="1">
      <c r="D643" s="19" t="s">
        <v>623</v>
      </c>
      <c r="E643" s="106"/>
      <c r="F643" s="19">
        <v>0.2</v>
      </c>
      <c r="G643" s="1" t="s">
        <v>256</v>
      </c>
    </row>
    <row r="644" spans="3:10" s="103" customFormat="1" ht="12" customHeight="1">
      <c r="D644" s="19" t="s">
        <v>624</v>
      </c>
      <c r="E644" s="106"/>
      <c r="F644" s="19">
        <v>0.1</v>
      </c>
      <c r="G644" s="1">
        <v>6</v>
      </c>
    </row>
    <row r="645" spans="3:10" s="103" customFormat="1" ht="12" customHeight="1">
      <c r="D645" s="19" t="s">
        <v>625</v>
      </c>
      <c r="E645" s="106"/>
      <c r="F645" s="19">
        <v>0.3</v>
      </c>
      <c r="G645" s="1">
        <v>15</v>
      </c>
    </row>
    <row r="646" spans="3:10" s="103" customFormat="1" ht="12" customHeight="1">
      <c r="D646" s="19" t="s">
        <v>626</v>
      </c>
      <c r="E646" s="106"/>
      <c r="F646" s="19">
        <v>0.3</v>
      </c>
      <c r="G646" s="1">
        <v>15</v>
      </c>
    </row>
    <row r="647" spans="3:10" s="103" customFormat="1" ht="12" customHeight="1">
      <c r="D647" s="50" t="s">
        <v>899</v>
      </c>
      <c r="E647" s="106"/>
      <c r="F647" s="19">
        <v>0.08</v>
      </c>
      <c r="G647" s="1">
        <v>12</v>
      </c>
    </row>
    <row r="648" spans="3:10" s="103" customFormat="1" ht="12" customHeight="1">
      <c r="D648" s="19" t="s">
        <v>924</v>
      </c>
      <c r="E648" s="106"/>
      <c r="F648" s="19">
        <v>0.15</v>
      </c>
      <c r="G648" s="1">
        <v>16</v>
      </c>
    </row>
    <row r="649" spans="3:10" s="103" customFormat="1" ht="12" customHeight="1">
      <c r="D649" s="19" t="s">
        <v>925</v>
      </c>
      <c r="E649" s="106"/>
      <c r="F649" s="19">
        <v>0.15</v>
      </c>
      <c r="G649" s="1">
        <v>16</v>
      </c>
    </row>
    <row r="650" spans="3:10" s="103" customFormat="1" ht="12" customHeight="1">
      <c r="D650" s="19" t="s">
        <v>926</v>
      </c>
      <c r="E650" s="106"/>
      <c r="F650" s="19">
        <v>0.15</v>
      </c>
      <c r="G650" s="1">
        <v>16</v>
      </c>
    </row>
    <row r="651" spans="3:10" s="123" customFormat="1" ht="12" customHeight="1">
      <c r="D651" s="130" t="s">
        <v>879</v>
      </c>
      <c r="E651" s="126"/>
      <c r="F651" s="126"/>
      <c r="G651" s="62"/>
      <c r="H651" s="103"/>
      <c r="I651" s="103"/>
      <c r="J651" s="103"/>
    </row>
    <row r="652" spans="3:10" s="103" customFormat="1" ht="12" customHeight="1">
      <c r="D652" s="131" t="s">
        <v>878</v>
      </c>
      <c r="E652" s="127"/>
      <c r="F652" s="127"/>
      <c r="G652" s="23"/>
    </row>
    <row r="653" spans="3:10" s="103" customFormat="1" ht="12" customHeight="1">
      <c r="D653" s="131" t="s">
        <v>265</v>
      </c>
      <c r="E653" s="127"/>
      <c r="F653" s="127"/>
      <c r="G653" s="23"/>
    </row>
    <row r="654" spans="3:10" s="103" customFormat="1" ht="12" customHeight="1">
      <c r="D654" s="160" t="s">
        <v>928</v>
      </c>
      <c r="F654" s="21"/>
      <c r="G654" s="23"/>
      <c r="H654" s="23"/>
    </row>
    <row r="655" spans="3:10" s="103" customFormat="1" ht="12" customHeight="1">
      <c r="D655" s="160" t="s">
        <v>929</v>
      </c>
      <c r="G655" s="23"/>
      <c r="H655" s="23"/>
    </row>
    <row r="656" spans="3:10" s="103" customFormat="1" ht="12" customHeight="1">
      <c r="C656" s="23" t="s">
        <v>171</v>
      </c>
    </row>
    <row r="657" spans="3:11" s="103" customFormat="1" ht="12" customHeight="1">
      <c r="D657" s="141" t="s">
        <v>906</v>
      </c>
      <c r="E657" s="80" t="s">
        <v>34</v>
      </c>
      <c r="F657" s="1" t="s">
        <v>35</v>
      </c>
    </row>
    <row r="658" spans="3:11" s="103" customFormat="1" ht="12" customHeight="1">
      <c r="D658" s="16" t="s">
        <v>286</v>
      </c>
      <c r="E658" s="80" t="s">
        <v>36</v>
      </c>
      <c r="F658" s="1" t="s">
        <v>37</v>
      </c>
    </row>
    <row r="659" spans="3:11" s="103" customFormat="1" ht="12" customHeight="1">
      <c r="D659" s="16" t="s">
        <v>287</v>
      </c>
      <c r="E659" s="80" t="s">
        <v>36</v>
      </c>
      <c r="F659" s="1" t="s">
        <v>822</v>
      </c>
    </row>
    <row r="660" spans="3:11" s="103" customFormat="1" ht="12" customHeight="1">
      <c r="D660" s="16" t="s">
        <v>288</v>
      </c>
      <c r="E660" s="80" t="s">
        <v>38</v>
      </c>
      <c r="F660" s="1" t="s">
        <v>822</v>
      </c>
    </row>
    <row r="661" spans="3:11" s="103" customFormat="1" ht="12" customHeight="1">
      <c r="C661" s="23" t="s">
        <v>755</v>
      </c>
    </row>
    <row r="662" spans="3:11" s="103" customFormat="1" ht="12" customHeight="1">
      <c r="D662" s="19" t="s">
        <v>213</v>
      </c>
      <c r="E662" s="112"/>
      <c r="F662" s="112"/>
      <c r="G662" s="106"/>
      <c r="H662" s="1" t="s">
        <v>21</v>
      </c>
    </row>
    <row r="663" spans="3:11" s="103" customFormat="1" ht="12" customHeight="1">
      <c r="D663" s="19" t="s">
        <v>362</v>
      </c>
      <c r="E663" s="112"/>
      <c r="F663" s="112"/>
      <c r="G663" s="106"/>
      <c r="H663" s="1">
        <v>457500</v>
      </c>
    </row>
    <row r="664" spans="3:11" s="103" customFormat="1" ht="12" customHeight="1">
      <c r="D664" s="19" t="s">
        <v>40</v>
      </c>
      <c r="E664" s="112"/>
      <c r="F664" s="112"/>
      <c r="G664" s="106"/>
      <c r="H664" s="1" t="s">
        <v>55</v>
      </c>
    </row>
    <row r="665" spans="3:11" s="103" customFormat="1" ht="12" customHeight="1">
      <c r="D665" s="773" t="s">
        <v>823</v>
      </c>
      <c r="E665" s="786"/>
      <c r="F665" s="786"/>
      <c r="G665" s="774"/>
      <c r="H665" s="1" t="s">
        <v>742</v>
      </c>
    </row>
    <row r="666" spans="3:11" s="103" customFormat="1" ht="12" customHeight="1">
      <c r="D666" s="775"/>
      <c r="E666" s="787"/>
      <c r="F666" s="787"/>
      <c r="G666" s="776"/>
      <c r="H666" s="3" t="s">
        <v>789</v>
      </c>
    </row>
    <row r="667" spans="3:11" s="103" customFormat="1" ht="12" customHeight="1">
      <c r="D667" s="19" t="s">
        <v>824</v>
      </c>
      <c r="E667" s="112"/>
      <c r="F667" s="112"/>
      <c r="G667" s="106"/>
      <c r="H667" s="1">
        <v>90</v>
      </c>
    </row>
    <row r="668" spans="3:11" s="103" customFormat="1" ht="12" customHeight="1">
      <c r="D668" s="19" t="s">
        <v>825</v>
      </c>
      <c r="E668" s="112"/>
      <c r="F668" s="112"/>
      <c r="G668" s="106"/>
      <c r="H668" s="1">
        <v>230</v>
      </c>
    </row>
    <row r="669" spans="3:11" s="103" customFormat="1" ht="12" customHeight="1">
      <c r="D669" s="19" t="s">
        <v>826</v>
      </c>
      <c r="E669" s="112"/>
      <c r="F669" s="112"/>
      <c r="G669" s="106"/>
      <c r="H669" s="1">
        <v>15</v>
      </c>
    </row>
    <row r="670" spans="3:11" s="103" customFormat="1" ht="12" customHeight="1">
      <c r="D670" s="144" t="s">
        <v>827</v>
      </c>
      <c r="E670" s="112"/>
      <c r="F670" s="112"/>
      <c r="G670" s="106"/>
      <c r="H670" s="1">
        <v>100</v>
      </c>
    </row>
    <row r="671" spans="3:11" s="123" customFormat="1" ht="12" customHeight="1">
      <c r="D671" s="132" t="s">
        <v>266</v>
      </c>
      <c r="E671" s="62"/>
      <c r="F671" s="62"/>
      <c r="G671" s="62"/>
      <c r="H671" s="62"/>
      <c r="I671" s="103"/>
      <c r="J671" s="103"/>
      <c r="K671" s="103"/>
    </row>
    <row r="672" spans="3:11" s="103" customFormat="1" ht="12" customHeight="1">
      <c r="C672" s="103" t="s">
        <v>1010</v>
      </c>
    </row>
    <row r="673" spans="3:13" s="32" customFormat="1" ht="12" customHeight="1">
      <c r="C673" s="196" t="s">
        <v>135</v>
      </c>
    </row>
    <row r="674" spans="3:13" s="32" customFormat="1" ht="12" customHeight="1">
      <c r="C674" s="31"/>
      <c r="D674" s="1" t="s">
        <v>320</v>
      </c>
      <c r="E674" s="1" t="s">
        <v>322</v>
      </c>
      <c r="F674" s="1" t="s">
        <v>323</v>
      </c>
    </row>
    <row r="675" spans="3:13" s="32" customFormat="1" ht="12" customHeight="1">
      <c r="C675" s="31"/>
      <c r="D675" s="80" t="s">
        <v>60</v>
      </c>
      <c r="E675" s="80" t="s">
        <v>61</v>
      </c>
      <c r="F675" s="16" t="s">
        <v>280</v>
      </c>
    </row>
    <row r="676" spans="3:13" s="32" customFormat="1" ht="12" customHeight="1">
      <c r="C676" s="31"/>
      <c r="D676" s="79" t="s">
        <v>487</v>
      </c>
      <c r="E676" s="22"/>
      <c r="F676" s="23"/>
    </row>
    <row r="677" spans="3:13" s="32" customFormat="1" ht="12" customHeight="1">
      <c r="C677" s="31"/>
      <c r="D677" s="79" t="s">
        <v>799</v>
      </c>
      <c r="E677" s="22"/>
      <c r="F677" s="22"/>
    </row>
    <row r="678" spans="3:13" s="120" customFormat="1" ht="12" customHeight="1">
      <c r="C678" s="196" t="s">
        <v>137</v>
      </c>
      <c r="E678" s="32"/>
      <c r="F678" s="32"/>
      <c r="G678" s="32"/>
      <c r="H678" s="32"/>
      <c r="I678" s="32"/>
      <c r="J678" s="32"/>
    </row>
    <row r="679" spans="3:13" s="120" customFormat="1" ht="12" customHeight="1">
      <c r="D679" s="1" t="s">
        <v>320</v>
      </c>
      <c r="E679" s="1" t="s">
        <v>323</v>
      </c>
      <c r="F679" s="32"/>
      <c r="G679" s="32"/>
      <c r="H679" s="32"/>
      <c r="I679" s="32"/>
      <c r="J679" s="32"/>
    </row>
    <row r="680" spans="3:13" s="120" customFormat="1" ht="12" customHeight="1">
      <c r="D680" s="80" t="s">
        <v>62</v>
      </c>
      <c r="E680" s="1" t="s">
        <v>63</v>
      </c>
      <c r="F680" s="32"/>
      <c r="G680" s="32"/>
      <c r="H680" s="32"/>
      <c r="I680" s="32"/>
      <c r="J680" s="32"/>
    </row>
    <row r="681" spans="3:13" s="120" customFormat="1" ht="12" customHeight="1">
      <c r="D681" s="69" t="s">
        <v>325</v>
      </c>
      <c r="E681" s="23"/>
      <c r="F681" s="32"/>
      <c r="G681" s="32"/>
      <c r="H681" s="32"/>
      <c r="I681" s="32"/>
      <c r="J681" s="32"/>
    </row>
    <row r="682" spans="3:13" s="120" customFormat="1" ht="12" customHeight="1">
      <c r="D682" s="79" t="s">
        <v>800</v>
      </c>
      <c r="E682" s="22"/>
      <c r="F682" s="32"/>
      <c r="G682" s="32"/>
      <c r="H682" s="32"/>
      <c r="I682" s="32"/>
      <c r="J682" s="32"/>
    </row>
    <row r="683" spans="3:13" s="103" customFormat="1" ht="12" customHeight="1">
      <c r="C683" s="103" t="s">
        <v>1035</v>
      </c>
    </row>
    <row r="684" spans="3:13" s="103" customFormat="1" ht="12" customHeight="1">
      <c r="D684" s="80" t="s">
        <v>86</v>
      </c>
      <c r="E684" s="1" t="s">
        <v>21</v>
      </c>
    </row>
    <row r="685" spans="3:13" s="103" customFormat="1" ht="12" customHeight="1">
      <c r="D685" s="80" t="s">
        <v>631</v>
      </c>
      <c r="E685" s="1" t="s">
        <v>737</v>
      </c>
    </row>
    <row r="686" spans="3:13" s="123" customFormat="1" ht="12" customHeight="1">
      <c r="D686" s="132" t="s">
        <v>832</v>
      </c>
      <c r="E686" s="62"/>
      <c r="F686" s="103"/>
      <c r="G686" s="103"/>
      <c r="H686" s="103"/>
      <c r="I686" s="103"/>
      <c r="L686" s="103"/>
      <c r="M686" s="103"/>
    </row>
    <row r="687" spans="3:13" s="103" customFormat="1" ht="12" customHeight="1">
      <c r="C687" s="103" t="s">
        <v>1036</v>
      </c>
    </row>
    <row r="688" spans="3:13" s="103" customFormat="1" ht="12" customHeight="1">
      <c r="D688" s="24" t="s">
        <v>89</v>
      </c>
      <c r="E688" s="109"/>
      <c r="F688" s="19" t="s">
        <v>31</v>
      </c>
      <c r="G688" s="112"/>
      <c r="H688" s="112"/>
      <c r="I688" s="106"/>
    </row>
    <row r="689" spans="2:14" s="103" customFormat="1" ht="12" customHeight="1">
      <c r="D689" s="110"/>
      <c r="E689" s="111"/>
      <c r="F689" s="158" t="s">
        <v>848</v>
      </c>
      <c r="G689" s="155" t="s">
        <v>757</v>
      </c>
      <c r="H689" s="155" t="s">
        <v>830</v>
      </c>
      <c r="I689" s="155" t="s">
        <v>831</v>
      </c>
    </row>
    <row r="690" spans="2:14" s="103" customFormat="1" ht="12" customHeight="1">
      <c r="D690" s="50" t="s">
        <v>833</v>
      </c>
      <c r="E690" s="106"/>
      <c r="F690" s="1">
        <v>1</v>
      </c>
      <c r="G690" s="161"/>
      <c r="H690" s="1">
        <v>3</v>
      </c>
      <c r="I690" s="161"/>
    </row>
    <row r="691" spans="2:14" s="103" customFormat="1" ht="12" customHeight="1">
      <c r="D691" s="19" t="s">
        <v>630</v>
      </c>
      <c r="E691" s="106"/>
      <c r="F691" s="1">
        <v>0.1</v>
      </c>
      <c r="G691" s="1">
        <v>3</v>
      </c>
      <c r="H691" s="1">
        <v>3</v>
      </c>
      <c r="I691" s="161"/>
    </row>
    <row r="692" spans="2:14" s="103" customFormat="1" ht="12" customHeight="1">
      <c r="D692" s="19" t="s">
        <v>632</v>
      </c>
      <c r="E692" s="106"/>
      <c r="F692" s="161"/>
      <c r="G692" s="161"/>
      <c r="H692" s="161"/>
      <c r="I692" s="1">
        <v>10</v>
      </c>
    </row>
    <row r="693" spans="2:14" s="103" customFormat="1" ht="12" customHeight="1"/>
    <row r="694" spans="2:14" s="103" customFormat="1" ht="12" customHeight="1">
      <c r="B694" s="122" t="s">
        <v>1177</v>
      </c>
      <c r="C694" s="12"/>
      <c r="D694" s="12"/>
      <c r="E694" s="12"/>
      <c r="F694" s="26">
        <v>27909</v>
      </c>
      <c r="G694" s="26">
        <v>31132</v>
      </c>
      <c r="H694" s="26">
        <v>32435</v>
      </c>
      <c r="I694" s="26">
        <v>33420</v>
      </c>
      <c r="J694" s="26">
        <v>33907</v>
      </c>
      <c r="K694" s="26">
        <v>37082</v>
      </c>
      <c r="L694" s="26">
        <v>41362</v>
      </c>
    </row>
    <row r="695" spans="2:14" s="103" customFormat="1" ht="12" customHeight="1">
      <c r="C695" s="103" t="s">
        <v>1037</v>
      </c>
    </row>
    <row r="696" spans="2:14" s="103" customFormat="1" ht="12" customHeight="1">
      <c r="D696" s="162" t="s">
        <v>395</v>
      </c>
      <c r="E696" s="788" t="s">
        <v>1</v>
      </c>
      <c r="F696" s="789"/>
      <c r="G696" s="19" t="s">
        <v>2</v>
      </c>
      <c r="H696" s="112"/>
      <c r="I696" s="106"/>
      <c r="J696" s="19" t="s">
        <v>3</v>
      </c>
      <c r="K696" s="112"/>
      <c r="L696" s="19" t="s">
        <v>4</v>
      </c>
      <c r="M696" s="112"/>
      <c r="N696" s="106"/>
    </row>
    <row r="697" spans="2:14" s="103" customFormat="1" ht="12" customHeight="1">
      <c r="D697" s="110" t="s">
        <v>930</v>
      </c>
      <c r="E697" s="790"/>
      <c r="F697" s="791"/>
      <c r="G697" s="19" t="s">
        <v>633</v>
      </c>
      <c r="H697" s="106"/>
      <c r="I697" s="16" t="s">
        <v>634</v>
      </c>
      <c r="J697" s="16" t="s">
        <v>633</v>
      </c>
      <c r="K697" s="19" t="s">
        <v>634</v>
      </c>
      <c r="L697" s="19" t="s">
        <v>633</v>
      </c>
      <c r="M697" s="106"/>
      <c r="N697" s="16" t="s">
        <v>634</v>
      </c>
    </row>
    <row r="698" spans="2:14" s="103" customFormat="1" ht="12" customHeight="1">
      <c r="D698" s="19" t="s">
        <v>635</v>
      </c>
      <c r="E698" s="766" t="s">
        <v>758</v>
      </c>
      <c r="F698" s="766" t="s">
        <v>791</v>
      </c>
      <c r="G698" s="777" t="s">
        <v>849</v>
      </c>
      <c r="H698" s="779"/>
      <c r="I698" s="766" t="s">
        <v>850</v>
      </c>
      <c r="J698" s="766" t="s">
        <v>759</v>
      </c>
      <c r="K698" s="24" t="s">
        <v>636</v>
      </c>
      <c r="L698" s="777" t="s">
        <v>834</v>
      </c>
      <c r="M698" s="779"/>
      <c r="N698" s="27" t="s">
        <v>838</v>
      </c>
    </row>
    <row r="699" spans="2:14" s="103" customFormat="1" ht="12" customHeight="1">
      <c r="D699" s="19" t="s">
        <v>637</v>
      </c>
      <c r="E699" s="734"/>
      <c r="F699" s="735"/>
      <c r="G699" s="783"/>
      <c r="H699" s="784"/>
      <c r="I699" s="735"/>
      <c r="J699" s="734"/>
      <c r="K699" s="110"/>
      <c r="L699" s="783"/>
      <c r="M699" s="784"/>
      <c r="N699" s="108"/>
    </row>
    <row r="700" spans="2:14" s="103" customFormat="1" ht="12" customHeight="1">
      <c r="D700" s="19" t="s">
        <v>638</v>
      </c>
      <c r="E700" s="734"/>
      <c r="F700" s="766" t="s">
        <v>791</v>
      </c>
      <c r="G700" s="783"/>
      <c r="H700" s="784"/>
      <c r="I700" s="766" t="s">
        <v>850</v>
      </c>
      <c r="J700" s="734"/>
      <c r="K700" s="24" t="s">
        <v>636</v>
      </c>
      <c r="L700" s="783"/>
      <c r="M700" s="784"/>
      <c r="N700" s="27" t="s">
        <v>838</v>
      </c>
    </row>
    <row r="701" spans="2:14" s="103" customFormat="1" ht="12" customHeight="1">
      <c r="D701" s="19" t="s">
        <v>639</v>
      </c>
      <c r="E701" s="734"/>
      <c r="F701" s="735"/>
      <c r="G701" s="783"/>
      <c r="H701" s="784"/>
      <c r="I701" s="735"/>
      <c r="J701" s="734"/>
      <c r="K701" s="110"/>
      <c r="L701" s="783"/>
      <c r="M701" s="784"/>
      <c r="N701" s="108"/>
    </row>
    <row r="702" spans="2:14" s="103" customFormat="1" ht="12" customHeight="1">
      <c r="D702" s="19" t="s">
        <v>640</v>
      </c>
      <c r="E702" s="734"/>
      <c r="F702" s="766" t="s">
        <v>791</v>
      </c>
      <c r="G702" s="783"/>
      <c r="H702" s="784"/>
      <c r="I702" s="766" t="s">
        <v>850</v>
      </c>
      <c r="J702" s="734"/>
      <c r="K702" s="24" t="s">
        <v>636</v>
      </c>
      <c r="L702" s="783"/>
      <c r="M702" s="784"/>
      <c r="N702" s="27" t="s">
        <v>838</v>
      </c>
    </row>
    <row r="703" spans="2:14" s="103" customFormat="1" ht="12" customHeight="1">
      <c r="D703" s="19" t="s">
        <v>641</v>
      </c>
      <c r="E703" s="734"/>
      <c r="F703" s="735"/>
      <c r="G703" s="783"/>
      <c r="H703" s="784"/>
      <c r="I703" s="735"/>
      <c r="J703" s="734"/>
      <c r="K703" s="110"/>
      <c r="L703" s="783"/>
      <c r="M703" s="784"/>
      <c r="N703" s="108"/>
    </row>
    <row r="704" spans="2:14" s="103" customFormat="1" ht="12" customHeight="1">
      <c r="D704" s="19" t="s">
        <v>642</v>
      </c>
      <c r="E704" s="735"/>
      <c r="F704" s="16" t="s">
        <v>643</v>
      </c>
      <c r="G704" s="780"/>
      <c r="H704" s="782"/>
      <c r="I704" s="148" t="s">
        <v>851</v>
      </c>
      <c r="J704" s="735"/>
      <c r="K704" s="19" t="s">
        <v>644</v>
      </c>
      <c r="L704" s="780"/>
      <c r="M704" s="782"/>
      <c r="N704" s="16" t="s">
        <v>839</v>
      </c>
    </row>
    <row r="705" spans="3:15" s="103" customFormat="1" ht="12" customHeight="1">
      <c r="D705" s="19" t="s">
        <v>645</v>
      </c>
      <c r="E705" s="19" t="s">
        <v>646</v>
      </c>
      <c r="F705" s="106"/>
      <c r="G705" s="19" t="s">
        <v>852</v>
      </c>
      <c r="H705" s="112"/>
      <c r="I705" s="106"/>
      <c r="J705" s="19" t="s">
        <v>647</v>
      </c>
      <c r="K705" s="112"/>
      <c r="L705" s="19" t="s">
        <v>835</v>
      </c>
      <c r="M705" s="112"/>
      <c r="N705" s="106"/>
    </row>
    <row r="706" spans="3:15" s="103" customFormat="1" ht="12" customHeight="1">
      <c r="D706" s="19" t="s">
        <v>648</v>
      </c>
      <c r="E706" s="19" t="s">
        <v>646</v>
      </c>
      <c r="F706" s="106"/>
      <c r="G706" s="19" t="s">
        <v>852</v>
      </c>
      <c r="H706" s="112"/>
      <c r="I706" s="106"/>
      <c r="J706" s="19" t="s">
        <v>647</v>
      </c>
      <c r="K706" s="112"/>
      <c r="L706" s="19" t="s">
        <v>835</v>
      </c>
      <c r="M706" s="112"/>
      <c r="N706" s="106"/>
    </row>
    <row r="707" spans="3:15" s="103" customFormat="1" ht="12" customHeight="1">
      <c r="D707" s="19" t="s">
        <v>649</v>
      </c>
      <c r="E707" s="19" t="s">
        <v>650</v>
      </c>
      <c r="F707" s="106"/>
      <c r="G707" s="19" t="s">
        <v>852</v>
      </c>
      <c r="H707" s="112"/>
      <c r="I707" s="106"/>
      <c r="J707" s="19" t="s">
        <v>647</v>
      </c>
      <c r="K707" s="112"/>
      <c r="L707" s="19" t="s">
        <v>835</v>
      </c>
      <c r="M707" s="112"/>
      <c r="N707" s="106"/>
    </row>
    <row r="708" spans="3:15" s="103" customFormat="1" ht="12" customHeight="1">
      <c r="D708" s="19" t="s">
        <v>651</v>
      </c>
      <c r="E708" s="19" t="s">
        <v>650</v>
      </c>
      <c r="F708" s="106"/>
      <c r="G708" s="19" t="s">
        <v>853</v>
      </c>
      <c r="H708" s="112"/>
      <c r="I708" s="106"/>
      <c r="J708" s="19" t="s">
        <v>647</v>
      </c>
      <c r="K708" s="112"/>
      <c r="L708" s="19" t="s">
        <v>836</v>
      </c>
      <c r="M708" s="112"/>
      <c r="N708" s="106"/>
    </row>
    <row r="709" spans="3:15" s="103" customFormat="1" ht="12" customHeight="1">
      <c r="D709" s="19" t="s">
        <v>660</v>
      </c>
      <c r="E709" s="19" t="s">
        <v>760</v>
      </c>
      <c r="F709" s="106"/>
      <c r="G709" s="50" t="s">
        <v>854</v>
      </c>
      <c r="H709" s="112"/>
      <c r="I709" s="106"/>
      <c r="J709" s="19" t="s">
        <v>761</v>
      </c>
      <c r="K709" s="112"/>
      <c r="L709" s="19" t="s">
        <v>762</v>
      </c>
      <c r="M709" s="112"/>
      <c r="N709" s="106"/>
    </row>
    <row r="710" spans="3:15" s="103" customFormat="1" ht="12" customHeight="1">
      <c r="D710" s="19" t="s">
        <v>5</v>
      </c>
      <c r="E710" s="777" t="s">
        <v>763</v>
      </c>
      <c r="F710" s="779"/>
      <c r="G710" s="785" t="s">
        <v>855</v>
      </c>
      <c r="H710" s="778"/>
      <c r="I710" s="779"/>
      <c r="J710" s="777" t="s">
        <v>652</v>
      </c>
      <c r="K710" s="779"/>
      <c r="L710" s="777" t="s">
        <v>837</v>
      </c>
      <c r="M710" s="778"/>
      <c r="N710" s="779"/>
    </row>
    <row r="711" spans="3:15" s="103" customFormat="1" ht="12" customHeight="1">
      <c r="D711" s="19" t="s">
        <v>6</v>
      </c>
      <c r="E711" s="780"/>
      <c r="F711" s="782"/>
      <c r="G711" s="780"/>
      <c r="H711" s="781"/>
      <c r="I711" s="782"/>
      <c r="J711" s="780"/>
      <c r="K711" s="782"/>
      <c r="L711" s="780"/>
      <c r="M711" s="781"/>
      <c r="N711" s="782"/>
    </row>
    <row r="712" spans="3:15" s="103" customFormat="1" ht="12" customHeight="1">
      <c r="D712" s="19" t="s">
        <v>7</v>
      </c>
      <c r="E712" s="777" t="s">
        <v>764</v>
      </c>
      <c r="F712" s="779"/>
      <c r="G712" s="785" t="s">
        <v>856</v>
      </c>
      <c r="H712" s="778"/>
      <c r="I712" s="779"/>
      <c r="J712" s="777" t="s">
        <v>652</v>
      </c>
      <c r="K712" s="779"/>
      <c r="L712" s="777" t="s">
        <v>910</v>
      </c>
      <c r="M712" s="778"/>
      <c r="N712" s="779"/>
    </row>
    <row r="713" spans="3:15" s="103" customFormat="1" ht="12" customHeight="1">
      <c r="D713" s="19" t="s">
        <v>8</v>
      </c>
      <c r="E713" s="780"/>
      <c r="F713" s="782"/>
      <c r="G713" s="780"/>
      <c r="H713" s="781"/>
      <c r="I713" s="782"/>
      <c r="J713" s="780"/>
      <c r="K713" s="782"/>
      <c r="L713" s="780"/>
      <c r="M713" s="781"/>
      <c r="N713" s="782"/>
    </row>
    <row r="714" spans="3:15" s="103" customFormat="1" ht="12" customHeight="1">
      <c r="D714" s="131" t="s">
        <v>880</v>
      </c>
    </row>
    <row r="715" spans="3:15" s="103" customFormat="1" ht="12" customHeight="1">
      <c r="D715" s="131" t="s">
        <v>801</v>
      </c>
    </row>
    <row r="716" spans="3:15" s="103" customFormat="1" ht="12" customHeight="1">
      <c r="D716" s="131" t="s">
        <v>802</v>
      </c>
    </row>
    <row r="717" spans="3:15" s="103" customFormat="1" ht="12" customHeight="1">
      <c r="C717" s="103" t="s">
        <v>1031</v>
      </c>
      <c r="N717" s="113"/>
      <c r="O717" s="114"/>
    </row>
    <row r="718" spans="3:15" s="103" customFormat="1" ht="12" customHeight="1">
      <c r="C718" s="195" t="s">
        <v>141</v>
      </c>
      <c r="N718" s="23"/>
      <c r="O718" s="115"/>
    </row>
    <row r="719" spans="3:15" s="103" customFormat="1" ht="12" customHeight="1">
      <c r="D719" s="19" t="s">
        <v>211</v>
      </c>
      <c r="E719" s="112"/>
      <c r="F719" s="19" t="s">
        <v>21</v>
      </c>
      <c r="G719" s="106"/>
      <c r="O719" s="115"/>
    </row>
    <row r="720" spans="3:15" s="103" customFormat="1" ht="12" customHeight="1">
      <c r="D720" s="19" t="s">
        <v>653</v>
      </c>
      <c r="E720" s="112"/>
      <c r="F720" s="19" t="s">
        <v>654</v>
      </c>
      <c r="G720" s="106"/>
      <c r="O720" s="116"/>
    </row>
    <row r="721" spans="3:15" s="103" customFormat="1" ht="12" customHeight="1">
      <c r="D721" s="19" t="s">
        <v>655</v>
      </c>
      <c r="E721" s="112"/>
      <c r="F721" s="19" t="s">
        <v>857</v>
      </c>
      <c r="G721" s="106"/>
      <c r="O721" s="116"/>
    </row>
    <row r="722" spans="3:15" s="103" customFormat="1" ht="12" customHeight="1">
      <c r="D722" s="19" t="s">
        <v>656</v>
      </c>
      <c r="E722" s="112"/>
      <c r="F722" s="19" t="s">
        <v>657</v>
      </c>
      <c r="G722" s="106"/>
      <c r="O722" s="117"/>
    </row>
    <row r="723" spans="3:15" s="103" customFormat="1" ht="12" customHeight="1">
      <c r="D723" s="133" t="s">
        <v>881</v>
      </c>
      <c r="E723" s="113"/>
      <c r="F723" s="113"/>
      <c r="M723" s="113"/>
      <c r="N723" s="113"/>
      <c r="O723" s="114"/>
    </row>
    <row r="724" spans="3:15" s="103" customFormat="1" ht="12" customHeight="1">
      <c r="C724" s="195" t="s">
        <v>142</v>
      </c>
    </row>
    <row r="725" spans="3:15" s="103" customFormat="1" ht="12" customHeight="1">
      <c r="D725" s="19" t="s">
        <v>901</v>
      </c>
      <c r="E725" s="16" t="s">
        <v>21</v>
      </c>
    </row>
    <row r="726" spans="3:15" s="103" customFormat="1" ht="12" customHeight="1">
      <c r="D726" s="19" t="s">
        <v>743</v>
      </c>
      <c r="E726" s="766" t="s">
        <v>658</v>
      </c>
    </row>
    <row r="727" spans="3:15" s="103" customFormat="1" ht="12" customHeight="1">
      <c r="D727" s="19" t="s">
        <v>637</v>
      </c>
      <c r="E727" s="734"/>
    </row>
    <row r="728" spans="3:15" s="103" customFormat="1" ht="12" customHeight="1">
      <c r="D728" s="19" t="s">
        <v>638</v>
      </c>
      <c r="E728" s="734"/>
    </row>
    <row r="729" spans="3:15" s="103" customFormat="1" ht="12" customHeight="1">
      <c r="D729" s="19" t="s">
        <v>639</v>
      </c>
      <c r="E729" s="735"/>
    </row>
    <row r="730" spans="3:15" s="103" customFormat="1" ht="12" customHeight="1">
      <c r="D730" s="19" t="s">
        <v>640</v>
      </c>
      <c r="E730" s="766" t="s">
        <v>659</v>
      </c>
    </row>
    <row r="731" spans="3:15" s="103" customFormat="1" ht="12" customHeight="1">
      <c r="D731" s="19" t="s">
        <v>641</v>
      </c>
      <c r="E731" s="734"/>
    </row>
    <row r="732" spans="3:15" s="103" customFormat="1" ht="12" customHeight="1">
      <c r="D732" s="19" t="s">
        <v>642</v>
      </c>
      <c r="E732" s="735"/>
    </row>
    <row r="733" spans="3:15" s="103" customFormat="1" ht="12" customHeight="1">
      <c r="D733" s="19" t="s">
        <v>744</v>
      </c>
      <c r="E733" s="766" t="s">
        <v>658</v>
      </c>
    </row>
    <row r="734" spans="3:15" s="103" customFormat="1" ht="12" customHeight="1">
      <c r="D734" s="19" t="s">
        <v>648</v>
      </c>
      <c r="E734" s="735"/>
    </row>
    <row r="735" spans="3:15" s="103" customFormat="1" ht="12" customHeight="1">
      <c r="D735" s="19" t="s">
        <v>649</v>
      </c>
      <c r="E735" s="135" t="s">
        <v>659</v>
      </c>
    </row>
    <row r="736" spans="3:15" s="103" customFormat="1" ht="12" customHeight="1">
      <c r="D736" s="19" t="s">
        <v>745</v>
      </c>
      <c r="E736" s="108"/>
    </row>
    <row r="737" spans="3:5" s="103" customFormat="1" ht="12" customHeight="1">
      <c r="D737" s="19" t="s">
        <v>660</v>
      </c>
      <c r="E737" s="16" t="s">
        <v>748</v>
      </c>
    </row>
    <row r="738" spans="3:5" s="103" customFormat="1" ht="12" customHeight="1">
      <c r="D738" s="19" t="s">
        <v>746</v>
      </c>
      <c r="E738" s="766" t="s">
        <v>661</v>
      </c>
    </row>
    <row r="739" spans="3:5" s="103" customFormat="1" ht="12" customHeight="1">
      <c r="D739" s="19" t="s">
        <v>6</v>
      </c>
      <c r="E739" s="735"/>
    </row>
    <row r="740" spans="3:5" s="103" customFormat="1" ht="12" customHeight="1">
      <c r="D740" s="19" t="s">
        <v>7</v>
      </c>
      <c r="E740" s="766" t="s">
        <v>662</v>
      </c>
    </row>
    <row r="741" spans="3:5" s="103" customFormat="1" ht="12" customHeight="1">
      <c r="D741" s="19" t="s">
        <v>8</v>
      </c>
      <c r="E741" s="735"/>
    </row>
    <row r="742" spans="3:5" s="103" customFormat="1" ht="12" customHeight="1">
      <c r="D742" s="134" t="s">
        <v>794</v>
      </c>
      <c r="E742" s="118"/>
    </row>
    <row r="743" spans="3:5" s="103" customFormat="1" ht="12" customHeight="1">
      <c r="C743" s="195" t="s">
        <v>143</v>
      </c>
    </row>
    <row r="744" spans="3:5" s="103" customFormat="1" ht="12" customHeight="1">
      <c r="D744" s="19" t="s">
        <v>901</v>
      </c>
      <c r="E744" s="16" t="s">
        <v>21</v>
      </c>
    </row>
    <row r="745" spans="3:5" s="103" customFormat="1" ht="12" customHeight="1">
      <c r="D745" s="19" t="s">
        <v>635</v>
      </c>
      <c r="E745" s="766" t="s">
        <v>840</v>
      </c>
    </row>
    <row r="746" spans="3:5" s="103" customFormat="1" ht="12" customHeight="1">
      <c r="D746" s="16" t="s">
        <v>637</v>
      </c>
      <c r="E746" s="734"/>
    </row>
    <row r="747" spans="3:5" s="103" customFormat="1" ht="12" customHeight="1">
      <c r="D747" s="16" t="s">
        <v>638</v>
      </c>
      <c r="E747" s="734"/>
    </row>
    <row r="748" spans="3:5" s="103" customFormat="1" ht="12" customHeight="1">
      <c r="D748" s="16" t="s">
        <v>639</v>
      </c>
      <c r="E748" s="734"/>
    </row>
    <row r="749" spans="3:5" s="103" customFormat="1" ht="12" customHeight="1">
      <c r="D749" s="16" t="s">
        <v>640</v>
      </c>
      <c r="E749" s="734"/>
    </row>
    <row r="750" spans="3:5" s="103" customFormat="1" ht="12" customHeight="1">
      <c r="D750" s="16" t="s">
        <v>641</v>
      </c>
      <c r="E750" s="734"/>
    </row>
    <row r="751" spans="3:5" s="103" customFormat="1" ht="12" customHeight="1">
      <c r="D751" s="16" t="s">
        <v>642</v>
      </c>
      <c r="E751" s="735"/>
    </row>
    <row r="752" spans="3:5" s="103" customFormat="1" ht="12" customHeight="1">
      <c r="D752" s="19" t="s">
        <v>645</v>
      </c>
      <c r="E752" s="766" t="s">
        <v>841</v>
      </c>
    </row>
    <row r="753" spans="3:8" s="103" customFormat="1" ht="12" customHeight="1">
      <c r="D753" s="16" t="s">
        <v>648</v>
      </c>
      <c r="E753" s="734"/>
    </row>
    <row r="754" spans="3:8" s="103" customFormat="1" ht="12" customHeight="1">
      <c r="D754" s="16" t="s">
        <v>649</v>
      </c>
      <c r="E754" s="734"/>
    </row>
    <row r="755" spans="3:8" s="103" customFormat="1" ht="12" customHeight="1">
      <c r="D755" s="16" t="s">
        <v>745</v>
      </c>
      <c r="E755" s="734"/>
    </row>
    <row r="756" spans="3:8" s="103" customFormat="1" ht="12" customHeight="1">
      <c r="D756" s="16" t="s">
        <v>660</v>
      </c>
      <c r="E756" s="734"/>
    </row>
    <row r="757" spans="3:8" s="103" customFormat="1" ht="12" customHeight="1">
      <c r="D757" s="16" t="s">
        <v>5</v>
      </c>
      <c r="E757" s="734"/>
    </row>
    <row r="758" spans="3:8" s="103" customFormat="1" ht="12" customHeight="1">
      <c r="D758" s="16" t="s">
        <v>6</v>
      </c>
      <c r="E758" s="734"/>
    </row>
    <row r="759" spans="3:8" s="103" customFormat="1" ht="12" customHeight="1">
      <c r="D759" s="16" t="s">
        <v>7</v>
      </c>
      <c r="E759" s="734"/>
    </row>
    <row r="760" spans="3:8" s="103" customFormat="1" ht="12" customHeight="1">
      <c r="D760" s="16" t="s">
        <v>8</v>
      </c>
      <c r="E760" s="735"/>
    </row>
    <row r="761" spans="3:8" s="103" customFormat="1" ht="12" customHeight="1">
      <c r="C761" s="103" t="s">
        <v>765</v>
      </c>
    </row>
    <row r="762" spans="3:8" s="103" customFormat="1" ht="12" customHeight="1">
      <c r="D762" s="19" t="s">
        <v>211</v>
      </c>
      <c r="E762" s="112"/>
      <c r="F762" s="19" t="s">
        <v>21</v>
      </c>
      <c r="G762" s="112"/>
      <c r="H762" s="106"/>
    </row>
    <row r="763" spans="3:8" s="103" customFormat="1" ht="12" customHeight="1">
      <c r="D763" s="19" t="s">
        <v>39</v>
      </c>
      <c r="E763" s="112"/>
      <c r="F763" s="19" t="s">
        <v>842</v>
      </c>
      <c r="G763" s="112"/>
      <c r="H763" s="106"/>
    </row>
    <row r="764" spans="3:8" s="103" customFormat="1" ht="12" customHeight="1">
      <c r="D764" s="19" t="s">
        <v>766</v>
      </c>
      <c r="E764" s="112"/>
      <c r="F764" s="19" t="s">
        <v>55</v>
      </c>
      <c r="G764" s="112"/>
      <c r="H764" s="106"/>
    </row>
    <row r="765" spans="3:8" s="103" customFormat="1" ht="12" customHeight="1">
      <c r="D765" s="19" t="s">
        <v>42</v>
      </c>
      <c r="E765" s="112"/>
      <c r="F765" s="19" t="s">
        <v>747</v>
      </c>
      <c r="G765" s="112"/>
      <c r="H765" s="106"/>
    </row>
    <row r="766" spans="3:8" s="103" customFormat="1" ht="12" customHeight="1">
      <c r="D766" s="19" t="s">
        <v>43</v>
      </c>
      <c r="E766" s="112"/>
      <c r="F766" s="19" t="s">
        <v>931</v>
      </c>
      <c r="G766" s="112"/>
      <c r="H766" s="106"/>
    </row>
    <row r="767" spans="3:8" s="103" customFormat="1" ht="12" customHeight="1">
      <c r="D767" s="50" t="s">
        <v>44</v>
      </c>
      <c r="E767" s="112"/>
      <c r="F767" s="19" t="s">
        <v>932</v>
      </c>
      <c r="G767" s="112"/>
      <c r="H767" s="106"/>
    </row>
    <row r="768" spans="3:8" s="120" customFormat="1" ht="12" customHeight="1">
      <c r="C768" s="120" t="s">
        <v>1032</v>
      </c>
    </row>
    <row r="769" spans="2:13" s="32" customFormat="1" ht="12" customHeight="1">
      <c r="C769" s="196" t="s">
        <v>135</v>
      </c>
    </row>
    <row r="770" spans="2:13" s="32" customFormat="1" ht="12" customHeight="1">
      <c r="C770" s="31"/>
      <c r="D770" s="1" t="s">
        <v>320</v>
      </c>
      <c r="E770" s="1" t="s">
        <v>322</v>
      </c>
      <c r="F770" s="1" t="s">
        <v>323</v>
      </c>
    </row>
    <row r="771" spans="2:13" s="32" customFormat="1" ht="12" customHeight="1">
      <c r="C771" s="31"/>
      <c r="D771" s="80" t="s">
        <v>60</v>
      </c>
      <c r="E771" s="80" t="s">
        <v>61</v>
      </c>
      <c r="F771" s="16" t="s">
        <v>280</v>
      </c>
    </row>
    <row r="772" spans="2:13" s="32" customFormat="1" ht="12" customHeight="1">
      <c r="C772" s="31"/>
      <c r="D772" s="79" t="s">
        <v>487</v>
      </c>
      <c r="E772" s="22"/>
      <c r="F772" s="23"/>
    </row>
    <row r="773" spans="2:13" s="32" customFormat="1" ht="12" customHeight="1">
      <c r="C773" s="31"/>
      <c r="D773" s="79" t="s">
        <v>799</v>
      </c>
      <c r="E773" s="22"/>
      <c r="F773" s="22"/>
    </row>
    <row r="774" spans="2:13" s="120" customFormat="1" ht="12" customHeight="1">
      <c r="C774" s="196" t="s">
        <v>137</v>
      </c>
      <c r="E774" s="32"/>
      <c r="F774" s="32"/>
      <c r="G774" s="32"/>
      <c r="H774" s="32"/>
      <c r="I774" s="32"/>
      <c r="J774" s="32"/>
    </row>
    <row r="775" spans="2:13" s="120" customFormat="1" ht="12" customHeight="1">
      <c r="D775" s="1" t="s">
        <v>320</v>
      </c>
      <c r="E775" s="1" t="s">
        <v>323</v>
      </c>
      <c r="F775" s="32"/>
      <c r="G775" s="32"/>
      <c r="H775" s="32"/>
      <c r="I775" s="32"/>
      <c r="J775" s="32"/>
    </row>
    <row r="776" spans="2:13" s="120" customFormat="1" ht="12" customHeight="1">
      <c r="D776" s="80" t="s">
        <v>62</v>
      </c>
      <c r="E776" s="1" t="s">
        <v>63</v>
      </c>
      <c r="F776" s="32"/>
      <c r="G776" s="32"/>
      <c r="H776" s="32"/>
      <c r="I776" s="32"/>
      <c r="J776" s="32"/>
    </row>
    <row r="777" spans="2:13" s="120" customFormat="1" ht="12" customHeight="1">
      <c r="D777" s="69" t="s">
        <v>325</v>
      </c>
      <c r="E777" s="23"/>
      <c r="F777" s="32"/>
      <c r="G777" s="32"/>
      <c r="H777" s="32"/>
      <c r="I777" s="32"/>
      <c r="J777" s="32"/>
    </row>
    <row r="778" spans="2:13" s="120" customFormat="1" ht="12" customHeight="1">
      <c r="D778" s="79" t="s">
        <v>800</v>
      </c>
      <c r="E778" s="22"/>
      <c r="F778" s="32"/>
      <c r="G778" s="32"/>
      <c r="H778" s="32"/>
      <c r="I778" s="32"/>
      <c r="J778" s="32"/>
    </row>
    <row r="779" spans="2:13" s="103" customFormat="1" ht="12" customHeight="1"/>
    <row r="780" spans="2:13" s="103" customFormat="1" ht="12" customHeight="1">
      <c r="B780" s="122" t="s">
        <v>933</v>
      </c>
      <c r="C780" s="12"/>
      <c r="D780" s="12"/>
      <c r="E780" s="12"/>
      <c r="F780" s="26">
        <v>27241</v>
      </c>
      <c r="G780" s="26">
        <v>27388</v>
      </c>
      <c r="H780" s="26">
        <v>27909</v>
      </c>
      <c r="I780" s="26">
        <v>35612</v>
      </c>
      <c r="J780" s="26">
        <v>38062</v>
      </c>
      <c r="K780" s="26">
        <v>41362</v>
      </c>
      <c r="L780" s="26"/>
      <c r="M780" s="26"/>
    </row>
    <row r="781" spans="2:13" s="103" customFormat="1" ht="12" customHeight="1">
      <c r="C781" s="103" t="s">
        <v>1038</v>
      </c>
      <c r="E781" s="119"/>
      <c r="G781" s="119"/>
      <c r="H781" s="119"/>
      <c r="I781" s="119"/>
      <c r="J781" s="119"/>
    </row>
    <row r="782" spans="2:13" s="103" customFormat="1" ht="12" customHeight="1">
      <c r="D782" s="16" t="s">
        <v>934</v>
      </c>
      <c r="E782" s="139" t="s">
        <v>935</v>
      </c>
      <c r="F782" s="143" t="s">
        <v>859</v>
      </c>
      <c r="G782" s="142"/>
      <c r="H782" s="138" t="s">
        <v>818</v>
      </c>
      <c r="I782" s="139" t="s">
        <v>923</v>
      </c>
      <c r="J782" s="139" t="s">
        <v>46</v>
      </c>
      <c r="K782" s="120"/>
    </row>
    <row r="783" spans="2:13" s="103" customFormat="1" ht="12" customHeight="1">
      <c r="D783" s="16" t="s">
        <v>663</v>
      </c>
      <c r="E783" s="761" t="s">
        <v>845</v>
      </c>
      <c r="F783" s="19">
        <v>72422</v>
      </c>
      <c r="G783" s="761">
        <v>89903</v>
      </c>
      <c r="H783" s="761">
        <v>190</v>
      </c>
      <c r="I783" s="16">
        <v>7.5</v>
      </c>
      <c r="J783" s="761" t="s">
        <v>185</v>
      </c>
      <c r="K783" s="120"/>
    </row>
    <row r="784" spans="2:13" s="103" customFormat="1" ht="12" customHeight="1">
      <c r="D784" s="16" t="s">
        <v>664</v>
      </c>
      <c r="E784" s="762"/>
      <c r="F784" s="19">
        <v>17481</v>
      </c>
      <c r="G784" s="743"/>
      <c r="H784" s="743"/>
      <c r="I784" s="16">
        <v>1.8</v>
      </c>
      <c r="J784" s="743"/>
      <c r="K784" s="120"/>
    </row>
    <row r="785" spans="3:12" s="103" customFormat="1" ht="12" customHeight="1">
      <c r="D785" s="16" t="s">
        <v>665</v>
      </c>
      <c r="E785" s="761" t="s">
        <v>846</v>
      </c>
      <c r="F785" s="19">
        <v>156840</v>
      </c>
      <c r="G785" s="761">
        <v>878300</v>
      </c>
      <c r="H785" s="761">
        <v>100</v>
      </c>
      <c r="I785" s="761" t="s">
        <v>671</v>
      </c>
      <c r="J785" s="761" t="s">
        <v>937</v>
      </c>
      <c r="K785" s="120"/>
    </row>
    <row r="786" spans="3:12" s="103" customFormat="1" ht="12" customHeight="1">
      <c r="D786" s="16" t="s">
        <v>666</v>
      </c>
      <c r="E786" s="767"/>
      <c r="F786" s="19">
        <v>156840</v>
      </c>
      <c r="G786" s="768"/>
      <c r="H786" s="768"/>
      <c r="I786" s="768"/>
      <c r="J786" s="768"/>
      <c r="K786" s="120"/>
    </row>
    <row r="787" spans="3:12" s="103" customFormat="1" ht="12" customHeight="1">
      <c r="D787" s="16" t="s">
        <v>667</v>
      </c>
      <c r="E787" s="762"/>
      <c r="F787" s="19">
        <v>38700</v>
      </c>
      <c r="G787" s="743"/>
      <c r="H787" s="743"/>
      <c r="I787" s="743"/>
      <c r="J787" s="743"/>
      <c r="K787" s="120"/>
    </row>
    <row r="788" spans="3:12" s="103" customFormat="1" ht="12" customHeight="1">
      <c r="D788" s="134" t="s">
        <v>803</v>
      </c>
      <c r="E788" s="118"/>
      <c r="F788" s="118"/>
      <c r="G788" s="120"/>
      <c r="H788" s="120"/>
      <c r="I788" s="120"/>
      <c r="J788" s="120"/>
      <c r="K788" s="120"/>
    </row>
    <row r="789" spans="3:12" s="103" customFormat="1" ht="12" customHeight="1">
      <c r="C789" s="103" t="s">
        <v>1033</v>
      </c>
    </row>
    <row r="790" spans="3:12" s="103" customFormat="1" ht="12" customHeight="1">
      <c r="C790" s="195" t="s">
        <v>141</v>
      </c>
    </row>
    <row r="791" spans="3:12" s="103" customFormat="1" ht="12" customHeight="1">
      <c r="D791" s="19" t="s">
        <v>211</v>
      </c>
      <c r="E791" s="112"/>
      <c r="F791" s="112"/>
      <c r="G791" s="16" t="s">
        <v>21</v>
      </c>
    </row>
    <row r="792" spans="3:12" s="103" customFormat="1" ht="12" customHeight="1">
      <c r="D792" s="19" t="s">
        <v>792</v>
      </c>
      <c r="E792" s="112"/>
      <c r="F792" s="112"/>
      <c r="G792" s="1">
        <v>46</v>
      </c>
    </row>
    <row r="793" spans="3:12" s="103" customFormat="1" ht="12" customHeight="1">
      <c r="D793" s="19" t="s">
        <v>858</v>
      </c>
      <c r="E793" s="112"/>
      <c r="F793" s="112"/>
      <c r="G793" s="1">
        <v>4.5</v>
      </c>
    </row>
    <row r="794" spans="3:12" s="103" customFormat="1" ht="12" customHeight="1">
      <c r="D794" s="19" t="s">
        <v>723</v>
      </c>
      <c r="E794" s="112"/>
      <c r="F794" s="112"/>
      <c r="G794" s="1" t="s">
        <v>750</v>
      </c>
      <c r="L794" s="103" t="s">
        <v>733</v>
      </c>
    </row>
    <row r="795" spans="3:12" s="103" customFormat="1" ht="12" customHeight="1">
      <c r="D795" s="131" t="s">
        <v>882</v>
      </c>
      <c r="F795" s="118"/>
    </row>
    <row r="796" spans="3:12" s="103" customFormat="1" ht="12" customHeight="1">
      <c r="D796" s="131" t="s">
        <v>804</v>
      </c>
      <c r="F796" s="23"/>
    </row>
    <row r="797" spans="3:12" s="103" customFormat="1" ht="12" customHeight="1">
      <c r="C797" s="195" t="s">
        <v>142</v>
      </c>
    </row>
    <row r="798" spans="3:12" s="103" customFormat="1" ht="12" customHeight="1">
      <c r="D798" s="19" t="s">
        <v>20</v>
      </c>
      <c r="E798" s="149" t="s">
        <v>817</v>
      </c>
      <c r="F798" s="149" t="s">
        <v>96</v>
      </c>
    </row>
    <row r="799" spans="3:12" s="103" customFormat="1" ht="12" customHeight="1">
      <c r="D799" s="19" t="s">
        <v>663</v>
      </c>
      <c r="E799" s="80">
        <v>110</v>
      </c>
      <c r="F799" s="1">
        <v>11</v>
      </c>
    </row>
    <row r="800" spans="3:12" s="103" customFormat="1" ht="12" customHeight="1">
      <c r="D800" s="19" t="s">
        <v>664</v>
      </c>
      <c r="E800" s="80">
        <v>110</v>
      </c>
      <c r="F800" s="1">
        <v>11</v>
      </c>
    </row>
    <row r="801" spans="3:19" s="103" customFormat="1" ht="12" customHeight="1">
      <c r="D801" s="19" t="s">
        <v>665</v>
      </c>
      <c r="E801" s="80">
        <v>150</v>
      </c>
      <c r="F801" s="1">
        <v>16</v>
      </c>
    </row>
    <row r="802" spans="3:19" s="103" customFormat="1" ht="12" customHeight="1">
      <c r="D802" s="19" t="s">
        <v>666</v>
      </c>
      <c r="E802" s="80">
        <v>150</v>
      </c>
      <c r="F802" s="1">
        <v>16</v>
      </c>
    </row>
    <row r="803" spans="3:19" s="123" customFormat="1" ht="12" customHeight="1">
      <c r="D803" s="130" t="s">
        <v>876</v>
      </c>
      <c r="E803" s="126"/>
      <c r="F803" s="62"/>
      <c r="R803" s="103"/>
      <c r="S803" s="14"/>
    </row>
    <row r="804" spans="3:19" s="103" customFormat="1" ht="12" customHeight="1">
      <c r="D804" s="131" t="s">
        <v>875</v>
      </c>
      <c r="E804" s="127"/>
      <c r="F804" s="128"/>
      <c r="G804" s="23"/>
      <c r="S804" s="14"/>
    </row>
    <row r="805" spans="3:19" s="103" customFormat="1" ht="12" customHeight="1">
      <c r="D805" s="131" t="s">
        <v>264</v>
      </c>
      <c r="E805" s="127"/>
      <c r="F805" s="128"/>
      <c r="G805" s="23"/>
      <c r="S805" s="21"/>
    </row>
    <row r="806" spans="3:19" s="103" customFormat="1" ht="12" customHeight="1">
      <c r="D806" s="160" t="s">
        <v>257</v>
      </c>
      <c r="E806" s="128"/>
      <c r="G806" s="23"/>
      <c r="S806" s="21"/>
    </row>
    <row r="807" spans="3:19" s="103" customFormat="1" ht="12" customHeight="1">
      <c r="D807" s="160" t="s">
        <v>891</v>
      </c>
      <c r="E807" s="128"/>
      <c r="G807" s="23"/>
    </row>
    <row r="808" spans="3:19" s="103" customFormat="1" ht="12" customHeight="1">
      <c r="C808" s="195" t="s">
        <v>143</v>
      </c>
    </row>
    <row r="809" spans="3:19" s="103" customFormat="1" ht="12" customHeight="1">
      <c r="D809" s="16" t="s">
        <v>20</v>
      </c>
      <c r="E809" s="149" t="s">
        <v>820</v>
      </c>
      <c r="F809" s="149" t="s">
        <v>96</v>
      </c>
    </row>
    <row r="810" spans="3:19" s="103" customFormat="1" ht="12" customHeight="1">
      <c r="D810" s="16" t="s">
        <v>663</v>
      </c>
      <c r="E810" s="1">
        <v>0.1</v>
      </c>
      <c r="F810" s="1">
        <v>11</v>
      </c>
    </row>
    <row r="811" spans="3:19" s="103" customFormat="1" ht="12" customHeight="1">
      <c r="D811" s="16" t="s">
        <v>664</v>
      </c>
      <c r="E811" s="1">
        <v>0.1</v>
      </c>
      <c r="F811" s="1">
        <v>11</v>
      </c>
    </row>
    <row r="812" spans="3:19" s="103" customFormat="1" ht="12" customHeight="1">
      <c r="D812" s="16" t="s">
        <v>665</v>
      </c>
      <c r="E812" s="1">
        <v>0.1</v>
      </c>
      <c r="F812" s="1" t="s">
        <v>256</v>
      </c>
    </row>
    <row r="813" spans="3:19" s="103" customFormat="1" ht="12" customHeight="1">
      <c r="D813" s="16" t="s">
        <v>666</v>
      </c>
      <c r="E813" s="1">
        <v>0.1</v>
      </c>
      <c r="F813" s="1" t="s">
        <v>256</v>
      </c>
    </row>
    <row r="814" spans="3:19" s="123" customFormat="1" ht="12" customHeight="1">
      <c r="D814" s="130" t="s">
        <v>879</v>
      </c>
      <c r="E814" s="126"/>
      <c r="F814" s="126"/>
      <c r="G814" s="103"/>
      <c r="H814" s="103"/>
    </row>
    <row r="815" spans="3:19" s="103" customFormat="1" ht="12" customHeight="1">
      <c r="D815" s="131" t="s">
        <v>878</v>
      </c>
      <c r="E815" s="127"/>
      <c r="F815" s="127"/>
    </row>
    <row r="816" spans="3:19" s="103" customFormat="1" ht="12" customHeight="1">
      <c r="D816" s="131" t="s">
        <v>265</v>
      </c>
      <c r="E816" s="127"/>
      <c r="F816" s="127"/>
      <c r="G816" s="23"/>
      <c r="H816" s="23"/>
    </row>
    <row r="817" spans="3:8" s="103" customFormat="1" ht="12" customHeight="1">
      <c r="D817" s="160" t="s">
        <v>394</v>
      </c>
      <c r="E817" s="21"/>
      <c r="G817" s="23"/>
      <c r="H817" s="23"/>
    </row>
    <row r="818" spans="3:8" s="103" customFormat="1" ht="12" customHeight="1">
      <c r="D818" s="160" t="s">
        <v>938</v>
      </c>
      <c r="G818" s="23"/>
      <c r="H818" s="23"/>
    </row>
    <row r="819" spans="3:8" s="103" customFormat="1" ht="12" customHeight="1">
      <c r="C819" s="103" t="s">
        <v>1039</v>
      </c>
    </row>
    <row r="820" spans="3:8" s="103" customFormat="1" ht="12" customHeight="1">
      <c r="D820" s="19" t="s">
        <v>213</v>
      </c>
      <c r="E820" s="112"/>
      <c r="F820" s="112"/>
      <c r="G820" s="106"/>
      <c r="H820" s="1" t="s">
        <v>21</v>
      </c>
    </row>
    <row r="821" spans="3:8" s="103" customFormat="1" ht="12" customHeight="1">
      <c r="D821" s="19" t="s">
        <v>362</v>
      </c>
      <c r="E821" s="112"/>
      <c r="F821" s="112"/>
      <c r="G821" s="106"/>
      <c r="H821" s="1">
        <v>3000</v>
      </c>
    </row>
    <row r="822" spans="3:8" s="103" customFormat="1" ht="12" customHeight="1">
      <c r="D822" s="19" t="s">
        <v>40</v>
      </c>
      <c r="E822" s="112"/>
      <c r="F822" s="112"/>
      <c r="G822" s="106"/>
      <c r="H822" s="1" t="s">
        <v>55</v>
      </c>
    </row>
    <row r="823" spans="3:8" s="103" customFormat="1" ht="12" customHeight="1">
      <c r="D823" s="19" t="s">
        <v>823</v>
      </c>
      <c r="E823" s="112"/>
      <c r="F823" s="112"/>
      <c r="G823" s="106"/>
      <c r="H823" s="1">
        <v>10</v>
      </c>
    </row>
    <row r="824" spans="3:8" s="103" customFormat="1" ht="12" customHeight="1">
      <c r="D824" s="19" t="s">
        <v>824</v>
      </c>
      <c r="E824" s="112"/>
      <c r="F824" s="112"/>
      <c r="G824" s="106"/>
      <c r="H824" s="1">
        <v>30</v>
      </c>
    </row>
    <row r="825" spans="3:8" s="103" customFormat="1" ht="12" customHeight="1">
      <c r="D825" s="19" t="s">
        <v>911</v>
      </c>
      <c r="E825" s="112"/>
      <c r="F825" s="112"/>
      <c r="G825" s="106"/>
      <c r="H825" s="1">
        <v>13</v>
      </c>
    </row>
    <row r="826" spans="3:8" s="103" customFormat="1" ht="12" customHeight="1">
      <c r="D826" s="19" t="s">
        <v>825</v>
      </c>
      <c r="E826" s="112"/>
      <c r="F826" s="112"/>
      <c r="G826" s="106"/>
      <c r="H826" s="1">
        <v>230</v>
      </c>
    </row>
    <row r="827" spans="3:8" s="103" customFormat="1" ht="12" customHeight="1">
      <c r="D827" s="144" t="s">
        <v>827</v>
      </c>
      <c r="E827" s="112"/>
      <c r="F827" s="112"/>
      <c r="G827" s="106"/>
      <c r="H827" s="1">
        <v>100</v>
      </c>
    </row>
    <row r="828" spans="3:8" s="103" customFormat="1" ht="12" customHeight="1">
      <c r="D828" s="131" t="s">
        <v>883</v>
      </c>
      <c r="E828" s="118"/>
      <c r="F828" s="118"/>
    </row>
    <row r="829" spans="3:8" s="103" customFormat="1" ht="12" customHeight="1">
      <c r="D829" s="131" t="s">
        <v>805</v>
      </c>
      <c r="E829" s="23"/>
      <c r="F829" s="23"/>
    </row>
    <row r="830" spans="3:8" s="103" customFormat="1" ht="12" customHeight="1">
      <c r="C830" s="103" t="s">
        <v>1015</v>
      </c>
    </row>
    <row r="831" spans="3:8" s="32" customFormat="1" ht="12" customHeight="1">
      <c r="C831" s="196" t="s">
        <v>135</v>
      </c>
    </row>
    <row r="832" spans="3:8" s="32" customFormat="1" ht="12" customHeight="1">
      <c r="C832" s="31"/>
      <c r="D832" s="1" t="s">
        <v>320</v>
      </c>
      <c r="E832" s="1" t="s">
        <v>322</v>
      </c>
      <c r="F832" s="1" t="s">
        <v>323</v>
      </c>
    </row>
    <row r="833" spans="3:14" s="32" customFormat="1" ht="12" customHeight="1">
      <c r="C833" s="31"/>
      <c r="D833" s="80" t="s">
        <v>60</v>
      </c>
      <c r="E833" s="80" t="s">
        <v>61</v>
      </c>
      <c r="F833" s="16" t="s">
        <v>280</v>
      </c>
    </row>
    <row r="834" spans="3:14" s="32" customFormat="1" ht="12" customHeight="1">
      <c r="C834" s="31"/>
      <c r="D834" s="79" t="s">
        <v>487</v>
      </c>
      <c r="E834" s="22"/>
      <c r="F834" s="23"/>
    </row>
    <row r="835" spans="3:14" s="32" customFormat="1" ht="12" customHeight="1">
      <c r="C835" s="31"/>
      <c r="D835" s="79" t="s">
        <v>799</v>
      </c>
      <c r="E835" s="22"/>
      <c r="F835" s="22"/>
    </row>
    <row r="836" spans="3:14" s="120" customFormat="1" ht="12" customHeight="1">
      <c r="C836" s="196" t="s">
        <v>137</v>
      </c>
      <c r="E836" s="32"/>
      <c r="F836" s="32"/>
      <c r="G836" s="32"/>
      <c r="H836" s="32"/>
      <c r="I836" s="32"/>
      <c r="J836" s="32"/>
    </row>
    <row r="837" spans="3:14" s="120" customFormat="1" ht="12" customHeight="1">
      <c r="D837" s="1" t="s">
        <v>320</v>
      </c>
      <c r="E837" s="1" t="s">
        <v>323</v>
      </c>
      <c r="F837" s="32"/>
      <c r="G837" s="32"/>
      <c r="H837" s="32"/>
      <c r="I837" s="32"/>
      <c r="J837" s="32"/>
    </row>
    <row r="838" spans="3:14" s="120" customFormat="1" ht="12" customHeight="1">
      <c r="D838" s="80" t="s">
        <v>62</v>
      </c>
      <c r="E838" s="1" t="s">
        <v>63</v>
      </c>
      <c r="F838" s="32"/>
      <c r="G838" s="32"/>
      <c r="H838" s="32"/>
      <c r="I838" s="32"/>
      <c r="J838" s="32"/>
    </row>
    <row r="839" spans="3:14" s="120" customFormat="1" ht="12" customHeight="1">
      <c r="D839" s="69" t="s">
        <v>325</v>
      </c>
      <c r="E839" s="23"/>
      <c r="F839" s="32"/>
      <c r="G839" s="32"/>
      <c r="H839" s="32"/>
      <c r="I839" s="32"/>
      <c r="J839" s="32"/>
    </row>
    <row r="840" spans="3:14" s="120" customFormat="1" ht="12" customHeight="1">
      <c r="D840" s="79" t="s">
        <v>800</v>
      </c>
      <c r="E840" s="22"/>
      <c r="F840" s="32"/>
      <c r="G840" s="32"/>
      <c r="H840" s="32"/>
      <c r="I840" s="32"/>
      <c r="J840" s="32"/>
    </row>
    <row r="841" spans="3:14" s="103" customFormat="1" ht="12" customHeight="1">
      <c r="C841" s="103" t="s">
        <v>1040</v>
      </c>
      <c r="E841" s="113"/>
    </row>
    <row r="842" spans="3:14" s="103" customFormat="1" ht="12" customHeight="1">
      <c r="D842" s="24" t="s">
        <v>89</v>
      </c>
      <c r="E842" s="16" t="s">
        <v>31</v>
      </c>
    </row>
    <row r="843" spans="3:14" s="103" customFormat="1" ht="12" customHeight="1">
      <c r="D843" s="110"/>
      <c r="E843" s="16" t="s">
        <v>848</v>
      </c>
    </row>
    <row r="844" spans="3:14" s="103" customFormat="1" ht="12" customHeight="1">
      <c r="D844" s="19" t="s">
        <v>665</v>
      </c>
      <c r="E844" s="16">
        <v>5</v>
      </c>
    </row>
    <row r="845" spans="3:14" s="103" customFormat="1" ht="12" customHeight="1">
      <c r="D845" s="19" t="s">
        <v>666</v>
      </c>
      <c r="E845" s="16">
        <v>5</v>
      </c>
    </row>
    <row r="846" spans="3:14" s="103" customFormat="1" ht="12" customHeight="1"/>
    <row r="847" spans="3:14" s="103" customFormat="1" ht="12" customHeight="1">
      <c r="C847" s="122" t="s">
        <v>734</v>
      </c>
      <c r="D847" s="12"/>
      <c r="E847" s="12"/>
      <c r="F847" s="26">
        <v>26505</v>
      </c>
      <c r="G847" s="26">
        <v>27150</v>
      </c>
      <c r="H847" s="769" t="s">
        <v>869</v>
      </c>
      <c r="I847" s="770"/>
      <c r="J847" s="26">
        <v>34941</v>
      </c>
      <c r="K847" s="769" t="s">
        <v>870</v>
      </c>
      <c r="L847" s="770"/>
      <c r="M847" s="26">
        <v>37088</v>
      </c>
      <c r="N847" s="26"/>
    </row>
    <row r="848" spans="3:14" s="103" customFormat="1" ht="12" customHeight="1">
      <c r="F848" s="26">
        <v>37417</v>
      </c>
      <c r="G848" s="26">
        <v>37741</v>
      </c>
      <c r="H848" s="769" t="s">
        <v>871</v>
      </c>
      <c r="I848" s="770"/>
      <c r="J848" s="26">
        <v>38456</v>
      </c>
      <c r="K848" s="26">
        <v>39533</v>
      </c>
      <c r="L848" s="26">
        <v>40725</v>
      </c>
      <c r="M848" s="26">
        <v>41352</v>
      </c>
      <c r="N848" s="26"/>
    </row>
    <row r="849" spans="3:12" s="103" customFormat="1" ht="12" customHeight="1">
      <c r="C849" s="103" t="s">
        <v>1041</v>
      </c>
      <c r="E849" s="113"/>
      <c r="F849" s="113"/>
    </row>
    <row r="850" spans="3:12" s="103" customFormat="1" ht="12" customHeight="1">
      <c r="D850" s="16" t="s">
        <v>948</v>
      </c>
      <c r="E850" s="1" t="s">
        <v>187</v>
      </c>
      <c r="F850" s="792" t="s">
        <v>944</v>
      </c>
      <c r="G850" s="793"/>
      <c r="H850" s="156" t="s">
        <v>793</v>
      </c>
      <c r="I850" s="155" t="s">
        <v>860</v>
      </c>
      <c r="J850" s="149" t="s">
        <v>768</v>
      </c>
      <c r="K850" s="149" t="s">
        <v>225</v>
      </c>
    </row>
    <row r="851" spans="3:12" s="103" customFormat="1" ht="12" customHeight="1">
      <c r="D851" s="16" t="s">
        <v>617</v>
      </c>
      <c r="E851" s="1">
        <v>60</v>
      </c>
      <c r="F851" s="19" t="s">
        <v>618</v>
      </c>
      <c r="G851" s="106"/>
      <c r="H851" s="1">
        <v>19.2</v>
      </c>
      <c r="I851" s="1">
        <v>300000</v>
      </c>
      <c r="J851" s="1">
        <v>60</v>
      </c>
      <c r="K851" s="1">
        <v>19</v>
      </c>
      <c r="L851" s="120"/>
    </row>
    <row r="852" spans="3:12" s="103" customFormat="1" ht="12" customHeight="1">
      <c r="D852" s="761" t="s">
        <v>769</v>
      </c>
      <c r="E852" s="761">
        <v>60</v>
      </c>
      <c r="F852" s="19" t="s">
        <v>621</v>
      </c>
      <c r="G852" s="106"/>
      <c r="H852" s="1">
        <v>29.2</v>
      </c>
      <c r="I852" s="1">
        <v>192000</v>
      </c>
      <c r="J852" s="763">
        <v>65</v>
      </c>
      <c r="K852" s="1">
        <v>11</v>
      </c>
      <c r="L852" s="120"/>
    </row>
    <row r="853" spans="3:12" s="103" customFormat="1" ht="12" customHeight="1">
      <c r="D853" s="768"/>
      <c r="E853" s="768"/>
      <c r="F853" s="19" t="s">
        <v>939</v>
      </c>
      <c r="G853" s="106"/>
      <c r="H853" s="149" t="s">
        <v>945</v>
      </c>
      <c r="I853" s="1">
        <v>200000</v>
      </c>
      <c r="J853" s="747"/>
      <c r="K853" s="1">
        <v>12</v>
      </c>
      <c r="L853" s="120"/>
    </row>
    <row r="854" spans="3:12" s="103" customFormat="1" ht="12" customHeight="1">
      <c r="D854" s="743"/>
      <c r="E854" s="743"/>
      <c r="F854" s="19" t="s">
        <v>618</v>
      </c>
      <c r="G854" s="106"/>
      <c r="H854" s="1">
        <v>8</v>
      </c>
      <c r="I854" s="1">
        <v>133000</v>
      </c>
      <c r="J854" s="748"/>
      <c r="K854" s="1">
        <v>7</v>
      </c>
      <c r="L854" s="120"/>
    </row>
    <row r="855" spans="3:12" s="103" customFormat="1" ht="12" customHeight="1">
      <c r="D855" s="761" t="s">
        <v>770</v>
      </c>
      <c r="E855" s="761">
        <v>60</v>
      </c>
      <c r="F855" s="19" t="s">
        <v>616</v>
      </c>
      <c r="G855" s="106"/>
      <c r="H855" s="1">
        <v>31.7</v>
      </c>
      <c r="I855" s="1">
        <v>300000</v>
      </c>
      <c r="J855" s="763">
        <v>54</v>
      </c>
      <c r="K855" s="1">
        <v>15.3</v>
      </c>
      <c r="L855" s="120"/>
    </row>
    <row r="856" spans="3:12" s="103" customFormat="1" ht="12" customHeight="1">
      <c r="D856" s="768"/>
      <c r="E856" s="768"/>
      <c r="F856" s="771" t="s">
        <v>941</v>
      </c>
      <c r="G856" s="772"/>
      <c r="H856" s="155" t="s">
        <v>946</v>
      </c>
      <c r="I856" s="1">
        <v>300000</v>
      </c>
      <c r="J856" s="747"/>
      <c r="K856" s="1">
        <v>15.3</v>
      </c>
      <c r="L856" s="120"/>
    </row>
    <row r="857" spans="3:12" s="103" customFormat="1" ht="12" customHeight="1">
      <c r="D857" s="768"/>
      <c r="E857" s="768"/>
      <c r="F857" s="19" t="s">
        <v>940</v>
      </c>
      <c r="G857" s="106"/>
      <c r="H857" s="1" t="s">
        <v>771</v>
      </c>
      <c r="I857" s="1">
        <v>300000</v>
      </c>
      <c r="J857" s="747"/>
      <c r="K857" s="1">
        <v>15.3</v>
      </c>
      <c r="L857" s="120"/>
    </row>
    <row r="858" spans="3:12" s="103" customFormat="1" ht="12" customHeight="1">
      <c r="D858" s="743"/>
      <c r="E858" s="743"/>
      <c r="F858" s="19" t="s">
        <v>618</v>
      </c>
      <c r="G858" s="106"/>
      <c r="H858" s="1">
        <v>7.1</v>
      </c>
      <c r="I858" s="1">
        <v>122000</v>
      </c>
      <c r="J858" s="748"/>
      <c r="K858" s="1">
        <v>6</v>
      </c>
      <c r="L858" s="120"/>
    </row>
    <row r="859" spans="3:12" s="103" customFormat="1" ht="12" customHeight="1">
      <c r="D859" s="761" t="s">
        <v>772</v>
      </c>
      <c r="E859" s="761">
        <v>100</v>
      </c>
      <c r="F859" s="19" t="s">
        <v>616</v>
      </c>
      <c r="G859" s="106"/>
      <c r="H859" s="1">
        <v>25.7</v>
      </c>
      <c r="I859" s="763">
        <v>291000</v>
      </c>
      <c r="J859" s="763">
        <v>60</v>
      </c>
      <c r="K859" s="763">
        <v>18.600000000000001</v>
      </c>
      <c r="L859" s="120"/>
    </row>
    <row r="860" spans="3:12" s="103" customFormat="1" ht="12" customHeight="1">
      <c r="D860" s="743"/>
      <c r="E860" s="743"/>
      <c r="F860" s="771" t="s">
        <v>942</v>
      </c>
      <c r="G860" s="772"/>
      <c r="H860" s="159" t="s">
        <v>1205</v>
      </c>
      <c r="I860" s="748"/>
      <c r="J860" s="748"/>
      <c r="K860" s="748"/>
      <c r="L860" s="120"/>
    </row>
    <row r="861" spans="3:12" s="103" customFormat="1" ht="12" customHeight="1">
      <c r="D861" s="16" t="s">
        <v>673</v>
      </c>
      <c r="E861" s="1">
        <v>30</v>
      </c>
      <c r="F861" s="771" t="s">
        <v>943</v>
      </c>
      <c r="G861" s="772"/>
      <c r="H861" s="1" t="s">
        <v>773</v>
      </c>
      <c r="I861" s="1">
        <v>65700</v>
      </c>
      <c r="J861" s="1">
        <v>183</v>
      </c>
      <c r="K861" s="1">
        <v>17</v>
      </c>
      <c r="L861" s="120"/>
    </row>
    <row r="862" spans="3:12" s="103" customFormat="1" ht="12" customHeight="1">
      <c r="D862" s="16" t="s">
        <v>668</v>
      </c>
      <c r="E862" s="1">
        <v>27</v>
      </c>
      <c r="F862" s="19" t="s">
        <v>618</v>
      </c>
      <c r="G862" s="106"/>
      <c r="H862" s="1">
        <v>1.21</v>
      </c>
      <c r="I862" s="1">
        <v>54000</v>
      </c>
      <c r="J862" s="1">
        <v>74</v>
      </c>
      <c r="K862" s="1">
        <v>15.5</v>
      </c>
      <c r="L862" s="120" t="s">
        <v>890</v>
      </c>
    </row>
    <row r="863" spans="3:12" s="103" customFormat="1" ht="12" customHeight="1">
      <c r="D863" s="16" t="s">
        <v>669</v>
      </c>
      <c r="E863" s="1">
        <v>7.9</v>
      </c>
      <c r="F863" s="19" t="s">
        <v>670</v>
      </c>
      <c r="G863" s="106"/>
      <c r="H863" s="1" t="s">
        <v>671</v>
      </c>
      <c r="I863" s="154">
        <v>2100</v>
      </c>
      <c r="J863" s="1">
        <v>600</v>
      </c>
      <c r="K863" s="1">
        <v>16</v>
      </c>
      <c r="L863" s="120"/>
    </row>
    <row r="864" spans="3:12" s="103" customFormat="1" ht="12" customHeight="1">
      <c r="D864" s="163" t="s">
        <v>885</v>
      </c>
      <c r="E864" s="120"/>
      <c r="F864" s="120"/>
      <c r="G864" s="120"/>
      <c r="H864" s="120"/>
      <c r="I864" s="120"/>
      <c r="J864" s="120"/>
      <c r="K864" s="120"/>
      <c r="L864" s="120"/>
    </row>
    <row r="865" spans="3:7" s="103" customFormat="1" ht="12" customHeight="1">
      <c r="D865" s="131" t="s">
        <v>806</v>
      </c>
    </row>
    <row r="866" spans="3:7" s="103" customFormat="1" ht="12" customHeight="1">
      <c r="D866" s="131" t="s">
        <v>947</v>
      </c>
    </row>
    <row r="867" spans="3:7" s="103" customFormat="1" ht="12" customHeight="1">
      <c r="C867" s="103" t="s">
        <v>1033</v>
      </c>
    </row>
    <row r="868" spans="3:7" s="103" customFormat="1" ht="12" customHeight="1">
      <c r="C868" s="195" t="s">
        <v>141</v>
      </c>
    </row>
    <row r="869" spans="3:7" s="103" customFormat="1" ht="12" customHeight="1">
      <c r="D869" s="19" t="s">
        <v>211</v>
      </c>
      <c r="E869" s="112"/>
      <c r="F869" s="106"/>
      <c r="G869" s="1" t="s">
        <v>21</v>
      </c>
    </row>
    <row r="870" spans="3:7" s="103" customFormat="1" ht="12" customHeight="1">
      <c r="D870" s="19" t="s">
        <v>792</v>
      </c>
      <c r="E870" s="112"/>
      <c r="F870" s="106"/>
      <c r="G870" s="1">
        <v>1500</v>
      </c>
    </row>
    <row r="871" spans="3:7" s="103" customFormat="1" ht="12" customHeight="1">
      <c r="D871" s="19" t="s">
        <v>949</v>
      </c>
      <c r="E871" s="112"/>
      <c r="F871" s="106"/>
      <c r="G871" s="1">
        <v>120</v>
      </c>
    </row>
    <row r="872" spans="3:7" s="103" customFormat="1" ht="12" customHeight="1">
      <c r="D872" s="19" t="s">
        <v>723</v>
      </c>
      <c r="E872" s="112"/>
      <c r="F872" s="106"/>
      <c r="G872" s="1" t="s">
        <v>741</v>
      </c>
    </row>
    <row r="873" spans="3:7" s="103" customFormat="1" ht="12" customHeight="1">
      <c r="D873" s="134" t="s">
        <v>807</v>
      </c>
      <c r="E873" s="118"/>
      <c r="F873" s="118"/>
    </row>
    <row r="874" spans="3:7" s="103" customFormat="1" ht="12" customHeight="1">
      <c r="C874" s="195" t="s">
        <v>142</v>
      </c>
    </row>
    <row r="875" spans="3:7" s="103" customFormat="1" ht="12" customHeight="1">
      <c r="D875" s="16" t="s">
        <v>20</v>
      </c>
      <c r="E875" s="149" t="s">
        <v>950</v>
      </c>
      <c r="F875" s="149" t="s">
        <v>847</v>
      </c>
    </row>
    <row r="876" spans="3:7" s="103" customFormat="1" ht="12" customHeight="1">
      <c r="D876" s="16" t="s">
        <v>26</v>
      </c>
      <c r="E876" s="1">
        <v>160</v>
      </c>
      <c r="F876" s="1">
        <v>4</v>
      </c>
    </row>
    <row r="877" spans="3:7" s="103" customFormat="1" ht="12" customHeight="1">
      <c r="D877" s="16" t="s">
        <v>29</v>
      </c>
      <c r="E877" s="1">
        <v>200</v>
      </c>
      <c r="F877" s="1">
        <v>4</v>
      </c>
    </row>
    <row r="878" spans="3:7" s="103" customFormat="1" ht="12" customHeight="1">
      <c r="D878" s="16" t="s">
        <v>48</v>
      </c>
      <c r="E878" s="1">
        <v>160</v>
      </c>
      <c r="F878" s="1">
        <v>4</v>
      </c>
    </row>
    <row r="879" spans="3:7" s="103" customFormat="1" ht="12" customHeight="1">
      <c r="D879" s="16" t="s">
        <v>49</v>
      </c>
      <c r="E879" s="1">
        <v>300</v>
      </c>
      <c r="F879" s="1">
        <v>6</v>
      </c>
    </row>
    <row r="880" spans="3:7" s="103" customFormat="1" ht="12" customHeight="1">
      <c r="D880" s="16" t="s">
        <v>672</v>
      </c>
      <c r="E880" s="1">
        <v>170</v>
      </c>
      <c r="F880" s="1">
        <v>6</v>
      </c>
    </row>
    <row r="881" spans="3:19" s="103" customFormat="1" ht="12" customHeight="1">
      <c r="D881" s="16" t="s">
        <v>673</v>
      </c>
      <c r="E881" s="1">
        <v>225</v>
      </c>
      <c r="F881" s="1">
        <v>12</v>
      </c>
    </row>
    <row r="882" spans="3:19" s="103" customFormat="1" ht="12" customHeight="1">
      <c r="D882" s="16" t="s">
        <v>668</v>
      </c>
      <c r="E882" s="1">
        <v>200</v>
      </c>
      <c r="F882" s="1">
        <v>15</v>
      </c>
    </row>
    <row r="883" spans="3:19" s="123" customFormat="1" ht="12" customHeight="1">
      <c r="D883" s="130" t="s">
        <v>876</v>
      </c>
      <c r="E883" s="128"/>
      <c r="F883" s="125"/>
      <c r="G883" s="103"/>
      <c r="H883" s="103"/>
      <c r="I883" s="103"/>
      <c r="J883" s="103"/>
      <c r="R883" s="103"/>
      <c r="S883" s="14"/>
    </row>
    <row r="884" spans="3:19" s="103" customFormat="1" ht="12" customHeight="1">
      <c r="D884" s="131" t="s">
        <v>875</v>
      </c>
      <c r="E884" s="164"/>
      <c r="F884" s="128"/>
      <c r="S884" s="14"/>
    </row>
    <row r="885" spans="3:19" s="103" customFormat="1" ht="12" customHeight="1">
      <c r="D885" s="131" t="s">
        <v>264</v>
      </c>
      <c r="E885" s="164"/>
      <c r="F885" s="128"/>
      <c r="S885" s="21"/>
    </row>
    <row r="886" spans="3:19" s="103" customFormat="1" ht="12" customHeight="1">
      <c r="D886" s="160" t="s">
        <v>257</v>
      </c>
      <c r="E886" s="120"/>
      <c r="F886" s="128"/>
      <c r="G886" s="23"/>
      <c r="S886" s="21"/>
    </row>
    <row r="887" spans="3:19" s="103" customFormat="1" ht="12" customHeight="1">
      <c r="D887" s="160" t="s">
        <v>891</v>
      </c>
      <c r="E887" s="120"/>
      <c r="F887" s="128"/>
      <c r="G887" s="23"/>
    </row>
    <row r="888" spans="3:19" s="103" customFormat="1" ht="12" customHeight="1">
      <c r="C888" s="195" t="s">
        <v>143</v>
      </c>
      <c r="E888" s="120"/>
    </row>
    <row r="889" spans="3:19" s="103" customFormat="1" ht="12" customHeight="1">
      <c r="D889" s="16" t="s">
        <v>20</v>
      </c>
      <c r="E889" s="149" t="s">
        <v>951</v>
      </c>
      <c r="F889" s="149" t="s">
        <v>908</v>
      </c>
    </row>
    <row r="890" spans="3:19" s="103" customFormat="1" ht="12" customHeight="1">
      <c r="D890" s="16" t="s">
        <v>26</v>
      </c>
      <c r="E890" s="1">
        <v>0.2</v>
      </c>
      <c r="F890" s="1" t="s">
        <v>256</v>
      </c>
    </row>
    <row r="891" spans="3:19" s="103" customFormat="1" ht="12" customHeight="1">
      <c r="D891" s="16" t="s">
        <v>29</v>
      </c>
      <c r="E891" s="1">
        <v>7.0000000000000007E-2</v>
      </c>
      <c r="F891" s="1">
        <v>4</v>
      </c>
    </row>
    <row r="892" spans="3:19" s="103" customFormat="1" ht="12" customHeight="1">
      <c r="D892" s="16" t="s">
        <v>48</v>
      </c>
      <c r="E892" s="1">
        <v>0.2</v>
      </c>
      <c r="F892" s="1" t="s">
        <v>256</v>
      </c>
    </row>
    <row r="893" spans="3:19" s="103" customFormat="1" ht="12" customHeight="1">
      <c r="D893" s="16" t="s">
        <v>49</v>
      </c>
      <c r="E893" s="1">
        <v>0.15</v>
      </c>
      <c r="F893" s="1">
        <v>6</v>
      </c>
    </row>
    <row r="894" spans="3:19" s="103" customFormat="1" ht="12" customHeight="1">
      <c r="D894" s="16" t="s">
        <v>672</v>
      </c>
      <c r="E894" s="1">
        <v>0.1</v>
      </c>
      <c r="F894" s="1">
        <v>6</v>
      </c>
    </row>
    <row r="895" spans="3:19" s="103" customFormat="1" ht="12" customHeight="1">
      <c r="D895" s="16" t="s">
        <v>673</v>
      </c>
      <c r="E895" s="1">
        <v>0.08</v>
      </c>
      <c r="F895" s="1">
        <v>12</v>
      </c>
    </row>
    <row r="896" spans="3:19" s="103" customFormat="1" ht="12" customHeight="1">
      <c r="D896" s="16" t="s">
        <v>668</v>
      </c>
      <c r="E896" s="1">
        <v>0.3</v>
      </c>
      <c r="F896" s="1">
        <v>15</v>
      </c>
    </row>
    <row r="897" spans="3:11" s="123" customFormat="1" ht="12" customHeight="1">
      <c r="D897" s="130" t="s">
        <v>879</v>
      </c>
      <c r="E897" s="126"/>
      <c r="F897" s="126"/>
      <c r="G897" s="103"/>
      <c r="H897" s="103"/>
      <c r="I897" s="103"/>
    </row>
    <row r="898" spans="3:11" s="103" customFormat="1" ht="12" customHeight="1">
      <c r="D898" s="131" t="s">
        <v>878</v>
      </c>
      <c r="E898" s="127"/>
      <c r="F898" s="127"/>
    </row>
    <row r="899" spans="3:11" s="103" customFormat="1" ht="12" customHeight="1">
      <c r="D899" s="131" t="s">
        <v>265</v>
      </c>
      <c r="E899" s="127"/>
      <c r="F899" s="127"/>
      <c r="G899" s="23"/>
      <c r="H899" s="23"/>
    </row>
    <row r="900" spans="3:11" s="103" customFormat="1" ht="12" customHeight="1">
      <c r="D900" s="160" t="s">
        <v>394</v>
      </c>
      <c r="F900" s="21"/>
      <c r="G900" s="23"/>
      <c r="H900" s="23"/>
    </row>
    <row r="901" spans="3:11" s="103" customFormat="1" ht="12" customHeight="1">
      <c r="D901" s="160" t="s">
        <v>929</v>
      </c>
      <c r="G901" s="23"/>
      <c r="H901" s="23"/>
    </row>
    <row r="902" spans="3:11" s="103" customFormat="1" ht="12" customHeight="1">
      <c r="C902" s="103" t="s">
        <v>1039</v>
      </c>
    </row>
    <row r="903" spans="3:11" s="103" customFormat="1" ht="12" customHeight="1">
      <c r="D903" s="19" t="s">
        <v>213</v>
      </c>
      <c r="E903" s="112"/>
      <c r="F903" s="112"/>
      <c r="G903" s="106"/>
      <c r="H903" s="1" t="s">
        <v>21</v>
      </c>
      <c r="I903" s="23"/>
      <c r="J903" s="23"/>
      <c r="K903" s="123"/>
    </row>
    <row r="904" spans="3:11" s="103" customFormat="1" ht="12" customHeight="1">
      <c r="D904" s="19" t="s">
        <v>362</v>
      </c>
      <c r="E904" s="112"/>
      <c r="F904" s="112"/>
      <c r="G904" s="106"/>
      <c r="H904" s="1">
        <v>200000</v>
      </c>
      <c r="I904" s="23"/>
      <c r="J904" s="23"/>
      <c r="K904" s="123"/>
    </row>
    <row r="905" spans="3:11" s="103" customFormat="1" ht="12" customHeight="1">
      <c r="D905" s="19" t="s">
        <v>40</v>
      </c>
      <c r="E905" s="112"/>
      <c r="F905" s="112"/>
      <c r="G905" s="106"/>
      <c r="H905" s="1" t="s">
        <v>55</v>
      </c>
      <c r="I905" s="23"/>
      <c r="J905" s="23"/>
      <c r="K905" s="123"/>
    </row>
    <row r="906" spans="3:11" s="103" customFormat="1" ht="12" customHeight="1">
      <c r="D906" s="19" t="s">
        <v>823</v>
      </c>
      <c r="E906" s="112"/>
      <c r="F906" s="112"/>
      <c r="G906" s="106"/>
      <c r="H906" s="1">
        <v>120</v>
      </c>
      <c r="I906" s="23"/>
      <c r="J906" s="23"/>
      <c r="K906" s="123"/>
    </row>
    <row r="907" spans="3:11" s="103" customFormat="1" ht="12" customHeight="1">
      <c r="D907" s="19" t="s">
        <v>824</v>
      </c>
      <c r="E907" s="112"/>
      <c r="F907" s="112"/>
      <c r="G907" s="106"/>
      <c r="H907" s="1">
        <v>80</v>
      </c>
      <c r="I907" s="23"/>
      <c r="J907" s="23"/>
      <c r="K907" s="123"/>
    </row>
    <row r="908" spans="3:11" s="103" customFormat="1" ht="12" customHeight="1">
      <c r="D908" s="19" t="s">
        <v>724</v>
      </c>
      <c r="E908" s="112"/>
      <c r="F908" s="112"/>
      <c r="G908" s="106"/>
      <c r="H908" s="1">
        <v>150</v>
      </c>
      <c r="I908" s="23"/>
      <c r="J908" s="23"/>
      <c r="K908" s="123"/>
    </row>
    <row r="909" spans="3:11" s="103" customFormat="1" ht="12" customHeight="1">
      <c r="D909" s="19" t="s">
        <v>825</v>
      </c>
      <c r="E909" s="112"/>
      <c r="F909" s="112"/>
      <c r="G909" s="106"/>
      <c r="H909" s="1">
        <v>230</v>
      </c>
      <c r="I909" s="23"/>
      <c r="J909" s="23"/>
      <c r="K909" s="123"/>
    </row>
    <row r="910" spans="3:11" s="103" customFormat="1" ht="12" customHeight="1">
      <c r="D910" s="136" t="s">
        <v>827</v>
      </c>
      <c r="E910" s="112"/>
      <c r="F910" s="112"/>
      <c r="G910" s="106"/>
      <c r="H910" s="1">
        <v>100</v>
      </c>
      <c r="I910" s="23"/>
      <c r="J910" s="23"/>
      <c r="K910" s="123"/>
    </row>
    <row r="911" spans="3:11" s="103" customFormat="1" ht="12" customHeight="1">
      <c r="D911" s="131" t="s">
        <v>884</v>
      </c>
      <c r="E911" s="118"/>
      <c r="F911" s="118"/>
    </row>
    <row r="912" spans="3:11" s="103" customFormat="1" ht="12" customHeight="1">
      <c r="D912" s="131" t="s">
        <v>952</v>
      </c>
      <c r="E912" s="23"/>
      <c r="F912" s="23"/>
    </row>
    <row r="913" spans="3:10" s="103" customFormat="1" ht="12" customHeight="1">
      <c r="C913" s="103" t="s">
        <v>1015</v>
      </c>
    </row>
    <row r="914" spans="3:10" s="32" customFormat="1" ht="12" customHeight="1">
      <c r="C914" s="32" t="s">
        <v>135</v>
      </c>
    </row>
    <row r="915" spans="3:10" s="32" customFormat="1" ht="12" customHeight="1">
      <c r="C915" s="31"/>
      <c r="D915" s="1" t="s">
        <v>320</v>
      </c>
      <c r="E915" s="1" t="s">
        <v>322</v>
      </c>
      <c r="F915" s="1" t="s">
        <v>323</v>
      </c>
    </row>
    <row r="916" spans="3:10" s="32" customFormat="1" ht="12" customHeight="1">
      <c r="C916" s="31"/>
      <c r="D916" s="80" t="s">
        <v>60</v>
      </c>
      <c r="E916" s="80" t="s">
        <v>61</v>
      </c>
      <c r="F916" s="16" t="s">
        <v>280</v>
      </c>
    </row>
    <row r="917" spans="3:10" s="32" customFormat="1" ht="12" customHeight="1">
      <c r="C917" s="31"/>
      <c r="D917" s="79" t="s">
        <v>487</v>
      </c>
      <c r="E917" s="22"/>
      <c r="F917" s="23"/>
    </row>
    <row r="918" spans="3:10" s="32" customFormat="1" ht="12" customHeight="1">
      <c r="C918" s="31"/>
      <c r="D918" s="79" t="s">
        <v>267</v>
      </c>
      <c r="E918" s="22"/>
      <c r="F918" s="22"/>
    </row>
    <row r="919" spans="3:10" s="120" customFormat="1" ht="12" customHeight="1">
      <c r="C919" s="32" t="s">
        <v>137</v>
      </c>
      <c r="E919" s="32"/>
      <c r="F919" s="32"/>
      <c r="G919" s="32"/>
      <c r="H919" s="32"/>
      <c r="I919" s="32"/>
      <c r="J919" s="32"/>
    </row>
    <row r="920" spans="3:10" s="120" customFormat="1" ht="12" customHeight="1">
      <c r="D920" s="1" t="s">
        <v>320</v>
      </c>
      <c r="E920" s="1" t="s">
        <v>323</v>
      </c>
      <c r="F920" s="32"/>
      <c r="G920" s="32"/>
      <c r="H920" s="32"/>
      <c r="I920" s="32"/>
      <c r="J920" s="32"/>
    </row>
    <row r="921" spans="3:10" s="120" customFormat="1" ht="12" customHeight="1">
      <c r="D921" s="80" t="s">
        <v>1008</v>
      </c>
      <c r="E921" s="1" t="s">
        <v>1009</v>
      </c>
      <c r="F921" s="32"/>
      <c r="G921" s="32"/>
      <c r="H921" s="32"/>
      <c r="I921" s="32"/>
      <c r="J921" s="32"/>
    </row>
    <row r="922" spans="3:10" s="120" customFormat="1" ht="12" customHeight="1">
      <c r="D922" s="69" t="s">
        <v>325</v>
      </c>
      <c r="E922" s="23"/>
      <c r="F922" s="32"/>
      <c r="G922" s="32"/>
      <c r="H922" s="32"/>
      <c r="I922" s="32"/>
      <c r="J922" s="32"/>
    </row>
    <row r="923" spans="3:10" s="120" customFormat="1" ht="12" customHeight="1">
      <c r="D923" s="79" t="s">
        <v>268</v>
      </c>
      <c r="E923" s="22"/>
      <c r="F923" s="32"/>
      <c r="G923" s="32"/>
      <c r="H923" s="32"/>
      <c r="I923" s="32"/>
      <c r="J923" s="32"/>
    </row>
    <row r="924" spans="3:10" s="103" customFormat="1" ht="12" customHeight="1">
      <c r="C924" s="103" t="s">
        <v>1042</v>
      </c>
    </row>
    <row r="925" spans="3:10" s="103" customFormat="1" ht="12" customHeight="1">
      <c r="D925" s="80" t="s">
        <v>86</v>
      </c>
      <c r="E925" s="1" t="s">
        <v>21</v>
      </c>
    </row>
    <row r="926" spans="3:10" s="103" customFormat="1" ht="12" customHeight="1">
      <c r="D926" s="80" t="s">
        <v>631</v>
      </c>
      <c r="E926" s="1" t="s">
        <v>737</v>
      </c>
    </row>
    <row r="927" spans="3:10" s="103" customFormat="1" ht="12" customHeight="1">
      <c r="C927" s="120"/>
      <c r="D927" s="134" t="s">
        <v>808</v>
      </c>
      <c r="E927" s="118"/>
      <c r="F927" s="120"/>
      <c r="G927" s="120"/>
      <c r="H927" s="120"/>
      <c r="I927" s="120"/>
      <c r="J927" s="120"/>
    </row>
    <row r="928" spans="3:10" s="103" customFormat="1" ht="12" customHeight="1">
      <c r="C928" s="120" t="s">
        <v>1043</v>
      </c>
      <c r="E928" s="120"/>
      <c r="F928" s="120"/>
      <c r="G928" s="120"/>
      <c r="H928" s="120"/>
      <c r="I928" s="120"/>
      <c r="J928" s="120"/>
    </row>
    <row r="929" spans="3:12" s="103" customFormat="1" ht="12" customHeight="1">
      <c r="C929" s="120"/>
      <c r="D929" s="27" t="s">
        <v>89</v>
      </c>
      <c r="E929" s="19" t="s">
        <v>31</v>
      </c>
      <c r="F929" s="112"/>
      <c r="G929" s="112"/>
      <c r="H929" s="106"/>
      <c r="I929" s="120"/>
      <c r="J929" s="120"/>
    </row>
    <row r="930" spans="3:12" s="103" customFormat="1" ht="12" customHeight="1">
      <c r="C930" s="120"/>
      <c r="D930" s="108"/>
      <c r="E930" s="156" t="s">
        <v>848</v>
      </c>
      <c r="F930" s="158" t="s">
        <v>757</v>
      </c>
      <c r="G930" s="156" t="s">
        <v>904</v>
      </c>
      <c r="H930" s="156" t="s">
        <v>953</v>
      </c>
      <c r="I930" s="120"/>
      <c r="J930" s="120"/>
    </row>
    <row r="931" spans="3:12" s="103" customFormat="1" ht="12" customHeight="1">
      <c r="C931" s="120"/>
      <c r="D931" s="16" t="s">
        <v>672</v>
      </c>
      <c r="E931" s="1">
        <v>0.1</v>
      </c>
      <c r="F931" s="1">
        <v>3</v>
      </c>
      <c r="G931" s="1">
        <v>3</v>
      </c>
      <c r="H931" s="161"/>
      <c r="I931" s="120"/>
      <c r="J931" s="120"/>
    </row>
    <row r="932" spans="3:12" s="103" customFormat="1" ht="12" customHeight="1">
      <c r="C932" s="120"/>
      <c r="D932" s="16" t="s">
        <v>673</v>
      </c>
      <c r="E932" s="1">
        <v>1</v>
      </c>
      <c r="F932" s="1">
        <v>3</v>
      </c>
      <c r="G932" s="1">
        <v>3</v>
      </c>
      <c r="H932" s="161"/>
      <c r="I932" s="120"/>
      <c r="J932" s="120"/>
    </row>
    <row r="933" spans="3:12" s="103" customFormat="1" ht="12" customHeight="1">
      <c r="C933" s="120"/>
      <c r="D933" s="16" t="s">
        <v>669</v>
      </c>
      <c r="E933" s="1">
        <v>10</v>
      </c>
      <c r="F933" s="1">
        <v>3</v>
      </c>
      <c r="G933" s="1">
        <v>3</v>
      </c>
      <c r="H933" s="161"/>
      <c r="I933" s="120"/>
      <c r="J933" s="120"/>
    </row>
    <row r="934" spans="3:12" s="103" customFormat="1" ht="12" customHeight="1">
      <c r="C934" s="120"/>
      <c r="D934" s="16" t="s">
        <v>632</v>
      </c>
      <c r="E934" s="161"/>
      <c r="F934" s="161"/>
      <c r="G934" s="161"/>
      <c r="H934" s="1">
        <v>10</v>
      </c>
      <c r="I934" s="120"/>
      <c r="J934" s="120"/>
    </row>
    <row r="935" spans="3:12" s="103" customFormat="1" ht="12" customHeight="1">
      <c r="D935" s="79" t="s">
        <v>536</v>
      </c>
    </row>
    <row r="936" spans="3:12" s="103" customFormat="1" ht="12" customHeight="1">
      <c r="D936" s="79" t="s">
        <v>537</v>
      </c>
    </row>
    <row r="937" spans="3:12" s="103" customFormat="1" ht="12" customHeight="1">
      <c r="D937" s="79" t="s">
        <v>888</v>
      </c>
    </row>
    <row r="938" spans="3:12" s="103" customFormat="1" ht="12" customHeight="1">
      <c r="E938" s="127" t="s">
        <v>954</v>
      </c>
      <c r="F938" s="127"/>
    </row>
    <row r="939" spans="3:12" s="103" customFormat="1" ht="12" customHeight="1">
      <c r="E939" s="127" t="s">
        <v>887</v>
      </c>
    </row>
    <row r="940" spans="3:12" s="103" customFormat="1" ht="12" customHeight="1">
      <c r="D940" s="128"/>
      <c r="E940" s="23"/>
      <c r="F940" s="23"/>
    </row>
    <row r="941" spans="3:12" s="103" customFormat="1" ht="12" customHeight="1">
      <c r="C941" s="122" t="s">
        <v>866</v>
      </c>
      <c r="D941" s="12"/>
      <c r="E941" s="12"/>
      <c r="F941" s="26">
        <v>26833</v>
      </c>
      <c r="G941" s="26">
        <v>31868</v>
      </c>
      <c r="H941" s="26">
        <v>32994</v>
      </c>
      <c r="I941" s="26">
        <v>33322</v>
      </c>
      <c r="J941" s="26">
        <v>34934</v>
      </c>
      <c r="K941" s="26">
        <v>35233</v>
      </c>
      <c r="L941" s="26"/>
    </row>
    <row r="942" spans="3:12" s="103" customFormat="1" ht="12" customHeight="1">
      <c r="F942" s="26">
        <v>37510</v>
      </c>
      <c r="G942" s="26">
        <v>37608</v>
      </c>
      <c r="H942" s="26">
        <v>37952</v>
      </c>
      <c r="I942" s="26">
        <v>40760</v>
      </c>
      <c r="J942" s="26">
        <v>41416</v>
      </c>
      <c r="K942" s="26"/>
      <c r="L942" s="26"/>
    </row>
    <row r="943" spans="3:12" s="103" customFormat="1" ht="12" customHeight="1">
      <c r="C943" s="120" t="s">
        <v>774</v>
      </c>
      <c r="E943" s="104"/>
      <c r="F943" s="104"/>
      <c r="G943" s="104"/>
      <c r="H943" s="104"/>
      <c r="I943" s="104"/>
      <c r="J943" s="105"/>
      <c r="K943" s="120"/>
      <c r="L943" s="120"/>
    </row>
    <row r="944" spans="3:12" s="103" customFormat="1" ht="12" customHeight="1">
      <c r="D944" s="19" t="s">
        <v>936</v>
      </c>
      <c r="E944" s="106"/>
      <c r="F944" s="151" t="s">
        <v>968</v>
      </c>
      <c r="G944" s="149" t="s">
        <v>965</v>
      </c>
      <c r="H944" s="149" t="s">
        <v>775</v>
      </c>
      <c r="I944" s="149" t="s">
        <v>967</v>
      </c>
      <c r="J944" s="149" t="s">
        <v>966</v>
      </c>
      <c r="K944" s="149" t="s">
        <v>46</v>
      </c>
      <c r="L944" s="120"/>
    </row>
    <row r="945" spans="3:12" s="103" customFormat="1" ht="12" customHeight="1">
      <c r="D945" s="19" t="s">
        <v>26</v>
      </c>
      <c r="E945" s="106"/>
      <c r="F945" s="761" t="s">
        <v>955</v>
      </c>
      <c r="G945" s="1">
        <v>10206</v>
      </c>
      <c r="H945" s="3" t="s">
        <v>958</v>
      </c>
      <c r="I945" s="1">
        <v>300</v>
      </c>
      <c r="J945" s="1">
        <v>3.4</v>
      </c>
      <c r="K945" s="761" t="s">
        <v>185</v>
      </c>
      <c r="L945" s="120"/>
    </row>
    <row r="946" spans="3:12" s="103" customFormat="1" ht="12" customHeight="1">
      <c r="D946" s="19" t="s">
        <v>48</v>
      </c>
      <c r="E946" s="106"/>
      <c r="F946" s="743"/>
      <c r="G946" s="1">
        <v>10206</v>
      </c>
      <c r="H946" s="3" t="s">
        <v>958</v>
      </c>
      <c r="I946" s="1">
        <v>300</v>
      </c>
      <c r="J946" s="1">
        <v>3.4</v>
      </c>
      <c r="K946" s="767"/>
      <c r="L946" s="120"/>
    </row>
    <row r="947" spans="3:12" s="103" customFormat="1" ht="12" customHeight="1">
      <c r="D947" s="19" t="s">
        <v>674</v>
      </c>
      <c r="E947" s="106"/>
      <c r="F947" s="761" t="s">
        <v>955</v>
      </c>
      <c r="G947" s="1">
        <v>13537</v>
      </c>
      <c r="H947" s="3" t="s">
        <v>960</v>
      </c>
      <c r="I947" s="1">
        <v>300</v>
      </c>
      <c r="J947" s="1">
        <v>4.47</v>
      </c>
      <c r="K947" s="762"/>
      <c r="L947" s="120"/>
    </row>
    <row r="948" spans="3:12" s="103" customFormat="1" ht="12" customHeight="1">
      <c r="D948" s="19" t="s">
        <v>675</v>
      </c>
      <c r="E948" s="106"/>
      <c r="F948" s="743"/>
      <c r="G948" s="1">
        <v>4036</v>
      </c>
      <c r="H948" s="3" t="s">
        <v>962</v>
      </c>
      <c r="I948" s="1">
        <v>120</v>
      </c>
      <c r="J948" s="1">
        <v>0.91</v>
      </c>
      <c r="K948" s="1" t="s">
        <v>788</v>
      </c>
      <c r="L948" s="120"/>
    </row>
    <row r="949" spans="3:12" s="103" customFormat="1" ht="12" customHeight="1">
      <c r="D949" s="19" t="s">
        <v>676</v>
      </c>
      <c r="E949" s="106"/>
      <c r="F949" s="1">
        <v>7</v>
      </c>
      <c r="G949" s="1">
        <v>2156</v>
      </c>
      <c r="H949" s="3" t="s">
        <v>961</v>
      </c>
      <c r="I949" s="1">
        <v>200</v>
      </c>
      <c r="J949" s="1">
        <v>0.06</v>
      </c>
      <c r="K949" s="761" t="s">
        <v>776</v>
      </c>
      <c r="L949" s="120"/>
    </row>
    <row r="950" spans="3:12" s="103" customFormat="1" ht="12" customHeight="1">
      <c r="D950" s="19" t="s">
        <v>679</v>
      </c>
      <c r="E950" s="106"/>
      <c r="F950" s="1">
        <v>8.9499999999999993</v>
      </c>
      <c r="G950" s="1">
        <v>2156</v>
      </c>
      <c r="H950" s="3" t="s">
        <v>961</v>
      </c>
      <c r="I950" s="1">
        <v>200</v>
      </c>
      <c r="J950" s="1">
        <v>0.08</v>
      </c>
      <c r="K950" s="767"/>
      <c r="L950" s="120"/>
    </row>
    <row r="951" spans="3:12" s="103" customFormat="1" ht="12" customHeight="1">
      <c r="D951" s="19" t="s">
        <v>992</v>
      </c>
      <c r="E951" s="106"/>
      <c r="F951" s="761" t="s">
        <v>956</v>
      </c>
      <c r="G951" s="1">
        <v>1200</v>
      </c>
      <c r="H951" s="3" t="s">
        <v>963</v>
      </c>
      <c r="I951" s="1">
        <v>128</v>
      </c>
      <c r="J951" s="1">
        <v>3.08</v>
      </c>
      <c r="K951" s="767"/>
      <c r="L951" s="120"/>
    </row>
    <row r="952" spans="3:12" s="103" customFormat="1" ht="12" customHeight="1">
      <c r="D952" s="19" t="s">
        <v>993</v>
      </c>
      <c r="E952" s="106"/>
      <c r="F952" s="743"/>
      <c r="G952" s="1">
        <v>1190</v>
      </c>
      <c r="H952" s="3" t="s">
        <v>963</v>
      </c>
      <c r="I952" s="1">
        <v>133</v>
      </c>
      <c r="J952" s="1">
        <v>3.09</v>
      </c>
      <c r="K952" s="767"/>
      <c r="L952" s="120"/>
    </row>
    <row r="953" spans="3:12" s="103" customFormat="1" ht="12" customHeight="1">
      <c r="D953" s="19" t="s">
        <v>678</v>
      </c>
      <c r="E953" s="106"/>
      <c r="F953" s="1">
        <v>15</v>
      </c>
      <c r="G953" s="1">
        <v>920</v>
      </c>
      <c r="H953" s="3" t="s">
        <v>959</v>
      </c>
      <c r="I953" s="1">
        <v>200</v>
      </c>
      <c r="J953" s="1">
        <v>2.8</v>
      </c>
      <c r="K953" s="762"/>
      <c r="L953" s="120"/>
    </row>
    <row r="954" spans="3:12" s="103" customFormat="1" ht="12" customHeight="1">
      <c r="D954" s="19" t="s">
        <v>994</v>
      </c>
      <c r="E954" s="106"/>
      <c r="F954" s="761" t="s">
        <v>957</v>
      </c>
      <c r="G954" s="1">
        <v>1681</v>
      </c>
      <c r="H954" s="3" t="s">
        <v>964</v>
      </c>
      <c r="I954" s="1">
        <v>190</v>
      </c>
      <c r="J954" s="1">
        <v>2.0499999999999998</v>
      </c>
      <c r="K954" s="761" t="s">
        <v>777</v>
      </c>
      <c r="L954" s="120"/>
    </row>
    <row r="955" spans="3:12" s="103" customFormat="1" ht="12" customHeight="1">
      <c r="D955" s="19" t="s">
        <v>686</v>
      </c>
      <c r="E955" s="106"/>
      <c r="F955" s="768"/>
      <c r="G955" s="1">
        <v>1681</v>
      </c>
      <c r="H955" s="3" t="s">
        <v>964</v>
      </c>
      <c r="I955" s="1">
        <v>190</v>
      </c>
      <c r="J955" s="1">
        <v>2.0499999999999998</v>
      </c>
      <c r="K955" s="767"/>
      <c r="L955" s="120"/>
    </row>
    <row r="956" spans="3:12" s="103" customFormat="1" ht="12" customHeight="1">
      <c r="D956" s="19" t="s">
        <v>687</v>
      </c>
      <c r="E956" s="106"/>
      <c r="F956" s="768"/>
      <c r="G956" s="1">
        <v>1681</v>
      </c>
      <c r="H956" s="3" t="s">
        <v>964</v>
      </c>
      <c r="I956" s="1">
        <v>190</v>
      </c>
      <c r="J956" s="1">
        <v>2.0499999999999998</v>
      </c>
      <c r="K956" s="767"/>
      <c r="L956" s="120"/>
    </row>
    <row r="957" spans="3:12" s="103" customFormat="1" ht="12" customHeight="1">
      <c r="D957" s="19" t="s">
        <v>688</v>
      </c>
      <c r="E957" s="106"/>
      <c r="F957" s="743"/>
      <c r="G957" s="1">
        <v>1681</v>
      </c>
      <c r="H957" s="3" t="s">
        <v>964</v>
      </c>
      <c r="I957" s="1">
        <v>190</v>
      </c>
      <c r="J957" s="1">
        <v>2.0499999999999998</v>
      </c>
      <c r="K957" s="762"/>
      <c r="L957" s="120"/>
    </row>
    <row r="958" spans="3:12" s="103" customFormat="1" ht="12" customHeight="1">
      <c r="D958" s="134" t="s">
        <v>279</v>
      </c>
      <c r="E958" s="118"/>
      <c r="F958" s="118"/>
      <c r="G958" s="120"/>
      <c r="H958" s="120"/>
      <c r="I958" s="120"/>
      <c r="J958" s="120"/>
      <c r="K958" s="120"/>
      <c r="L958" s="120"/>
    </row>
    <row r="959" spans="3:12" s="103" customFormat="1" ht="12" customHeight="1">
      <c r="C959" s="120" t="s">
        <v>1044</v>
      </c>
      <c r="E959" s="120"/>
      <c r="F959" s="120"/>
      <c r="G959" s="120"/>
      <c r="H959" s="120"/>
      <c r="L959" s="120"/>
    </row>
    <row r="960" spans="3:12" s="103" customFormat="1" ht="12" customHeight="1">
      <c r="C960" s="198" t="s">
        <v>166</v>
      </c>
      <c r="E960" s="120"/>
      <c r="F960" s="120"/>
      <c r="G960" s="120"/>
      <c r="H960" s="120"/>
      <c r="L960" s="120"/>
    </row>
    <row r="961" spans="4:19" s="103" customFormat="1" ht="12" customHeight="1">
      <c r="D961" s="19" t="s">
        <v>20</v>
      </c>
      <c r="E961" s="106"/>
      <c r="F961" s="149" t="s">
        <v>21</v>
      </c>
      <c r="G961" s="149" t="s">
        <v>22</v>
      </c>
      <c r="H961" s="120"/>
      <c r="I961" s="120"/>
      <c r="J961" s="120"/>
      <c r="K961" s="120"/>
      <c r="L961" s="120"/>
    </row>
    <row r="962" spans="4:19" s="103" customFormat="1" ht="12" customHeight="1">
      <c r="D962" s="19" t="s">
        <v>26</v>
      </c>
      <c r="E962" s="106"/>
      <c r="F962" s="796" t="s">
        <v>975</v>
      </c>
      <c r="G962" s="798">
        <v>0.04</v>
      </c>
      <c r="H962" s="120"/>
      <c r="I962" s="120"/>
      <c r="J962" s="120"/>
      <c r="K962" s="120"/>
      <c r="L962" s="120"/>
    </row>
    <row r="963" spans="4:19" s="103" customFormat="1" ht="12" customHeight="1">
      <c r="D963" s="19" t="s">
        <v>48</v>
      </c>
      <c r="E963" s="106"/>
      <c r="F963" s="797"/>
      <c r="G963" s="799"/>
      <c r="H963" s="120"/>
      <c r="I963" s="120"/>
      <c r="J963" s="120"/>
      <c r="K963" s="120"/>
      <c r="L963" s="120"/>
    </row>
    <row r="964" spans="4:19" s="103" customFormat="1" ht="12" customHeight="1">
      <c r="D964" s="19" t="s">
        <v>674</v>
      </c>
      <c r="E964" s="106"/>
      <c r="F964" s="165" t="s">
        <v>970</v>
      </c>
      <c r="G964" s="4">
        <v>0.12</v>
      </c>
      <c r="H964" s="120"/>
      <c r="I964" s="120"/>
      <c r="J964" s="120"/>
      <c r="K964" s="120"/>
      <c r="L964" s="120"/>
    </row>
    <row r="965" spans="4:19" s="103" customFormat="1" ht="12" customHeight="1">
      <c r="D965" s="19" t="s">
        <v>675</v>
      </c>
      <c r="E965" s="106"/>
      <c r="F965" s="165" t="s">
        <v>971</v>
      </c>
      <c r="G965" s="4">
        <v>0.11</v>
      </c>
      <c r="H965" s="120"/>
      <c r="I965" s="120"/>
      <c r="J965" s="120"/>
      <c r="K965" s="120"/>
      <c r="L965" s="120"/>
    </row>
    <row r="966" spans="4:19" s="103" customFormat="1" ht="12" customHeight="1">
      <c r="D966" s="19" t="s">
        <v>676</v>
      </c>
      <c r="E966" s="106"/>
      <c r="F966" s="165" t="s">
        <v>972</v>
      </c>
      <c r="G966" s="4">
        <v>0.16</v>
      </c>
      <c r="H966" s="120"/>
      <c r="I966" s="120"/>
      <c r="J966" s="120"/>
      <c r="K966" s="120"/>
      <c r="L966" s="120"/>
    </row>
    <row r="967" spans="4:19" s="103" customFormat="1" ht="12" customHeight="1">
      <c r="D967" s="19" t="s">
        <v>679</v>
      </c>
      <c r="E967" s="106"/>
      <c r="F967" s="165" t="s">
        <v>969</v>
      </c>
      <c r="G967" s="4">
        <v>0.16</v>
      </c>
      <c r="H967" s="120"/>
      <c r="I967" s="120"/>
      <c r="J967" s="120"/>
      <c r="K967" s="120"/>
      <c r="L967" s="120"/>
    </row>
    <row r="968" spans="4:19" s="103" customFormat="1" ht="12" customHeight="1">
      <c r="D968" s="19" t="s">
        <v>680</v>
      </c>
      <c r="E968" s="106"/>
      <c r="F968" s="761" t="s">
        <v>973</v>
      </c>
      <c r="G968" s="798">
        <v>0.11</v>
      </c>
      <c r="H968" s="120"/>
      <c r="I968" s="120"/>
      <c r="J968" s="120"/>
      <c r="K968" s="120"/>
      <c r="L968" s="120"/>
    </row>
    <row r="969" spans="4:19" s="103" customFormat="1" ht="12" customHeight="1">
      <c r="D969" s="19" t="s">
        <v>677</v>
      </c>
      <c r="E969" s="106"/>
      <c r="F969" s="768"/>
      <c r="G969" s="800"/>
      <c r="H969" s="120"/>
      <c r="I969" s="120"/>
      <c r="J969" s="120"/>
      <c r="K969" s="120"/>
      <c r="L969" s="120"/>
    </row>
    <row r="970" spans="4:19" s="103" customFormat="1" ht="12" customHeight="1">
      <c r="D970" s="19" t="s">
        <v>678</v>
      </c>
      <c r="E970" s="106"/>
      <c r="F970" s="743"/>
      <c r="G970" s="799"/>
      <c r="H970" s="120"/>
      <c r="I970" s="120"/>
      <c r="J970" s="120"/>
      <c r="K970" s="120"/>
      <c r="L970" s="120"/>
    </row>
    <row r="971" spans="4:19" s="103" customFormat="1" ht="12" customHeight="1">
      <c r="D971" s="19" t="s">
        <v>900</v>
      </c>
      <c r="E971" s="106"/>
      <c r="F971" s="761" t="s">
        <v>974</v>
      </c>
      <c r="G971" s="798">
        <v>0.06</v>
      </c>
      <c r="H971" s="120"/>
      <c r="I971" s="120"/>
      <c r="J971" s="120"/>
      <c r="K971" s="120"/>
      <c r="L971" s="120"/>
    </row>
    <row r="972" spans="4:19" s="103" customFormat="1" ht="12" customHeight="1">
      <c r="D972" s="19" t="s">
        <v>686</v>
      </c>
      <c r="E972" s="106"/>
      <c r="F972" s="768"/>
      <c r="G972" s="800"/>
      <c r="H972" s="120"/>
      <c r="I972" s="120"/>
      <c r="J972" s="120"/>
      <c r="K972" s="120"/>
      <c r="L972" s="120"/>
    </row>
    <row r="973" spans="4:19" s="103" customFormat="1" ht="12" customHeight="1">
      <c r="D973" s="19" t="s">
        <v>687</v>
      </c>
      <c r="E973" s="106"/>
      <c r="F973" s="768"/>
      <c r="G973" s="800"/>
      <c r="H973" s="120"/>
      <c r="I973" s="120"/>
      <c r="J973" s="120"/>
      <c r="K973" s="120"/>
      <c r="L973" s="120"/>
    </row>
    <row r="974" spans="4:19" s="103" customFormat="1" ht="12" customHeight="1">
      <c r="D974" s="19" t="s">
        <v>688</v>
      </c>
      <c r="E974" s="106"/>
      <c r="F974" s="743"/>
      <c r="G974" s="799"/>
      <c r="H974" s="120"/>
      <c r="I974" s="120"/>
      <c r="J974" s="120"/>
      <c r="K974" s="120"/>
      <c r="L974" s="120"/>
    </row>
    <row r="975" spans="4:19" s="123" customFormat="1" ht="12" customHeight="1">
      <c r="D975" s="79" t="s">
        <v>876</v>
      </c>
      <c r="E975" s="128"/>
      <c r="F975" s="125"/>
      <c r="G975" s="62"/>
      <c r="H975" s="23"/>
      <c r="I975" s="23"/>
      <c r="J975" s="23"/>
      <c r="K975" s="23"/>
      <c r="L975" s="23"/>
      <c r="R975" s="103"/>
      <c r="S975" s="14"/>
    </row>
    <row r="976" spans="4:19" s="103" customFormat="1" ht="12" customHeight="1">
      <c r="D976" s="163" t="s">
        <v>875</v>
      </c>
      <c r="E976" s="164"/>
      <c r="F976" s="128"/>
      <c r="G976" s="23"/>
      <c r="H976" s="120"/>
      <c r="I976" s="120"/>
      <c r="J976" s="120"/>
      <c r="K976" s="120"/>
      <c r="L976" s="120"/>
      <c r="S976" s="14"/>
    </row>
    <row r="977" spans="3:19" s="103" customFormat="1" ht="12" customHeight="1">
      <c r="D977" s="163" t="s">
        <v>264</v>
      </c>
      <c r="E977" s="164"/>
      <c r="F977" s="128"/>
      <c r="G977" s="23"/>
      <c r="H977" s="120"/>
      <c r="I977" s="120"/>
      <c r="J977" s="120"/>
      <c r="K977" s="120"/>
      <c r="L977" s="120"/>
      <c r="S977" s="21"/>
    </row>
    <row r="978" spans="3:19" s="103" customFormat="1" ht="12" customHeight="1">
      <c r="D978" s="164" t="s">
        <v>725</v>
      </c>
      <c r="E978" s="164" t="s">
        <v>257</v>
      </c>
      <c r="F978" s="128"/>
      <c r="G978" s="23"/>
      <c r="H978" s="120"/>
      <c r="I978" s="120"/>
      <c r="J978" s="120"/>
      <c r="K978" s="120"/>
      <c r="L978" s="120"/>
      <c r="S978" s="21"/>
    </row>
    <row r="979" spans="3:19" s="103" customFormat="1" ht="12" customHeight="1">
      <c r="D979" s="164"/>
      <c r="E979" s="164" t="s">
        <v>891</v>
      </c>
      <c r="F979" s="128"/>
      <c r="G979" s="23"/>
      <c r="H979" s="120"/>
      <c r="I979" s="120"/>
      <c r="J979" s="120"/>
      <c r="K979" s="120"/>
      <c r="L979" s="120"/>
    </row>
    <row r="980" spans="3:19" s="103" customFormat="1" ht="12" customHeight="1">
      <c r="C980" s="198" t="s">
        <v>167</v>
      </c>
      <c r="E980" s="113"/>
      <c r="F980" s="113"/>
      <c r="G980" s="114"/>
      <c r="H980" s="120"/>
      <c r="I980" s="120"/>
      <c r="J980" s="120"/>
      <c r="K980" s="120"/>
      <c r="L980" s="120"/>
    </row>
    <row r="981" spans="3:19" s="103" customFormat="1" ht="12" customHeight="1">
      <c r="D981" s="19" t="s">
        <v>20</v>
      </c>
      <c r="E981" s="106"/>
      <c r="F981" s="149" t="s">
        <v>21</v>
      </c>
      <c r="G981" s="149" t="s">
        <v>22</v>
      </c>
      <c r="H981" s="120"/>
      <c r="I981" s="120"/>
      <c r="J981" s="120"/>
      <c r="K981" s="120"/>
      <c r="L981" s="120"/>
    </row>
    <row r="982" spans="3:19" s="103" customFormat="1" ht="12" customHeight="1">
      <c r="D982" s="19" t="s">
        <v>26</v>
      </c>
      <c r="E982" s="106"/>
      <c r="F982" s="803" t="s">
        <v>976</v>
      </c>
      <c r="G982" s="798">
        <v>0.04</v>
      </c>
      <c r="H982" s="120"/>
      <c r="I982" s="120"/>
      <c r="J982" s="120"/>
      <c r="K982" s="120"/>
      <c r="L982" s="120"/>
    </row>
    <row r="983" spans="3:19" s="103" customFormat="1" ht="12" customHeight="1">
      <c r="D983" s="19" t="s">
        <v>48</v>
      </c>
      <c r="E983" s="106"/>
      <c r="F983" s="743"/>
      <c r="G983" s="743"/>
      <c r="H983" s="120"/>
      <c r="I983" s="120"/>
      <c r="J983" s="120"/>
      <c r="K983" s="120"/>
      <c r="L983" s="120"/>
    </row>
    <row r="984" spans="3:19" s="103" customFormat="1" ht="12" customHeight="1">
      <c r="D984" s="19" t="s">
        <v>674</v>
      </c>
      <c r="E984" s="106"/>
      <c r="F984" s="165" t="s">
        <v>977</v>
      </c>
      <c r="G984" s="1" t="s">
        <v>256</v>
      </c>
      <c r="H984" s="120"/>
      <c r="I984" s="120"/>
      <c r="J984" s="120"/>
      <c r="K984" s="120"/>
      <c r="L984" s="120"/>
    </row>
    <row r="985" spans="3:19" s="103" customFormat="1" ht="12" customHeight="1">
      <c r="D985" s="19" t="s">
        <v>900</v>
      </c>
      <c r="E985" s="106"/>
      <c r="F985" s="803" t="s">
        <v>978</v>
      </c>
      <c r="G985" s="798">
        <v>0.06</v>
      </c>
      <c r="H985" s="120"/>
      <c r="I985" s="120"/>
      <c r="J985" s="120"/>
      <c r="K985" s="120"/>
      <c r="L985" s="120"/>
    </row>
    <row r="986" spans="3:19" s="103" customFormat="1" ht="12" customHeight="1">
      <c r="D986" s="19" t="s">
        <v>686</v>
      </c>
      <c r="E986" s="106"/>
      <c r="F986" s="768"/>
      <c r="G986" s="768"/>
      <c r="H986" s="120"/>
      <c r="I986" s="120"/>
      <c r="J986" s="120"/>
      <c r="K986" s="120"/>
      <c r="L986" s="120"/>
    </row>
    <row r="987" spans="3:19" s="103" customFormat="1" ht="12" customHeight="1">
      <c r="D987" s="19" t="s">
        <v>687</v>
      </c>
      <c r="E987" s="106"/>
      <c r="F987" s="768"/>
      <c r="G987" s="768"/>
      <c r="H987" s="120"/>
      <c r="I987" s="120"/>
      <c r="J987" s="120"/>
      <c r="K987" s="120"/>
      <c r="L987" s="120"/>
    </row>
    <row r="988" spans="3:19" s="103" customFormat="1" ht="12" customHeight="1">
      <c r="D988" s="19" t="s">
        <v>688</v>
      </c>
      <c r="E988" s="106"/>
      <c r="F988" s="743"/>
      <c r="G988" s="743"/>
      <c r="H988" s="120"/>
      <c r="I988" s="120"/>
      <c r="J988" s="120"/>
      <c r="K988" s="120"/>
      <c r="L988" s="120"/>
    </row>
    <row r="989" spans="3:19" s="123" customFormat="1" ht="12" customHeight="1">
      <c r="D989" s="79" t="s">
        <v>879</v>
      </c>
      <c r="E989" s="128"/>
      <c r="F989" s="128"/>
      <c r="G989" s="62"/>
      <c r="H989" s="120"/>
      <c r="I989" s="120"/>
      <c r="J989" s="120"/>
      <c r="K989" s="23"/>
      <c r="L989" s="23"/>
    </row>
    <row r="990" spans="3:19" s="103" customFormat="1" ht="12" customHeight="1">
      <c r="D990" s="163" t="s">
        <v>878</v>
      </c>
      <c r="E990" s="164"/>
      <c r="F990" s="164"/>
      <c r="G990" s="23"/>
      <c r="H990" s="23"/>
      <c r="I990" s="120"/>
      <c r="J990" s="120"/>
      <c r="K990" s="120"/>
      <c r="L990" s="120"/>
    </row>
    <row r="991" spans="3:19" s="103" customFormat="1" ht="12" customHeight="1">
      <c r="D991" s="163" t="s">
        <v>265</v>
      </c>
      <c r="E991" s="164"/>
      <c r="F991" s="164"/>
      <c r="G991" s="23"/>
      <c r="H991" s="23"/>
      <c r="I991" s="120"/>
      <c r="J991" s="120"/>
      <c r="K991" s="120"/>
      <c r="L991" s="120"/>
    </row>
    <row r="992" spans="3:19" s="103" customFormat="1" ht="12" customHeight="1">
      <c r="D992" s="164"/>
      <c r="E992" s="33" t="s">
        <v>394</v>
      </c>
      <c r="F992" s="166"/>
      <c r="G992" s="23"/>
      <c r="H992" s="23"/>
      <c r="I992" s="120"/>
      <c r="J992" s="120"/>
      <c r="K992" s="120"/>
      <c r="L992" s="120"/>
    </row>
    <row r="993" spans="3:12" s="103" customFormat="1" ht="12" customHeight="1">
      <c r="D993" s="164"/>
      <c r="E993" s="166" t="s">
        <v>892</v>
      </c>
      <c r="F993" s="23"/>
      <c r="G993" s="23"/>
      <c r="H993" s="120"/>
      <c r="I993" s="120"/>
      <c r="J993" s="120"/>
      <c r="K993" s="120"/>
      <c r="L993" s="120"/>
    </row>
    <row r="994" spans="3:12" s="103" customFormat="1" ht="12" customHeight="1">
      <c r="C994" s="120" t="s">
        <v>778</v>
      </c>
      <c r="E994" s="119"/>
      <c r="F994" s="119"/>
      <c r="G994" s="114"/>
      <c r="H994" s="120"/>
      <c r="I994" s="120"/>
      <c r="J994" s="120"/>
      <c r="K994" s="120"/>
      <c r="L994" s="120"/>
    </row>
    <row r="995" spans="3:12" s="103" customFormat="1" ht="12" customHeight="1">
      <c r="D995" s="24" t="s">
        <v>211</v>
      </c>
      <c r="E995" s="172"/>
      <c r="F995" s="172"/>
      <c r="G995" s="173"/>
      <c r="H995" s="19" t="s">
        <v>21</v>
      </c>
      <c r="I995" s="106"/>
      <c r="J995" s="120"/>
      <c r="K995" s="120"/>
      <c r="L995" s="120"/>
    </row>
    <row r="996" spans="3:12" s="103" customFormat="1" ht="12" customHeight="1">
      <c r="D996" s="19" t="s">
        <v>681</v>
      </c>
      <c r="E996" s="168"/>
      <c r="F996" s="168"/>
      <c r="G996" s="169"/>
      <c r="H996" s="19" t="s">
        <v>843</v>
      </c>
      <c r="I996" s="106"/>
      <c r="J996" s="120"/>
      <c r="K996" s="120"/>
      <c r="L996" s="120"/>
    </row>
    <row r="997" spans="3:12" s="103" customFormat="1" ht="12" customHeight="1">
      <c r="D997" s="19" t="s">
        <v>177</v>
      </c>
      <c r="E997" s="168"/>
      <c r="F997" s="168"/>
      <c r="G997" s="169"/>
      <c r="H997" s="19" t="s">
        <v>736</v>
      </c>
      <c r="I997" s="106"/>
      <c r="J997" s="120"/>
      <c r="K997" s="120"/>
      <c r="L997" s="120"/>
    </row>
    <row r="998" spans="3:12" s="103" customFormat="1" ht="12" customHeight="1">
      <c r="D998" s="24" t="s">
        <v>689</v>
      </c>
      <c r="E998" s="172"/>
      <c r="F998" s="172"/>
      <c r="G998" s="173"/>
      <c r="H998" s="16" t="s">
        <v>790</v>
      </c>
      <c r="I998" s="16" t="s">
        <v>749</v>
      </c>
      <c r="J998" s="120"/>
      <c r="K998" s="120"/>
      <c r="L998" s="120"/>
    </row>
    <row r="999" spans="3:12" s="103" customFormat="1" ht="12" customHeight="1">
      <c r="D999" s="174"/>
      <c r="E999" s="175"/>
      <c r="F999" s="175"/>
      <c r="G999" s="176"/>
      <c r="H999" s="16" t="s">
        <v>979</v>
      </c>
      <c r="I999" s="16" t="s">
        <v>980</v>
      </c>
      <c r="J999" s="120"/>
      <c r="K999" s="120"/>
      <c r="L999" s="120"/>
    </row>
    <row r="1000" spans="3:12" s="103" customFormat="1" ht="12" customHeight="1">
      <c r="D1000" s="24" t="s">
        <v>43</v>
      </c>
      <c r="E1000" s="172"/>
      <c r="F1000" s="172"/>
      <c r="G1000" s="173"/>
      <c r="H1000" s="16" t="s">
        <v>872</v>
      </c>
      <c r="I1000" s="16" t="s">
        <v>749</v>
      </c>
      <c r="J1000" s="120"/>
      <c r="K1000" s="120"/>
      <c r="L1000" s="120"/>
    </row>
    <row r="1001" spans="3:12" s="103" customFormat="1" ht="12" customHeight="1">
      <c r="D1001" s="174"/>
      <c r="E1001" s="175"/>
      <c r="F1001" s="175"/>
      <c r="G1001" s="176"/>
      <c r="H1001" s="16" t="s">
        <v>979</v>
      </c>
      <c r="I1001" s="16" t="s">
        <v>980</v>
      </c>
      <c r="J1001" s="120"/>
      <c r="K1001" s="120"/>
      <c r="L1001" s="120"/>
    </row>
    <row r="1002" spans="3:12" s="103" customFormat="1" ht="12" customHeight="1">
      <c r="D1002" s="24" t="s">
        <v>44</v>
      </c>
      <c r="E1002" s="172"/>
      <c r="F1002" s="172"/>
      <c r="G1002" s="173"/>
      <c r="H1002" s="16" t="s">
        <v>790</v>
      </c>
      <c r="I1002" s="16" t="s">
        <v>749</v>
      </c>
      <c r="J1002" s="120"/>
      <c r="K1002" s="120"/>
      <c r="L1002" s="120"/>
    </row>
    <row r="1003" spans="3:12" s="103" customFormat="1" ht="12" customHeight="1">
      <c r="D1003" s="174"/>
      <c r="E1003" s="175"/>
      <c r="F1003" s="175"/>
      <c r="G1003" s="176"/>
      <c r="H1003" s="16" t="s">
        <v>828</v>
      </c>
      <c r="I1003" s="16" t="s">
        <v>981</v>
      </c>
      <c r="J1003" s="120"/>
      <c r="K1003" s="120"/>
      <c r="L1003" s="120"/>
    </row>
    <row r="1004" spans="3:12" s="103" customFormat="1" ht="12" customHeight="1">
      <c r="D1004" s="19" t="s">
        <v>682</v>
      </c>
      <c r="E1004" s="168"/>
      <c r="F1004" s="168"/>
      <c r="G1004" s="169"/>
      <c r="H1004" s="19" t="s">
        <v>982</v>
      </c>
      <c r="I1004" s="106"/>
      <c r="J1004" s="120"/>
      <c r="K1004" s="120"/>
      <c r="L1004" s="120"/>
    </row>
    <row r="1005" spans="3:12" s="103" customFormat="1" ht="12" customHeight="1">
      <c r="D1005" s="19" t="s">
        <v>683</v>
      </c>
      <c r="E1005" s="168"/>
      <c r="F1005" s="168"/>
      <c r="G1005" s="169"/>
      <c r="H1005" s="19" t="s">
        <v>912</v>
      </c>
      <c r="I1005" s="106"/>
      <c r="J1005" s="120"/>
      <c r="K1005" s="120"/>
      <c r="L1005" s="120"/>
    </row>
    <row r="1006" spans="3:12" s="103" customFormat="1" ht="12" customHeight="1">
      <c r="D1006" s="19" t="s">
        <v>128</v>
      </c>
      <c r="E1006" s="168"/>
      <c r="F1006" s="168"/>
      <c r="G1006" s="169"/>
      <c r="H1006" s="19" t="s">
        <v>983</v>
      </c>
      <c r="I1006" s="106"/>
      <c r="J1006" s="120"/>
      <c r="K1006" s="120"/>
      <c r="L1006" s="120"/>
    </row>
    <row r="1007" spans="3:12" s="103" customFormat="1" ht="12" customHeight="1">
      <c r="D1007" s="50" t="s">
        <v>809</v>
      </c>
      <c r="E1007" s="170"/>
      <c r="F1007" s="170"/>
      <c r="G1007" s="171"/>
      <c r="H1007" s="19" t="s">
        <v>984</v>
      </c>
      <c r="I1007" s="106"/>
      <c r="J1007" s="120"/>
      <c r="K1007" s="120"/>
      <c r="L1007" s="120"/>
    </row>
    <row r="1008" spans="3:12" s="103" customFormat="1" ht="12" customHeight="1">
      <c r="D1008" s="134" t="s">
        <v>810</v>
      </c>
      <c r="E1008" s="118"/>
      <c r="F1008" s="118"/>
      <c r="G1008" s="120"/>
      <c r="H1008" s="120"/>
      <c r="I1008" s="120"/>
      <c r="J1008" s="120"/>
      <c r="K1008" s="120"/>
      <c r="L1008" s="120"/>
    </row>
    <row r="1009" spans="3:13" s="103" customFormat="1" ht="12" customHeight="1">
      <c r="D1009" s="120"/>
      <c r="E1009" s="120"/>
      <c r="F1009" s="120"/>
      <c r="G1009" s="120"/>
      <c r="H1009" s="120"/>
      <c r="I1009" s="120"/>
      <c r="J1009" s="120"/>
      <c r="K1009" s="120"/>
      <c r="L1009" s="120"/>
    </row>
    <row r="1010" spans="3:13" s="103" customFormat="1" ht="12" customHeight="1">
      <c r="C1010" s="120" t="s">
        <v>1045</v>
      </c>
      <c r="E1010" s="120"/>
      <c r="F1010" s="120"/>
      <c r="G1010" s="120"/>
      <c r="H1010" s="120"/>
      <c r="I1010" s="120"/>
      <c r="J1010" s="120"/>
      <c r="K1010" s="120"/>
      <c r="L1010" s="120"/>
    </row>
    <row r="1011" spans="3:13" s="103" customFormat="1" ht="12" customHeight="1">
      <c r="C1011" s="198" t="s">
        <v>135</v>
      </c>
      <c r="E1011" s="120"/>
      <c r="F1011" s="120"/>
      <c r="G1011" s="120"/>
      <c r="H1011" s="120"/>
      <c r="I1011" s="120"/>
      <c r="J1011" s="120"/>
      <c r="K1011" s="120"/>
      <c r="L1011" s="120"/>
    </row>
    <row r="1012" spans="3:13" s="103" customFormat="1" ht="12" customHeight="1">
      <c r="D1012" s="16"/>
      <c r="E1012" s="16" t="s">
        <v>1003</v>
      </c>
      <c r="F1012" s="19" t="s">
        <v>1004</v>
      </c>
      <c r="G1012" s="16" t="s">
        <v>1014</v>
      </c>
      <c r="H1012" s="120"/>
      <c r="I1012" s="120"/>
      <c r="K1012" s="120"/>
      <c r="L1012" s="120"/>
    </row>
    <row r="1013" spans="3:13" s="103" customFormat="1" ht="12" customHeight="1">
      <c r="D1013" s="17" t="s">
        <v>684</v>
      </c>
      <c r="E1013" s="16" t="s">
        <v>59</v>
      </c>
      <c r="F1013" s="19" t="s">
        <v>60</v>
      </c>
      <c r="G1013" s="16" t="s">
        <v>61</v>
      </c>
      <c r="H1013" s="120"/>
      <c r="I1013" s="120"/>
      <c r="K1013" s="120"/>
      <c r="L1013" s="120"/>
    </row>
    <row r="1014" spans="3:13" s="103" customFormat="1" ht="12" customHeight="1">
      <c r="D1014" s="17" t="s">
        <v>685</v>
      </c>
      <c r="E1014" s="16" t="s">
        <v>60</v>
      </c>
      <c r="F1014" s="19" t="s">
        <v>61</v>
      </c>
      <c r="G1014" s="16" t="s">
        <v>280</v>
      </c>
      <c r="H1014" s="120"/>
      <c r="I1014" s="120"/>
      <c r="K1014" s="120"/>
      <c r="L1014" s="120"/>
    </row>
    <row r="1015" spans="3:13" s="103" customFormat="1" ht="12" customHeight="1">
      <c r="D1015" s="191" t="s">
        <v>267</v>
      </c>
      <c r="E1015" s="118"/>
      <c r="F1015" s="118"/>
      <c r="G1015" s="120"/>
      <c r="H1015" s="120"/>
      <c r="I1015" s="120"/>
      <c r="J1015" s="120"/>
      <c r="K1015" s="120"/>
      <c r="L1015" s="120"/>
    </row>
    <row r="1016" spans="3:13" s="103" customFormat="1" ht="12" customHeight="1">
      <c r="D1016" s="133" t="s">
        <v>487</v>
      </c>
      <c r="E1016" s="120"/>
      <c r="F1016" s="120"/>
      <c r="G1016" s="120"/>
      <c r="H1016" s="120"/>
      <c r="I1016" s="120"/>
      <c r="J1016" s="120"/>
      <c r="K1016" s="120"/>
      <c r="L1016" s="120"/>
    </row>
    <row r="1017" spans="3:13" s="103" customFormat="1" ht="12" customHeight="1">
      <c r="C1017" s="198" t="s">
        <v>137</v>
      </c>
      <c r="E1017" s="120"/>
      <c r="F1017" s="120"/>
      <c r="G1017" s="120"/>
      <c r="H1017" s="164"/>
      <c r="I1017" s="120"/>
      <c r="J1017" s="120"/>
      <c r="K1017" s="120"/>
      <c r="L1017" s="120"/>
      <c r="M1017" s="127"/>
    </row>
    <row r="1018" spans="3:13" s="120" customFormat="1" ht="12" customHeight="1">
      <c r="D1018" s="1" t="s">
        <v>320</v>
      </c>
      <c r="E1018" s="1" t="s">
        <v>323</v>
      </c>
      <c r="M1018" s="164"/>
    </row>
    <row r="1019" spans="3:13" s="103" customFormat="1" ht="12" customHeight="1">
      <c r="D1019" s="80" t="s">
        <v>62</v>
      </c>
      <c r="E1019" s="1" t="s">
        <v>63</v>
      </c>
      <c r="F1019" s="120"/>
      <c r="G1019" s="120"/>
      <c r="H1019" s="120"/>
      <c r="I1019" s="120"/>
      <c r="J1019" s="120"/>
      <c r="K1019" s="120"/>
      <c r="L1019" s="120"/>
      <c r="M1019" s="127"/>
    </row>
    <row r="1020" spans="3:13" s="103" customFormat="1" ht="12" customHeight="1">
      <c r="D1020" s="134" t="s">
        <v>268</v>
      </c>
      <c r="E1020" s="118"/>
      <c r="F1020" s="118"/>
      <c r="G1020" s="120"/>
      <c r="H1020" s="120"/>
      <c r="I1020" s="120"/>
      <c r="J1020" s="120"/>
      <c r="K1020" s="120"/>
      <c r="L1020" s="120"/>
      <c r="M1020" s="127"/>
    </row>
    <row r="1021" spans="3:13" s="103" customFormat="1" ht="12" customHeight="1">
      <c r="D1021" s="79" t="s">
        <v>325</v>
      </c>
      <c r="E1021" s="23"/>
      <c r="F1021" s="23"/>
      <c r="G1021" s="120"/>
      <c r="H1021" s="120"/>
      <c r="I1021" s="120"/>
      <c r="J1021" s="120"/>
      <c r="K1021" s="120"/>
      <c r="L1021" s="120"/>
      <c r="M1021" s="127"/>
    </row>
    <row r="1022" spans="3:13" s="103" customFormat="1" ht="12" customHeight="1">
      <c r="C1022" s="120" t="s">
        <v>779</v>
      </c>
      <c r="E1022" s="113"/>
      <c r="F1022" s="113"/>
      <c r="G1022" s="113"/>
      <c r="H1022" s="120"/>
      <c r="I1022" s="120"/>
      <c r="J1022" s="120"/>
      <c r="K1022" s="120"/>
      <c r="L1022" s="120"/>
      <c r="M1022" s="127"/>
    </row>
    <row r="1023" spans="3:13" s="103" customFormat="1" ht="12" customHeight="1">
      <c r="D1023" s="27" t="s">
        <v>89</v>
      </c>
      <c r="E1023" s="19" t="s">
        <v>31</v>
      </c>
      <c r="F1023" s="112"/>
      <c r="G1023" s="106"/>
      <c r="H1023" s="120"/>
      <c r="I1023" s="120"/>
      <c r="J1023" s="120"/>
      <c r="K1023" s="120"/>
      <c r="L1023" s="120"/>
      <c r="M1023" s="127"/>
    </row>
    <row r="1024" spans="3:13" s="103" customFormat="1" ht="12" customHeight="1">
      <c r="D1024" s="108"/>
      <c r="E1024" s="140" t="s">
        <v>985</v>
      </c>
      <c r="F1024" s="145" t="s">
        <v>757</v>
      </c>
      <c r="G1024" s="145" t="s">
        <v>986</v>
      </c>
      <c r="H1024" s="120"/>
      <c r="I1024" s="120"/>
      <c r="J1024" s="120"/>
      <c r="K1024" s="120"/>
      <c r="L1024" s="120"/>
      <c r="M1024" s="127"/>
    </row>
    <row r="1025" spans="2:13" s="103" customFormat="1" ht="12" customHeight="1">
      <c r="D1025" s="16" t="s">
        <v>674</v>
      </c>
      <c r="E1025" s="16" t="s">
        <v>896</v>
      </c>
      <c r="F1025" s="167"/>
      <c r="G1025" s="167"/>
      <c r="H1025" s="120"/>
      <c r="I1025" s="120"/>
      <c r="J1025" s="120"/>
      <c r="K1025" s="120"/>
      <c r="L1025" s="120"/>
      <c r="M1025" s="127"/>
    </row>
    <row r="1026" spans="2:13" s="103" customFormat="1" ht="12" customHeight="1">
      <c r="D1026" s="16" t="s">
        <v>630</v>
      </c>
      <c r="E1026" s="761" t="s">
        <v>987</v>
      </c>
      <c r="F1026" s="761">
        <v>3</v>
      </c>
      <c r="G1026" s="761">
        <v>3</v>
      </c>
      <c r="H1026" s="120"/>
      <c r="I1026" s="120"/>
      <c r="J1026" s="120"/>
      <c r="K1026" s="120"/>
      <c r="L1026" s="120"/>
      <c r="M1026" s="127"/>
    </row>
    <row r="1027" spans="2:13" s="103" customFormat="1" ht="12" customHeight="1">
      <c r="D1027" s="16" t="s">
        <v>686</v>
      </c>
      <c r="E1027" s="768"/>
      <c r="F1027" s="768"/>
      <c r="G1027" s="768"/>
      <c r="H1027" s="120"/>
      <c r="I1027" s="120"/>
      <c r="J1027" s="120"/>
      <c r="K1027" s="120"/>
      <c r="L1027" s="120"/>
      <c r="M1027" s="127"/>
    </row>
    <row r="1028" spans="2:13" s="103" customFormat="1" ht="12" customHeight="1">
      <c r="D1028" s="16" t="s">
        <v>687</v>
      </c>
      <c r="E1028" s="768"/>
      <c r="F1028" s="768"/>
      <c r="G1028" s="768"/>
      <c r="H1028" s="120"/>
      <c r="I1028" s="120"/>
      <c r="J1028" s="120"/>
      <c r="K1028" s="120"/>
      <c r="L1028" s="120"/>
      <c r="M1028" s="127"/>
    </row>
    <row r="1029" spans="2:13" s="103" customFormat="1" ht="12" customHeight="1">
      <c r="D1029" s="16" t="s">
        <v>688</v>
      </c>
      <c r="E1029" s="743"/>
      <c r="F1029" s="743"/>
      <c r="G1029" s="743"/>
      <c r="H1029" s="120"/>
      <c r="I1029" s="120"/>
      <c r="J1029" s="120"/>
      <c r="K1029" s="120"/>
      <c r="L1029" s="120"/>
      <c r="M1029" s="103" t="s">
        <v>886</v>
      </c>
    </row>
    <row r="1030" spans="2:13" s="103" customFormat="1" ht="12" customHeight="1">
      <c r="D1030" s="79" t="s">
        <v>536</v>
      </c>
      <c r="E1030" s="120"/>
      <c r="F1030" s="120"/>
      <c r="G1030" s="120"/>
      <c r="H1030" s="120"/>
      <c r="I1030" s="120"/>
      <c r="J1030" s="120"/>
      <c r="K1030" s="120"/>
      <c r="L1030" s="120"/>
    </row>
    <row r="1031" spans="2:13" s="103" customFormat="1" ht="12" customHeight="1">
      <c r="D1031" s="79" t="s">
        <v>537</v>
      </c>
      <c r="E1031" s="120"/>
      <c r="F1031" s="120"/>
      <c r="G1031" s="120"/>
      <c r="H1031" s="120"/>
      <c r="I1031" s="120"/>
      <c r="J1031" s="120"/>
      <c r="K1031" s="120"/>
      <c r="L1031" s="120"/>
    </row>
    <row r="1032" spans="2:13" s="103" customFormat="1" ht="12" customHeight="1">
      <c r="D1032" s="79" t="s">
        <v>538</v>
      </c>
      <c r="E1032" s="120"/>
      <c r="F1032" s="120"/>
      <c r="G1032" s="120"/>
      <c r="H1032" s="120"/>
      <c r="I1032" s="120"/>
      <c r="J1032" s="120"/>
      <c r="K1032" s="120"/>
      <c r="L1032" s="120"/>
    </row>
    <row r="1033" spans="2:13" s="103" customFormat="1" ht="12" customHeight="1">
      <c r="D1033" s="120"/>
      <c r="E1033" s="164" t="s">
        <v>988</v>
      </c>
      <c r="F1033" s="164"/>
      <c r="G1033" s="120"/>
      <c r="H1033" s="120"/>
      <c r="I1033" s="120"/>
      <c r="J1033" s="120"/>
      <c r="K1033" s="120"/>
      <c r="L1033" s="120"/>
    </row>
    <row r="1034" spans="2:13" s="103" customFormat="1" ht="12" customHeight="1">
      <c r="D1034" s="120"/>
      <c r="E1034" s="164" t="s">
        <v>889</v>
      </c>
      <c r="F1034" s="120"/>
      <c r="G1034" s="120"/>
      <c r="H1034" s="120"/>
      <c r="I1034" s="120"/>
      <c r="J1034" s="120"/>
      <c r="K1034" s="120"/>
      <c r="L1034" s="120"/>
    </row>
    <row r="1035" spans="2:13" s="103" customFormat="1" ht="12" customHeight="1">
      <c r="D1035" s="128"/>
      <c r="E1035" s="23"/>
      <c r="F1035" s="23"/>
      <c r="G1035" s="120"/>
      <c r="H1035" s="120"/>
      <c r="I1035" s="120"/>
      <c r="J1035" s="120"/>
      <c r="K1035" s="120"/>
    </row>
    <row r="1036" spans="2:13" s="103" customFormat="1" ht="12" customHeight="1">
      <c r="B1036" s="122" t="s">
        <v>868</v>
      </c>
      <c r="C1036" s="122"/>
      <c r="D1036" s="122"/>
      <c r="E1036" s="122"/>
      <c r="F1036" s="122"/>
      <c r="G1036" s="177">
        <v>32482</v>
      </c>
      <c r="H1036" s="177">
        <v>35522</v>
      </c>
      <c r="I1036" s="177">
        <v>39946</v>
      </c>
      <c r="J1036" s="177">
        <v>41346</v>
      </c>
      <c r="K1036" s="177"/>
    </row>
    <row r="1037" spans="2:13" s="103" customFormat="1" ht="12" customHeight="1">
      <c r="C1037" s="120" t="s">
        <v>780</v>
      </c>
      <c r="E1037" s="113"/>
      <c r="F1037" s="113"/>
      <c r="G1037" s="114"/>
      <c r="H1037" s="120"/>
      <c r="I1037" s="120"/>
      <c r="J1037" s="120"/>
      <c r="K1037" s="120"/>
    </row>
    <row r="1038" spans="2:13" s="103" customFormat="1" ht="12" customHeight="1">
      <c r="D1038" s="19" t="s">
        <v>211</v>
      </c>
      <c r="E1038" s="112"/>
      <c r="F1038" s="106"/>
      <c r="G1038" s="19" t="s">
        <v>21</v>
      </c>
      <c r="H1038" s="106"/>
      <c r="I1038" s="120"/>
      <c r="J1038" s="120"/>
      <c r="K1038" s="120"/>
    </row>
    <row r="1039" spans="2:13" s="103" customFormat="1" ht="12" customHeight="1">
      <c r="D1039" s="19" t="s">
        <v>91</v>
      </c>
      <c r="E1039" s="112"/>
      <c r="F1039" s="106"/>
      <c r="G1039" s="801" t="s">
        <v>844</v>
      </c>
      <c r="H1039" s="802"/>
      <c r="I1039" s="120"/>
      <c r="J1039" s="120"/>
      <c r="K1039" s="120"/>
    </row>
    <row r="1040" spans="2:13" s="103" customFormat="1" ht="12" customHeight="1">
      <c r="D1040" s="27" t="s">
        <v>186</v>
      </c>
      <c r="E1040" s="19" t="s">
        <v>177</v>
      </c>
      <c r="F1040" s="106"/>
      <c r="G1040" s="19" t="s">
        <v>55</v>
      </c>
      <c r="H1040" s="106"/>
      <c r="I1040" s="120"/>
      <c r="J1040" s="120"/>
      <c r="K1040" s="120"/>
    </row>
    <row r="1041" spans="3:11" s="103" customFormat="1" ht="12" customHeight="1">
      <c r="D1041" s="107"/>
      <c r="E1041" s="19" t="s">
        <v>689</v>
      </c>
      <c r="F1041" s="106"/>
      <c r="G1041" s="19" t="s">
        <v>989</v>
      </c>
      <c r="H1041" s="106"/>
      <c r="I1041" s="120"/>
      <c r="J1041" s="120"/>
      <c r="K1041" s="120"/>
    </row>
    <row r="1042" spans="3:11" s="103" customFormat="1" ht="12" customHeight="1">
      <c r="D1042" s="107"/>
      <c r="E1042" s="19" t="s">
        <v>43</v>
      </c>
      <c r="F1042" s="106"/>
      <c r="G1042" s="19" t="s">
        <v>989</v>
      </c>
      <c r="H1042" s="106"/>
      <c r="I1042" s="120"/>
      <c r="J1042" s="120"/>
      <c r="K1042" s="120"/>
    </row>
    <row r="1043" spans="3:11" s="103" customFormat="1" ht="12" customHeight="1">
      <c r="D1043" s="107"/>
      <c r="E1043" s="19" t="s">
        <v>45</v>
      </c>
      <c r="F1043" s="106"/>
      <c r="G1043" s="19" t="s">
        <v>829</v>
      </c>
      <c r="H1043" s="106"/>
      <c r="I1043" s="120"/>
      <c r="J1043" s="120"/>
      <c r="K1043" s="120"/>
    </row>
    <row r="1044" spans="3:11" s="103" customFormat="1" ht="12" customHeight="1">
      <c r="D1044" s="108"/>
      <c r="E1044" s="19" t="s">
        <v>991</v>
      </c>
      <c r="F1044" s="106"/>
      <c r="G1044" s="19" t="s">
        <v>990</v>
      </c>
      <c r="H1044" s="106"/>
      <c r="I1044" s="120"/>
      <c r="J1044" s="120"/>
      <c r="K1044" s="120"/>
    </row>
    <row r="1045" spans="3:11" s="103" customFormat="1" ht="12" customHeight="1">
      <c r="D1045" s="134" t="s">
        <v>1012</v>
      </c>
      <c r="E1045" s="118"/>
      <c r="F1045" s="118"/>
      <c r="G1045" s="120"/>
      <c r="H1045" s="120"/>
      <c r="I1045" s="120"/>
      <c r="J1045" s="120"/>
      <c r="K1045" s="120"/>
    </row>
    <row r="1046" spans="3:11" s="103" customFormat="1" ht="12" customHeight="1">
      <c r="C1046" s="120" t="s">
        <v>1013</v>
      </c>
      <c r="E1046" s="113"/>
      <c r="F1046" s="113"/>
      <c r="G1046" s="113"/>
      <c r="H1046" s="113"/>
      <c r="I1046" s="113"/>
      <c r="J1046" s="113"/>
      <c r="K1046" s="114"/>
    </row>
    <row r="1047" spans="3:11" s="32" customFormat="1" ht="12" customHeight="1">
      <c r="C1047" s="196" t="s">
        <v>135</v>
      </c>
    </row>
    <row r="1048" spans="3:11" s="32" customFormat="1" ht="12" customHeight="1">
      <c r="C1048" s="31"/>
      <c r="D1048" s="1" t="s">
        <v>320</v>
      </c>
      <c r="E1048" s="1" t="s">
        <v>322</v>
      </c>
      <c r="F1048" s="1" t="s">
        <v>323</v>
      </c>
    </row>
    <row r="1049" spans="3:11" s="32" customFormat="1" ht="12" customHeight="1">
      <c r="C1049" s="31"/>
      <c r="D1049" s="80" t="s">
        <v>1011</v>
      </c>
      <c r="E1049" s="80" t="s">
        <v>60</v>
      </c>
      <c r="F1049" s="16" t="s">
        <v>61</v>
      </c>
    </row>
    <row r="1050" spans="3:11" s="32" customFormat="1" ht="12" customHeight="1">
      <c r="C1050" s="31"/>
      <c r="D1050" s="79" t="s">
        <v>487</v>
      </c>
      <c r="E1050" s="22"/>
      <c r="F1050" s="23"/>
    </row>
    <row r="1051" spans="3:11" s="32" customFormat="1" ht="12" customHeight="1">
      <c r="C1051" s="31"/>
      <c r="D1051" s="79" t="s">
        <v>799</v>
      </c>
      <c r="E1051" s="22"/>
      <c r="F1051" s="22"/>
    </row>
    <row r="1052" spans="3:11" s="120" customFormat="1" ht="12" customHeight="1">
      <c r="C1052" s="196" t="s">
        <v>137</v>
      </c>
      <c r="E1052" s="32"/>
      <c r="F1052" s="32"/>
      <c r="G1052" s="32"/>
      <c r="H1052" s="32"/>
      <c r="I1052" s="32"/>
      <c r="J1052" s="32"/>
    </row>
    <row r="1053" spans="3:11" s="120" customFormat="1" ht="12" customHeight="1">
      <c r="D1053" s="1" t="s">
        <v>320</v>
      </c>
      <c r="E1053" s="1" t="s">
        <v>323</v>
      </c>
      <c r="F1053" s="32"/>
      <c r="G1053" s="32"/>
      <c r="H1053" s="32"/>
      <c r="I1053" s="32"/>
      <c r="J1053" s="32"/>
    </row>
    <row r="1054" spans="3:11" s="120" customFormat="1" ht="12" customHeight="1">
      <c r="D1054" s="80" t="s">
        <v>1008</v>
      </c>
      <c r="E1054" s="1" t="s">
        <v>1009</v>
      </c>
      <c r="F1054" s="32"/>
      <c r="G1054" s="32"/>
      <c r="H1054" s="32"/>
      <c r="I1054" s="32"/>
      <c r="J1054" s="32"/>
    </row>
    <row r="1055" spans="3:11" s="120" customFormat="1" ht="12" customHeight="1">
      <c r="D1055" s="69" t="s">
        <v>325</v>
      </c>
      <c r="E1055" s="23"/>
      <c r="F1055" s="32"/>
      <c r="G1055" s="32"/>
      <c r="H1055" s="32"/>
      <c r="I1055" s="32"/>
      <c r="J1055" s="32"/>
    </row>
    <row r="1056" spans="3:11" s="120" customFormat="1" ht="12" customHeight="1">
      <c r="D1056" s="79" t="s">
        <v>800</v>
      </c>
      <c r="E1056" s="22"/>
      <c r="F1056" s="32"/>
      <c r="G1056" s="32"/>
      <c r="H1056" s="32"/>
      <c r="I1056" s="32"/>
      <c r="J1056" s="32"/>
    </row>
    <row r="1057" spans="2:12" s="120" customFormat="1" ht="12" customHeight="1"/>
    <row r="1058" spans="2:12" s="103" customFormat="1" ht="12" customHeight="1">
      <c r="B1058" s="122" t="s">
        <v>867</v>
      </c>
      <c r="C1058" s="12"/>
      <c r="E1058" s="12"/>
      <c r="F1058" s="12"/>
      <c r="G1058" s="26">
        <v>34863</v>
      </c>
      <c r="H1058" s="26">
        <v>37004</v>
      </c>
      <c r="I1058" s="26">
        <v>38148</v>
      </c>
      <c r="J1058" s="26">
        <v>41354</v>
      </c>
      <c r="K1058" s="26"/>
      <c r="L1058" s="26"/>
    </row>
    <row r="1059" spans="2:12" s="103" customFormat="1" ht="12" customHeight="1">
      <c r="C1059" s="103" t="s">
        <v>767</v>
      </c>
      <c r="E1059" s="104"/>
      <c r="F1059" s="104"/>
    </row>
    <row r="1060" spans="2:12" s="103" customFormat="1" ht="12" customHeight="1">
      <c r="D1060" s="16" t="s">
        <v>948</v>
      </c>
      <c r="E1060" s="1" t="s">
        <v>187</v>
      </c>
      <c r="F1060" s="149" t="s">
        <v>861</v>
      </c>
      <c r="G1060" s="156" t="s">
        <v>995</v>
      </c>
      <c r="H1060" s="149" t="s">
        <v>190</v>
      </c>
      <c r="I1060" s="149" t="s">
        <v>193</v>
      </c>
      <c r="J1060" s="149" t="s">
        <v>46</v>
      </c>
    </row>
    <row r="1061" spans="2:12" s="103" customFormat="1" ht="12" customHeight="1">
      <c r="D1061" s="16" t="s">
        <v>691</v>
      </c>
      <c r="E1061" s="27" t="s">
        <v>781</v>
      </c>
      <c r="F1061" s="1">
        <v>3204.7</v>
      </c>
      <c r="G1061" s="1">
        <v>261.7</v>
      </c>
      <c r="H1061" s="1">
        <v>140</v>
      </c>
      <c r="I1061" s="1">
        <v>2.97</v>
      </c>
      <c r="J1061" s="766" t="s">
        <v>909</v>
      </c>
    </row>
    <row r="1062" spans="2:12" s="103" customFormat="1" ht="12" customHeight="1">
      <c r="D1062" s="16" t="s">
        <v>692</v>
      </c>
      <c r="E1062" s="108"/>
      <c r="F1062" s="1">
        <v>3204.7</v>
      </c>
      <c r="G1062" s="1">
        <v>261.7</v>
      </c>
      <c r="H1062" s="1">
        <v>140</v>
      </c>
      <c r="I1062" s="1">
        <v>2.97</v>
      </c>
      <c r="J1062" s="734"/>
    </row>
    <row r="1063" spans="2:12" s="103" customFormat="1" ht="12" customHeight="1">
      <c r="D1063" s="16" t="s">
        <v>693</v>
      </c>
      <c r="E1063" s="27" t="s">
        <v>781</v>
      </c>
      <c r="F1063" s="1">
        <v>3204.7</v>
      </c>
      <c r="G1063" s="1">
        <v>261.7</v>
      </c>
      <c r="H1063" s="1">
        <v>140</v>
      </c>
      <c r="I1063" s="1">
        <v>2.97</v>
      </c>
      <c r="J1063" s="734"/>
    </row>
    <row r="1064" spans="2:12" s="103" customFormat="1" ht="12" customHeight="1">
      <c r="D1064" s="16" t="s">
        <v>694</v>
      </c>
      <c r="E1064" s="108"/>
      <c r="F1064" s="1">
        <v>3204.7</v>
      </c>
      <c r="G1064" s="1">
        <v>261.7</v>
      </c>
      <c r="H1064" s="1">
        <v>140</v>
      </c>
      <c r="I1064" s="1">
        <v>2.97</v>
      </c>
      <c r="J1064" s="734"/>
    </row>
    <row r="1065" spans="2:12" s="103" customFormat="1" ht="12" customHeight="1">
      <c r="D1065" s="16" t="s">
        <v>695</v>
      </c>
      <c r="E1065" s="27" t="s">
        <v>781</v>
      </c>
      <c r="F1065" s="1">
        <v>3204.7</v>
      </c>
      <c r="G1065" s="1">
        <v>261.7</v>
      </c>
      <c r="H1065" s="1">
        <v>140</v>
      </c>
      <c r="I1065" s="1">
        <v>2.97</v>
      </c>
      <c r="J1065" s="734"/>
    </row>
    <row r="1066" spans="2:12" s="103" customFormat="1" ht="12" customHeight="1">
      <c r="D1066" s="16" t="s">
        <v>696</v>
      </c>
      <c r="E1066" s="108"/>
      <c r="F1066" s="1">
        <v>3204.7</v>
      </c>
      <c r="G1066" s="1">
        <v>261.7</v>
      </c>
      <c r="H1066" s="1">
        <v>140</v>
      </c>
      <c r="I1066" s="1">
        <v>2.97</v>
      </c>
      <c r="J1066" s="734"/>
    </row>
    <row r="1067" spans="2:12" s="103" customFormat="1" ht="12" customHeight="1">
      <c r="D1067" s="16" t="s">
        <v>697</v>
      </c>
      <c r="E1067" s="27" t="s">
        <v>782</v>
      </c>
      <c r="F1067" s="1">
        <v>4018.3</v>
      </c>
      <c r="G1067" s="1">
        <v>327</v>
      </c>
      <c r="H1067" s="1">
        <v>160</v>
      </c>
      <c r="I1067" s="1">
        <v>1.88</v>
      </c>
      <c r="J1067" s="734"/>
    </row>
    <row r="1068" spans="2:12" s="103" customFormat="1" ht="12" customHeight="1">
      <c r="D1068" s="16" t="s">
        <v>698</v>
      </c>
      <c r="E1068" s="107"/>
      <c r="F1068" s="1">
        <v>4018.3</v>
      </c>
      <c r="G1068" s="1">
        <v>327</v>
      </c>
      <c r="H1068" s="1">
        <v>160</v>
      </c>
      <c r="I1068" s="1">
        <v>1.88</v>
      </c>
      <c r="J1068" s="734"/>
    </row>
    <row r="1069" spans="2:12" s="103" customFormat="1" ht="12" customHeight="1">
      <c r="D1069" s="16" t="s">
        <v>699</v>
      </c>
      <c r="E1069" s="108"/>
      <c r="F1069" s="1">
        <v>4018.3</v>
      </c>
      <c r="G1069" s="1">
        <v>327</v>
      </c>
      <c r="H1069" s="1">
        <v>160</v>
      </c>
      <c r="I1069" s="1">
        <v>1.88</v>
      </c>
      <c r="J1069" s="735"/>
    </row>
    <row r="1070" spans="2:12" s="103" customFormat="1" ht="12" customHeight="1">
      <c r="D1070" s="134" t="s">
        <v>279</v>
      </c>
      <c r="E1070" s="118"/>
      <c r="F1070" s="118"/>
    </row>
    <row r="1071" spans="2:12" s="103" customFormat="1" ht="12" customHeight="1">
      <c r="C1071" s="103" t="s">
        <v>1046</v>
      </c>
      <c r="E1071" s="113"/>
      <c r="F1071" s="113"/>
      <c r="G1071" s="114"/>
    </row>
    <row r="1072" spans="2:12" s="103" customFormat="1" ht="12" customHeight="1">
      <c r="C1072" s="195" t="s">
        <v>166</v>
      </c>
      <c r="E1072" s="23"/>
      <c r="F1072" s="23"/>
      <c r="G1072" s="23"/>
    </row>
    <row r="1073" spans="3:19" s="103" customFormat="1" ht="12" customHeight="1">
      <c r="D1073" s="16" t="s">
        <v>20</v>
      </c>
      <c r="E1073" s="139" t="s">
        <v>817</v>
      </c>
      <c r="F1073" s="139" t="s">
        <v>96</v>
      </c>
    </row>
    <row r="1074" spans="3:19" s="103" customFormat="1" ht="12" customHeight="1">
      <c r="D1074" s="16" t="s">
        <v>691</v>
      </c>
      <c r="E1074" s="1">
        <v>130</v>
      </c>
      <c r="F1074" s="1">
        <v>4</v>
      </c>
    </row>
    <row r="1075" spans="3:19" s="103" customFormat="1" ht="12" customHeight="1">
      <c r="D1075" s="16" t="s">
        <v>692</v>
      </c>
      <c r="E1075" s="1">
        <v>130</v>
      </c>
      <c r="F1075" s="1">
        <v>4</v>
      </c>
    </row>
    <row r="1076" spans="3:19" s="103" customFormat="1" ht="12" customHeight="1">
      <c r="D1076" s="16" t="s">
        <v>693</v>
      </c>
      <c r="E1076" s="1">
        <v>130</v>
      </c>
      <c r="F1076" s="1">
        <v>4</v>
      </c>
    </row>
    <row r="1077" spans="3:19" s="103" customFormat="1" ht="12" customHeight="1">
      <c r="D1077" s="16" t="s">
        <v>694</v>
      </c>
      <c r="E1077" s="1">
        <v>130</v>
      </c>
      <c r="F1077" s="1">
        <v>4</v>
      </c>
    </row>
    <row r="1078" spans="3:19" s="103" customFormat="1" ht="12" customHeight="1">
      <c r="D1078" s="16" t="s">
        <v>695</v>
      </c>
      <c r="E1078" s="1">
        <v>130</v>
      </c>
      <c r="F1078" s="1">
        <v>4</v>
      </c>
    </row>
    <row r="1079" spans="3:19" s="103" customFormat="1" ht="12" customHeight="1">
      <c r="D1079" s="16" t="s">
        <v>696</v>
      </c>
      <c r="E1079" s="1">
        <v>130</v>
      </c>
      <c r="F1079" s="1">
        <v>4</v>
      </c>
    </row>
    <row r="1080" spans="3:19" s="103" customFormat="1" ht="12" customHeight="1">
      <c r="D1080" s="16" t="s">
        <v>697</v>
      </c>
      <c r="E1080" s="1">
        <v>130</v>
      </c>
      <c r="F1080" s="1">
        <v>4</v>
      </c>
    </row>
    <row r="1081" spans="3:19" s="103" customFormat="1" ht="12" customHeight="1">
      <c r="D1081" s="16" t="s">
        <v>698</v>
      </c>
      <c r="E1081" s="1">
        <v>130</v>
      </c>
      <c r="F1081" s="1">
        <v>4</v>
      </c>
    </row>
    <row r="1082" spans="3:19" s="103" customFormat="1" ht="12" customHeight="1">
      <c r="D1082" s="16" t="s">
        <v>699</v>
      </c>
      <c r="E1082" s="1">
        <v>130</v>
      </c>
      <c r="F1082" s="1">
        <v>4</v>
      </c>
    </row>
    <row r="1083" spans="3:19" s="123" customFormat="1" ht="12" customHeight="1">
      <c r="D1083" s="130" t="s">
        <v>876</v>
      </c>
      <c r="E1083" s="126"/>
      <c r="F1083" s="125"/>
      <c r="G1083" s="62"/>
      <c r="R1083" s="103"/>
      <c r="S1083" s="14"/>
    </row>
    <row r="1084" spans="3:19" s="103" customFormat="1" ht="12" customHeight="1">
      <c r="D1084" s="131" t="s">
        <v>875</v>
      </c>
      <c r="E1084" s="127"/>
      <c r="F1084" s="128"/>
      <c r="G1084" s="23"/>
      <c r="S1084" s="14"/>
    </row>
    <row r="1085" spans="3:19" s="103" customFormat="1" ht="12" customHeight="1">
      <c r="D1085" s="131" t="s">
        <v>264</v>
      </c>
      <c r="E1085" s="127"/>
      <c r="F1085" s="128"/>
      <c r="G1085" s="23"/>
      <c r="S1085" s="21"/>
    </row>
    <row r="1086" spans="3:19" s="103" customFormat="1" ht="12" customHeight="1">
      <c r="D1086" s="160" t="s">
        <v>257</v>
      </c>
      <c r="E1086" s="178"/>
      <c r="G1086" s="23"/>
      <c r="S1086" s="21"/>
    </row>
    <row r="1087" spans="3:19" s="103" customFormat="1" ht="12" customHeight="1">
      <c r="D1087" s="160" t="s">
        <v>891</v>
      </c>
      <c r="E1087" s="178"/>
      <c r="G1087" s="23"/>
    </row>
    <row r="1088" spans="3:19" s="103" customFormat="1" ht="12" customHeight="1">
      <c r="C1088" s="195" t="s">
        <v>167</v>
      </c>
      <c r="E1088" s="113"/>
      <c r="F1088" s="113"/>
      <c r="G1088" s="114"/>
    </row>
    <row r="1089" spans="3:10" s="103" customFormat="1" ht="12" customHeight="1">
      <c r="D1089" s="16" t="s">
        <v>20</v>
      </c>
      <c r="E1089" s="149" t="s">
        <v>820</v>
      </c>
      <c r="F1089" s="149" t="s">
        <v>96</v>
      </c>
    </row>
    <row r="1090" spans="3:10" s="103" customFormat="1" ht="12" customHeight="1">
      <c r="D1090" s="16" t="s">
        <v>691</v>
      </c>
      <c r="E1090" s="1">
        <v>0.15</v>
      </c>
      <c r="F1090" s="1">
        <v>4</v>
      </c>
    </row>
    <row r="1091" spans="3:10" s="103" customFormat="1" ht="12" customHeight="1">
      <c r="D1091" s="16" t="s">
        <v>692</v>
      </c>
      <c r="E1091" s="1">
        <v>0.15</v>
      </c>
      <c r="F1091" s="1">
        <v>4</v>
      </c>
    </row>
    <row r="1092" spans="3:10" s="103" customFormat="1" ht="12" customHeight="1">
      <c r="D1092" s="16" t="s">
        <v>693</v>
      </c>
      <c r="E1092" s="1">
        <v>0.15</v>
      </c>
      <c r="F1092" s="1">
        <v>4</v>
      </c>
    </row>
    <row r="1093" spans="3:10" s="103" customFormat="1" ht="12" customHeight="1">
      <c r="D1093" s="16" t="s">
        <v>694</v>
      </c>
      <c r="E1093" s="1">
        <v>0.15</v>
      </c>
      <c r="F1093" s="1">
        <v>4</v>
      </c>
    </row>
    <row r="1094" spans="3:10" s="103" customFormat="1" ht="12" customHeight="1">
      <c r="D1094" s="16" t="s">
        <v>695</v>
      </c>
      <c r="E1094" s="1">
        <v>0.15</v>
      </c>
      <c r="F1094" s="1">
        <v>4</v>
      </c>
    </row>
    <row r="1095" spans="3:10" s="103" customFormat="1" ht="12" customHeight="1">
      <c r="D1095" s="16" t="s">
        <v>696</v>
      </c>
      <c r="E1095" s="1">
        <v>0.15</v>
      </c>
      <c r="F1095" s="1">
        <v>4</v>
      </c>
    </row>
    <row r="1096" spans="3:10" s="103" customFormat="1" ht="12" customHeight="1">
      <c r="D1096" s="16" t="s">
        <v>697</v>
      </c>
      <c r="E1096" s="1">
        <v>0.15</v>
      </c>
      <c r="F1096" s="1">
        <v>4</v>
      </c>
    </row>
    <row r="1097" spans="3:10" s="103" customFormat="1" ht="12" customHeight="1">
      <c r="D1097" s="16" t="s">
        <v>698</v>
      </c>
      <c r="E1097" s="1">
        <v>0.15</v>
      </c>
      <c r="F1097" s="1">
        <v>4</v>
      </c>
    </row>
    <row r="1098" spans="3:10" s="103" customFormat="1" ht="12" customHeight="1">
      <c r="D1098" s="16" t="s">
        <v>699</v>
      </c>
      <c r="E1098" s="1">
        <v>0.15</v>
      </c>
      <c r="F1098" s="1">
        <v>4</v>
      </c>
    </row>
    <row r="1099" spans="3:10" s="123" customFormat="1" ht="12" customHeight="1">
      <c r="D1099" s="130" t="s">
        <v>879</v>
      </c>
      <c r="E1099" s="126"/>
      <c r="F1099" s="126"/>
      <c r="G1099" s="103"/>
      <c r="H1099" s="103"/>
      <c r="I1099" s="103"/>
      <c r="J1099" s="103"/>
    </row>
    <row r="1100" spans="3:10" s="103" customFormat="1" ht="12" customHeight="1">
      <c r="D1100" s="131" t="s">
        <v>878</v>
      </c>
      <c r="E1100" s="127"/>
      <c r="F1100" s="127"/>
    </row>
    <row r="1101" spans="3:10" s="103" customFormat="1" ht="12" customHeight="1">
      <c r="D1101" s="131" t="s">
        <v>265</v>
      </c>
      <c r="E1101" s="127"/>
      <c r="F1101" s="127"/>
      <c r="G1101" s="23"/>
      <c r="H1101" s="23"/>
    </row>
    <row r="1102" spans="3:10" s="103" customFormat="1" ht="12" customHeight="1">
      <c r="D1102" s="160" t="s">
        <v>394</v>
      </c>
      <c r="F1102" s="21"/>
      <c r="G1102" s="23"/>
      <c r="H1102" s="23"/>
    </row>
    <row r="1103" spans="3:10" s="103" customFormat="1" ht="12" customHeight="1">
      <c r="D1103" s="160" t="s">
        <v>996</v>
      </c>
      <c r="G1103" s="23"/>
      <c r="H1103" s="23"/>
    </row>
    <row r="1104" spans="3:10" s="103" customFormat="1" ht="12" customHeight="1">
      <c r="C1104" s="103" t="s">
        <v>1047</v>
      </c>
      <c r="E1104" s="113"/>
      <c r="F1104" s="113"/>
      <c r="G1104" s="113"/>
      <c r="H1104" s="113"/>
      <c r="I1104" s="114"/>
    </row>
    <row r="1105" spans="3:10" s="103" customFormat="1" ht="12" customHeight="1">
      <c r="D1105" s="19" t="s">
        <v>213</v>
      </c>
      <c r="E1105" s="112"/>
      <c r="F1105" s="112"/>
      <c r="G1105" s="106"/>
      <c r="H1105" s="16" t="s">
        <v>21</v>
      </c>
    </row>
    <row r="1106" spans="3:10" s="103" customFormat="1" ht="12" customHeight="1">
      <c r="D1106" s="19" t="s">
        <v>362</v>
      </c>
      <c r="E1106" s="112"/>
      <c r="F1106" s="112"/>
      <c r="G1106" s="106"/>
      <c r="H1106" s="1">
        <v>6640</v>
      </c>
    </row>
    <row r="1107" spans="3:10" s="103" customFormat="1" ht="12" customHeight="1">
      <c r="D1107" s="19" t="s">
        <v>40</v>
      </c>
      <c r="E1107" s="112"/>
      <c r="F1107" s="112"/>
      <c r="G1107" s="106"/>
      <c r="H1107" s="1" t="s">
        <v>55</v>
      </c>
    </row>
    <row r="1108" spans="3:10" s="103" customFormat="1" ht="12" customHeight="1">
      <c r="D1108" s="19" t="s">
        <v>862</v>
      </c>
      <c r="E1108" s="112"/>
      <c r="F1108" s="112"/>
      <c r="G1108" s="106"/>
      <c r="H1108" s="1">
        <v>10</v>
      </c>
    </row>
    <row r="1109" spans="3:10" s="103" customFormat="1" ht="12" customHeight="1">
      <c r="D1109" s="19" t="s">
        <v>824</v>
      </c>
      <c r="E1109" s="112"/>
      <c r="F1109" s="112"/>
      <c r="G1109" s="106"/>
      <c r="H1109" s="1">
        <v>10</v>
      </c>
    </row>
    <row r="1110" spans="3:10" s="103" customFormat="1" ht="12" customHeight="1">
      <c r="D1110" s="19" t="s">
        <v>863</v>
      </c>
      <c r="E1110" s="112"/>
      <c r="F1110" s="112"/>
      <c r="G1110" s="106"/>
      <c r="H1110" s="1">
        <v>3</v>
      </c>
    </row>
    <row r="1111" spans="3:10" s="103" customFormat="1" ht="12" customHeight="1">
      <c r="D1111" s="19" t="s">
        <v>825</v>
      </c>
      <c r="E1111" s="112"/>
      <c r="F1111" s="112"/>
      <c r="G1111" s="106"/>
      <c r="H1111" s="1">
        <v>10</v>
      </c>
    </row>
    <row r="1112" spans="3:10" s="103" customFormat="1" ht="12" customHeight="1">
      <c r="D1112" s="19" t="s">
        <v>826</v>
      </c>
      <c r="E1112" s="112"/>
      <c r="F1112" s="112"/>
      <c r="G1112" s="106"/>
      <c r="H1112" s="1">
        <v>8</v>
      </c>
    </row>
    <row r="1113" spans="3:10" s="103" customFormat="1" ht="12" customHeight="1">
      <c r="D1113" s="136" t="s">
        <v>827</v>
      </c>
      <c r="E1113" s="112"/>
      <c r="F1113" s="112"/>
      <c r="G1113" s="106"/>
      <c r="H1113" s="1">
        <v>100</v>
      </c>
    </row>
    <row r="1114" spans="3:10" s="103" customFormat="1" ht="12" customHeight="1">
      <c r="D1114" s="134" t="s">
        <v>811</v>
      </c>
      <c r="E1114" s="118"/>
      <c r="F1114" s="118"/>
    </row>
    <row r="1115" spans="3:10" s="120" customFormat="1" ht="12" customHeight="1">
      <c r="C1115" s="120" t="s">
        <v>1048</v>
      </c>
      <c r="E1115" s="113"/>
      <c r="F1115" s="113"/>
      <c r="G1115" s="113"/>
      <c r="H1115" s="113"/>
      <c r="I1115" s="113"/>
      <c r="J1115" s="113"/>
    </row>
    <row r="1116" spans="3:10" s="32" customFormat="1" ht="12" customHeight="1">
      <c r="C1116" s="196" t="s">
        <v>135</v>
      </c>
    </row>
    <row r="1117" spans="3:10" s="32" customFormat="1" ht="12" customHeight="1">
      <c r="C1117" s="31"/>
      <c r="D1117" s="1" t="s">
        <v>320</v>
      </c>
      <c r="E1117" s="1" t="s">
        <v>322</v>
      </c>
      <c r="F1117" s="1" t="s">
        <v>323</v>
      </c>
    </row>
    <row r="1118" spans="3:10" s="32" customFormat="1" ht="12" customHeight="1">
      <c r="C1118" s="31"/>
      <c r="D1118" s="80" t="s">
        <v>60</v>
      </c>
      <c r="E1118" s="80" t="s">
        <v>61</v>
      </c>
      <c r="F1118" s="16" t="s">
        <v>280</v>
      </c>
    </row>
    <row r="1119" spans="3:10" s="32" customFormat="1" ht="12" customHeight="1">
      <c r="C1119" s="31"/>
      <c r="D1119" s="79" t="s">
        <v>487</v>
      </c>
      <c r="E1119" s="22"/>
      <c r="F1119" s="23"/>
    </row>
    <row r="1120" spans="3:10" s="32" customFormat="1" ht="12" customHeight="1">
      <c r="C1120" s="31"/>
      <c r="D1120" s="79" t="s">
        <v>799</v>
      </c>
      <c r="E1120" s="22"/>
      <c r="F1120" s="22"/>
    </row>
    <row r="1121" spans="3:11" s="120" customFormat="1" ht="12" customHeight="1">
      <c r="C1121" s="196" t="s">
        <v>137</v>
      </c>
      <c r="E1121" s="32"/>
      <c r="F1121" s="32"/>
      <c r="G1121" s="32"/>
      <c r="H1121" s="32"/>
      <c r="I1121" s="32"/>
      <c r="J1121" s="32"/>
    </row>
    <row r="1122" spans="3:11" s="120" customFormat="1" ht="12" customHeight="1">
      <c r="D1122" s="1" t="s">
        <v>320</v>
      </c>
      <c r="E1122" s="1" t="s">
        <v>323</v>
      </c>
      <c r="F1122" s="32"/>
      <c r="G1122" s="32"/>
      <c r="H1122" s="32"/>
      <c r="I1122" s="32"/>
      <c r="J1122" s="32"/>
    </row>
    <row r="1123" spans="3:11" s="120" customFormat="1" ht="12" customHeight="1">
      <c r="D1123" s="80" t="s">
        <v>1008</v>
      </c>
      <c r="E1123" s="1" t="s">
        <v>1009</v>
      </c>
      <c r="F1123" s="32"/>
      <c r="G1123" s="32"/>
      <c r="H1123" s="32"/>
      <c r="I1123" s="32"/>
      <c r="J1123" s="32"/>
    </row>
    <row r="1124" spans="3:11" s="120" customFormat="1" ht="12" customHeight="1">
      <c r="D1124" s="69" t="s">
        <v>325</v>
      </c>
      <c r="E1124" s="23"/>
      <c r="F1124" s="32"/>
      <c r="G1124" s="32"/>
      <c r="H1124" s="32"/>
      <c r="I1124" s="32"/>
      <c r="J1124" s="32"/>
    </row>
    <row r="1125" spans="3:11" s="120" customFormat="1" ht="12" customHeight="1">
      <c r="D1125" s="79" t="s">
        <v>268</v>
      </c>
      <c r="E1125" s="22"/>
      <c r="F1125" s="32"/>
      <c r="G1125" s="32"/>
      <c r="H1125" s="32"/>
      <c r="I1125" s="32"/>
      <c r="J1125" s="32"/>
    </row>
    <row r="1126" spans="3:11" s="103" customFormat="1" ht="12" customHeight="1"/>
    <row r="1127" spans="3:11" s="103" customFormat="1" ht="12" customHeight="1">
      <c r="C1127" s="122" t="s">
        <v>735</v>
      </c>
      <c r="D1127" s="12"/>
      <c r="E1127" s="121"/>
      <c r="F1127" s="121"/>
      <c r="G1127" s="26">
        <v>37504</v>
      </c>
      <c r="H1127" s="26">
        <v>38623</v>
      </c>
      <c r="I1127" s="26">
        <v>38803</v>
      </c>
      <c r="J1127" s="26">
        <v>39169</v>
      </c>
      <c r="K1127" s="26">
        <v>40417</v>
      </c>
    </row>
    <row r="1128" spans="3:11" s="103" customFormat="1" ht="12" customHeight="1">
      <c r="C1128" s="103" t="s">
        <v>156</v>
      </c>
    </row>
    <row r="1129" spans="3:11" s="103" customFormat="1" ht="12" customHeight="1">
      <c r="D1129" s="179" t="s">
        <v>726</v>
      </c>
      <c r="E1129" s="180"/>
      <c r="F1129" s="180"/>
      <c r="G1129" s="180"/>
      <c r="H1129" s="180"/>
      <c r="I1129" s="181"/>
    </row>
    <row r="1130" spans="3:11" s="103" customFormat="1" ht="12" customHeight="1">
      <c r="D1130" s="182" t="s">
        <v>727</v>
      </c>
      <c r="E1130" s="123"/>
      <c r="F1130" s="123"/>
      <c r="G1130" s="123"/>
      <c r="H1130" s="123"/>
      <c r="I1130" s="183"/>
    </row>
    <row r="1131" spans="3:11" s="103" customFormat="1" ht="12" customHeight="1">
      <c r="D1131" s="182" t="s">
        <v>728</v>
      </c>
      <c r="E1131" s="123"/>
      <c r="F1131" s="123"/>
      <c r="G1131" s="123"/>
      <c r="H1131" s="123"/>
      <c r="I1131" s="183"/>
    </row>
    <row r="1132" spans="3:11" s="103" customFormat="1" ht="12" customHeight="1">
      <c r="D1132" s="182" t="s">
        <v>729</v>
      </c>
      <c r="E1132" s="123"/>
      <c r="F1132" s="123"/>
      <c r="G1132" s="123"/>
      <c r="H1132" s="123"/>
      <c r="I1132" s="183"/>
    </row>
    <row r="1133" spans="3:11" s="103" customFormat="1" ht="12" customHeight="1">
      <c r="D1133" s="182" t="s">
        <v>730</v>
      </c>
      <c r="E1133" s="123"/>
      <c r="F1133" s="123"/>
      <c r="G1133" s="123"/>
      <c r="H1133" s="123"/>
      <c r="I1133" s="183"/>
    </row>
    <row r="1134" spans="3:11" s="103" customFormat="1" ht="12" customHeight="1">
      <c r="D1134" s="184" t="s">
        <v>731</v>
      </c>
      <c r="E1134" s="185"/>
      <c r="F1134" s="185"/>
      <c r="G1134" s="185"/>
      <c r="H1134" s="185"/>
      <c r="I1134" s="186"/>
    </row>
    <row r="1135" spans="3:11" s="103" customFormat="1" ht="12" customHeight="1">
      <c r="D1135" s="187" t="s">
        <v>812</v>
      </c>
      <c r="E1135" s="188"/>
      <c r="F1135" s="188"/>
      <c r="G1135" s="189"/>
      <c r="H1135" s="189"/>
      <c r="I1135" s="190"/>
    </row>
    <row r="1136" spans="3:11" s="103" customFormat="1" ht="12" customHeight="1">
      <c r="C1136" s="103" t="s">
        <v>783</v>
      </c>
      <c r="E1136" s="104"/>
      <c r="F1136" s="104"/>
      <c r="G1136" s="104"/>
      <c r="H1136" s="104"/>
      <c r="I1136" s="104"/>
      <c r="J1136" s="105"/>
    </row>
    <row r="1137" spans="4:11" s="103" customFormat="1" ht="12" customHeight="1">
      <c r="D1137" s="794" t="s">
        <v>873</v>
      </c>
      <c r="E1137" s="795"/>
      <c r="F1137" s="149" t="s">
        <v>905</v>
      </c>
      <c r="G1137" s="149" t="s">
        <v>861</v>
      </c>
      <c r="H1137" s="155" t="s">
        <v>997</v>
      </c>
      <c r="I1137" s="149" t="s">
        <v>998</v>
      </c>
      <c r="J1137" s="149" t="s">
        <v>193</v>
      </c>
      <c r="K1137" s="149" t="s">
        <v>784</v>
      </c>
    </row>
    <row r="1138" spans="4:11" s="103" customFormat="1" ht="12" customHeight="1">
      <c r="D1138" s="794" t="s">
        <v>701</v>
      </c>
      <c r="E1138" s="795"/>
      <c r="F1138" s="1">
        <v>37.5</v>
      </c>
      <c r="G1138" s="1">
        <v>63000</v>
      </c>
      <c r="H1138" s="3" t="s">
        <v>864</v>
      </c>
      <c r="I1138" s="1">
        <v>80</v>
      </c>
      <c r="J1138" s="1">
        <v>23.8</v>
      </c>
      <c r="K1138" s="766" t="s">
        <v>785</v>
      </c>
    </row>
    <row r="1139" spans="4:11" s="103" customFormat="1" ht="12" customHeight="1">
      <c r="D1139" s="794" t="s">
        <v>702</v>
      </c>
      <c r="E1139" s="795"/>
      <c r="F1139" s="763">
        <v>24</v>
      </c>
      <c r="G1139" s="1">
        <v>6100</v>
      </c>
      <c r="H1139" s="1">
        <v>120</v>
      </c>
      <c r="I1139" s="763">
        <v>600</v>
      </c>
      <c r="J1139" s="763">
        <v>14</v>
      </c>
      <c r="K1139" s="734"/>
    </row>
    <row r="1140" spans="4:11" s="103" customFormat="1" ht="12" customHeight="1">
      <c r="D1140" s="794" t="s">
        <v>703</v>
      </c>
      <c r="E1140" s="795"/>
      <c r="F1140" s="764"/>
      <c r="G1140" s="1">
        <v>6100</v>
      </c>
      <c r="H1140" s="1">
        <v>120</v>
      </c>
      <c r="I1140" s="764"/>
      <c r="J1140" s="764"/>
      <c r="K1140" s="734"/>
    </row>
    <row r="1141" spans="4:11" s="103" customFormat="1" ht="12" customHeight="1">
      <c r="D1141" s="794" t="s">
        <v>704</v>
      </c>
      <c r="E1141" s="795"/>
      <c r="F1141" s="763">
        <v>24</v>
      </c>
      <c r="G1141" s="1">
        <v>4200</v>
      </c>
      <c r="H1141" s="1">
        <v>120</v>
      </c>
      <c r="I1141" s="763">
        <v>600</v>
      </c>
      <c r="J1141" s="763">
        <v>9.5</v>
      </c>
      <c r="K1141" s="734"/>
    </row>
    <row r="1142" spans="4:11" s="103" customFormat="1" ht="12" customHeight="1">
      <c r="D1142" s="794" t="s">
        <v>705</v>
      </c>
      <c r="E1142" s="795"/>
      <c r="F1142" s="764"/>
      <c r="G1142" s="1">
        <v>4200</v>
      </c>
      <c r="H1142" s="1">
        <v>120</v>
      </c>
      <c r="I1142" s="764"/>
      <c r="J1142" s="764"/>
      <c r="K1142" s="734"/>
    </row>
    <row r="1143" spans="4:11" s="103" customFormat="1" ht="12" customHeight="1">
      <c r="D1143" s="794" t="s">
        <v>706</v>
      </c>
      <c r="E1143" s="795"/>
      <c r="F1143" s="1">
        <v>9.5</v>
      </c>
      <c r="G1143" s="1">
        <v>980</v>
      </c>
      <c r="H1143" s="1">
        <v>40</v>
      </c>
      <c r="I1143" s="1">
        <v>700</v>
      </c>
      <c r="J1143" s="1">
        <v>10</v>
      </c>
      <c r="K1143" s="734"/>
    </row>
    <row r="1144" spans="4:11" s="103" customFormat="1" ht="12" customHeight="1">
      <c r="D1144" s="794" t="s">
        <v>707</v>
      </c>
      <c r="E1144" s="795"/>
      <c r="F1144" s="1">
        <v>21</v>
      </c>
      <c r="G1144" s="1">
        <v>6000</v>
      </c>
      <c r="H1144" s="1">
        <v>140</v>
      </c>
      <c r="I1144" s="1">
        <v>130</v>
      </c>
      <c r="J1144" s="1">
        <v>9.3000000000000007</v>
      </c>
      <c r="K1144" s="734"/>
    </row>
    <row r="1145" spans="4:11" s="103" customFormat="1" ht="12" customHeight="1">
      <c r="D1145" s="794" t="s">
        <v>708</v>
      </c>
      <c r="E1145" s="795"/>
      <c r="F1145" s="1">
        <v>10</v>
      </c>
      <c r="G1145" s="1">
        <v>12500</v>
      </c>
      <c r="H1145" s="1">
        <v>100</v>
      </c>
      <c r="I1145" s="1">
        <v>65</v>
      </c>
      <c r="J1145" s="1">
        <v>13</v>
      </c>
      <c r="K1145" s="734"/>
    </row>
    <row r="1146" spans="4:11" s="103" customFormat="1" ht="12" customHeight="1">
      <c r="D1146" s="794" t="s">
        <v>709</v>
      </c>
      <c r="E1146" s="795"/>
      <c r="F1146" s="1">
        <v>12.5</v>
      </c>
      <c r="G1146" s="1">
        <v>13900</v>
      </c>
      <c r="H1146" s="1">
        <v>70</v>
      </c>
      <c r="I1146" s="1">
        <v>130</v>
      </c>
      <c r="J1146" s="1">
        <v>36</v>
      </c>
      <c r="K1146" s="734"/>
    </row>
    <row r="1147" spans="4:11" s="103" customFormat="1" ht="12" customHeight="1">
      <c r="D1147" s="794" t="s">
        <v>710</v>
      </c>
      <c r="E1147" s="795"/>
      <c r="F1147" s="1">
        <v>15</v>
      </c>
      <c r="G1147" s="1">
        <v>10900</v>
      </c>
      <c r="H1147" s="1">
        <v>50</v>
      </c>
      <c r="I1147" s="1">
        <v>130</v>
      </c>
      <c r="J1147" s="1">
        <v>28</v>
      </c>
      <c r="K1147" s="734"/>
    </row>
    <row r="1148" spans="4:11" s="103" customFormat="1" ht="12" customHeight="1">
      <c r="D1148" s="794" t="s">
        <v>711</v>
      </c>
      <c r="E1148" s="795"/>
      <c r="F1148" s="1">
        <v>15</v>
      </c>
      <c r="G1148" s="1">
        <v>6900</v>
      </c>
      <c r="H1148" s="1">
        <v>50</v>
      </c>
      <c r="I1148" s="1">
        <v>130</v>
      </c>
      <c r="J1148" s="1">
        <v>18</v>
      </c>
      <c r="K1148" s="734"/>
    </row>
    <row r="1149" spans="4:11" s="103" customFormat="1" ht="12" customHeight="1">
      <c r="D1149" s="794" t="s">
        <v>712</v>
      </c>
      <c r="E1149" s="795"/>
      <c r="F1149" s="1">
        <v>15.1</v>
      </c>
      <c r="G1149" s="1">
        <v>11500</v>
      </c>
      <c r="H1149" s="1">
        <v>140</v>
      </c>
      <c r="I1149" s="1">
        <v>130</v>
      </c>
      <c r="J1149" s="1">
        <v>24</v>
      </c>
      <c r="K1149" s="734"/>
    </row>
    <row r="1150" spans="4:11" s="103" customFormat="1" ht="12" customHeight="1">
      <c r="D1150" s="794" t="s">
        <v>1237</v>
      </c>
      <c r="E1150" s="795"/>
      <c r="F1150" s="1">
        <v>11</v>
      </c>
      <c r="G1150" s="1">
        <v>1600</v>
      </c>
      <c r="H1150" s="1">
        <v>45</v>
      </c>
      <c r="I1150" s="1">
        <v>780</v>
      </c>
      <c r="J1150" s="1">
        <v>18</v>
      </c>
      <c r="K1150" s="734"/>
    </row>
    <row r="1151" spans="4:11" s="103" customFormat="1" ht="12" customHeight="1">
      <c r="D1151" s="794" t="s">
        <v>713</v>
      </c>
      <c r="E1151" s="795"/>
      <c r="F1151" s="1">
        <v>7.5</v>
      </c>
      <c r="G1151" s="1">
        <v>750</v>
      </c>
      <c r="H1151" s="1">
        <v>30</v>
      </c>
      <c r="I1151" s="1">
        <v>760</v>
      </c>
      <c r="J1151" s="1">
        <v>11</v>
      </c>
      <c r="K1151" s="734"/>
    </row>
    <row r="1152" spans="4:11" s="103" customFormat="1" ht="12" customHeight="1">
      <c r="D1152" s="794" t="s">
        <v>1236</v>
      </c>
      <c r="E1152" s="795"/>
      <c r="F1152" s="1">
        <v>13.5</v>
      </c>
      <c r="G1152" s="1">
        <v>1900</v>
      </c>
      <c r="H1152" s="1">
        <v>45</v>
      </c>
      <c r="I1152" s="1">
        <v>550</v>
      </c>
      <c r="J1152" s="1">
        <v>13</v>
      </c>
      <c r="K1152" s="734"/>
    </row>
    <row r="1153" spans="4:11" s="103" customFormat="1" ht="12" customHeight="1">
      <c r="D1153" s="794" t="s">
        <v>1236</v>
      </c>
      <c r="E1153" s="795"/>
      <c r="F1153" s="1">
        <v>10</v>
      </c>
      <c r="G1153" s="1">
        <v>600</v>
      </c>
      <c r="H1153" s="1">
        <v>24</v>
      </c>
      <c r="I1153" s="1">
        <v>550</v>
      </c>
      <c r="J1153" s="1">
        <v>7.1</v>
      </c>
      <c r="K1153" s="734"/>
    </row>
    <row r="1154" spans="4:11" s="103" customFormat="1" ht="12" customHeight="1">
      <c r="D1154" s="794" t="s">
        <v>714</v>
      </c>
      <c r="E1154" s="795"/>
      <c r="F1154" s="763">
        <v>14</v>
      </c>
      <c r="G1154" s="1">
        <v>2800</v>
      </c>
      <c r="H1154" s="1">
        <v>100</v>
      </c>
      <c r="I1154" s="763" t="s">
        <v>865</v>
      </c>
      <c r="J1154" s="763" t="s">
        <v>999</v>
      </c>
      <c r="K1154" s="734"/>
    </row>
    <row r="1155" spans="4:11" s="103" customFormat="1" ht="12" customHeight="1">
      <c r="D1155" s="794" t="s">
        <v>715</v>
      </c>
      <c r="E1155" s="795"/>
      <c r="F1155" s="764"/>
      <c r="G1155" s="1">
        <v>2800</v>
      </c>
      <c r="H1155" s="1">
        <v>100</v>
      </c>
      <c r="I1155" s="764"/>
      <c r="J1155" s="764"/>
      <c r="K1155" s="734"/>
    </row>
    <row r="1156" spans="4:11" s="103" customFormat="1" ht="12" customHeight="1">
      <c r="D1156" s="794" t="s">
        <v>716</v>
      </c>
      <c r="E1156" s="795"/>
      <c r="F1156" s="763">
        <v>12</v>
      </c>
      <c r="G1156" s="1">
        <v>1700</v>
      </c>
      <c r="H1156" s="1">
        <v>90</v>
      </c>
      <c r="I1156" s="763">
        <v>800</v>
      </c>
      <c r="J1156" s="1">
        <v>26</v>
      </c>
      <c r="K1156" s="734"/>
    </row>
    <row r="1157" spans="4:11" s="103" customFormat="1" ht="12" customHeight="1">
      <c r="D1157" s="794" t="s">
        <v>717</v>
      </c>
      <c r="E1157" s="795"/>
      <c r="F1157" s="764"/>
      <c r="G1157" s="1">
        <v>1400</v>
      </c>
      <c r="H1157" s="1">
        <v>100</v>
      </c>
      <c r="I1157" s="764"/>
      <c r="J1157" s="1">
        <v>22</v>
      </c>
      <c r="K1157" s="734"/>
    </row>
    <row r="1158" spans="4:11" s="103" customFormat="1" ht="12" customHeight="1">
      <c r="D1158" s="794" t="s">
        <v>718</v>
      </c>
      <c r="E1158" s="795"/>
      <c r="F1158" s="1">
        <v>6.5</v>
      </c>
      <c r="G1158" s="1">
        <v>1500</v>
      </c>
      <c r="H1158" s="1">
        <v>116</v>
      </c>
      <c r="I1158" s="1">
        <v>350</v>
      </c>
      <c r="J1158" s="1">
        <v>14.3</v>
      </c>
      <c r="K1158" s="734"/>
    </row>
    <row r="1159" spans="4:11" s="103" customFormat="1" ht="12" customHeight="1">
      <c r="D1159" s="794" t="s">
        <v>719</v>
      </c>
      <c r="E1159" s="795"/>
      <c r="F1159" s="1">
        <v>6.5</v>
      </c>
      <c r="G1159" s="1">
        <v>1000</v>
      </c>
      <c r="H1159" s="1">
        <v>77</v>
      </c>
      <c r="I1159" s="1">
        <v>350</v>
      </c>
      <c r="J1159" s="1">
        <v>9.5</v>
      </c>
      <c r="K1159" s="735"/>
    </row>
    <row r="1160" spans="4:11" s="103" customFormat="1" ht="12" customHeight="1">
      <c r="D1160" s="794" t="s">
        <v>1239</v>
      </c>
      <c r="E1160" s="795"/>
      <c r="F1160" s="763">
        <v>3.9</v>
      </c>
      <c r="G1160" s="1">
        <v>1518</v>
      </c>
      <c r="H1160" s="1" t="s">
        <v>671</v>
      </c>
      <c r="I1160" s="1">
        <v>144</v>
      </c>
      <c r="J1160" s="1">
        <v>9.1</v>
      </c>
      <c r="K1160" s="27"/>
    </row>
    <row r="1161" spans="4:11" s="103" customFormat="1" ht="12" customHeight="1">
      <c r="D1161" s="794" t="s">
        <v>738</v>
      </c>
      <c r="E1161" s="795"/>
      <c r="F1161" s="765"/>
      <c r="G1161" s="1">
        <v>1518</v>
      </c>
      <c r="H1161" s="1" t="s">
        <v>671</v>
      </c>
      <c r="I1161" s="1">
        <v>144</v>
      </c>
      <c r="J1161" s="1">
        <v>9.1</v>
      </c>
      <c r="K1161" s="107"/>
    </row>
    <row r="1162" spans="4:11" s="103" customFormat="1" ht="12" customHeight="1">
      <c r="D1162" s="794" t="s">
        <v>739</v>
      </c>
      <c r="E1162" s="795"/>
      <c r="F1162" s="765"/>
      <c r="G1162" s="1">
        <v>2436</v>
      </c>
      <c r="H1162" s="1" t="s">
        <v>671</v>
      </c>
      <c r="I1162" s="1">
        <v>200</v>
      </c>
      <c r="J1162" s="1">
        <v>16.600000000000001</v>
      </c>
      <c r="K1162" s="107"/>
    </row>
    <row r="1163" spans="4:11" s="103" customFormat="1" ht="12" customHeight="1">
      <c r="D1163" s="794" t="s">
        <v>740</v>
      </c>
      <c r="E1163" s="795"/>
      <c r="F1163" s="764"/>
      <c r="G1163" s="1">
        <v>2436</v>
      </c>
      <c r="H1163" s="1" t="s">
        <v>671</v>
      </c>
      <c r="I1163" s="1">
        <v>200</v>
      </c>
      <c r="J1163" s="1">
        <v>16.600000000000001</v>
      </c>
      <c r="K1163" s="107"/>
    </row>
    <row r="1164" spans="4:11" s="103" customFormat="1" ht="12" customHeight="1">
      <c r="D1164" s="794" t="s">
        <v>1241</v>
      </c>
      <c r="E1164" s="795"/>
      <c r="F1164" s="1">
        <v>7.2</v>
      </c>
      <c r="G1164" s="1">
        <v>1518</v>
      </c>
      <c r="H1164" s="1" t="s">
        <v>671</v>
      </c>
      <c r="I1164" s="1">
        <v>144</v>
      </c>
      <c r="J1164" s="1">
        <v>9.1</v>
      </c>
      <c r="K1164" s="107"/>
    </row>
    <row r="1165" spans="4:11" s="103" customFormat="1" ht="12" customHeight="1">
      <c r="D1165" s="794" t="s">
        <v>1242</v>
      </c>
      <c r="E1165" s="795"/>
      <c r="F1165" s="1">
        <v>7.2</v>
      </c>
      <c r="G1165" s="1">
        <v>1518</v>
      </c>
      <c r="H1165" s="1" t="s">
        <v>671</v>
      </c>
      <c r="I1165" s="1">
        <v>144</v>
      </c>
      <c r="J1165" s="1">
        <v>9.1</v>
      </c>
      <c r="K1165" s="107"/>
    </row>
    <row r="1166" spans="4:11" s="103" customFormat="1" ht="12" customHeight="1">
      <c r="D1166" s="794" t="s">
        <v>1243</v>
      </c>
      <c r="E1166" s="795"/>
      <c r="F1166" s="1">
        <v>7.2</v>
      </c>
      <c r="G1166" s="1">
        <v>1518</v>
      </c>
      <c r="H1166" s="1" t="s">
        <v>671</v>
      </c>
      <c r="I1166" s="1">
        <v>144</v>
      </c>
      <c r="J1166" s="1">
        <v>9.1</v>
      </c>
      <c r="K1166" s="107"/>
    </row>
    <row r="1167" spans="4:11" s="103" customFormat="1" ht="12" customHeight="1">
      <c r="D1167" s="794" t="s">
        <v>1244</v>
      </c>
      <c r="E1167" s="795"/>
      <c r="F1167" s="1">
        <v>6.4</v>
      </c>
      <c r="G1167" s="1">
        <v>1518</v>
      </c>
      <c r="H1167" s="1" t="s">
        <v>671</v>
      </c>
      <c r="I1167" s="1">
        <v>144</v>
      </c>
      <c r="J1167" s="1">
        <v>9.1</v>
      </c>
      <c r="K1167" s="107"/>
    </row>
    <row r="1168" spans="4:11" s="103" customFormat="1" ht="12" customHeight="1">
      <c r="D1168" s="794" t="s">
        <v>1245</v>
      </c>
      <c r="E1168" s="795"/>
      <c r="F1168" s="1">
        <v>6.4</v>
      </c>
      <c r="G1168" s="1">
        <v>1518</v>
      </c>
      <c r="H1168" s="1" t="s">
        <v>671</v>
      </c>
      <c r="I1168" s="1">
        <v>144</v>
      </c>
      <c r="J1168" s="1">
        <v>9.1</v>
      </c>
      <c r="K1168" s="107"/>
    </row>
    <row r="1169" spans="3:16" s="103" customFormat="1" ht="12" customHeight="1">
      <c r="D1169" s="794" t="s">
        <v>1246</v>
      </c>
      <c r="E1169" s="795"/>
      <c r="F1169" s="1">
        <v>4.8</v>
      </c>
      <c r="G1169" s="1">
        <v>2442</v>
      </c>
      <c r="H1169" s="1" t="s">
        <v>671</v>
      </c>
      <c r="I1169" s="1">
        <v>300</v>
      </c>
      <c r="J1169" s="1">
        <v>45.3</v>
      </c>
      <c r="K1169" s="107"/>
    </row>
    <row r="1170" spans="3:16" s="103" customFormat="1" ht="12" customHeight="1">
      <c r="D1170" s="794" t="s">
        <v>1247</v>
      </c>
      <c r="E1170" s="795"/>
      <c r="F1170" s="1">
        <v>4.8</v>
      </c>
      <c r="G1170" s="1">
        <v>2442</v>
      </c>
      <c r="H1170" s="1" t="s">
        <v>671</v>
      </c>
      <c r="I1170" s="1">
        <v>300</v>
      </c>
      <c r="J1170" s="1">
        <v>45.3</v>
      </c>
      <c r="K1170" s="108"/>
    </row>
    <row r="1171" spans="3:16" s="127" customFormat="1" ht="12" customHeight="1">
      <c r="D1171" s="131" t="s">
        <v>885</v>
      </c>
      <c r="F1171" s="129"/>
      <c r="N1171" s="103"/>
      <c r="O1171" s="103"/>
      <c r="P1171" s="103"/>
    </row>
    <row r="1172" spans="3:16" s="127" customFormat="1" ht="12" customHeight="1">
      <c r="D1172" s="131" t="s">
        <v>813</v>
      </c>
      <c r="F1172" s="128"/>
    </row>
    <row r="1173" spans="3:16" s="127" customFormat="1" ht="12" customHeight="1">
      <c r="D1173" s="131" t="s">
        <v>814</v>
      </c>
      <c r="F1173" s="128"/>
    </row>
    <row r="1174" spans="3:16" s="103" customFormat="1" ht="12" customHeight="1">
      <c r="C1174" s="103" t="s">
        <v>1049</v>
      </c>
    </row>
    <row r="1175" spans="3:16" s="103" customFormat="1" ht="12" customHeight="1">
      <c r="C1175" s="195" t="s">
        <v>166</v>
      </c>
    </row>
    <row r="1176" spans="3:16" s="103" customFormat="1" ht="12" customHeight="1">
      <c r="D1176" s="16" t="s">
        <v>20</v>
      </c>
      <c r="E1176" s="149" t="s">
        <v>817</v>
      </c>
      <c r="F1176" s="149" t="s">
        <v>96</v>
      </c>
    </row>
    <row r="1177" spans="3:16" s="103" customFormat="1" ht="12" customHeight="1">
      <c r="D1177" s="16" t="s">
        <v>701</v>
      </c>
      <c r="E1177" s="1">
        <v>100</v>
      </c>
      <c r="F1177" s="1">
        <v>15</v>
      </c>
    </row>
    <row r="1178" spans="3:16" s="103" customFormat="1" ht="12" customHeight="1">
      <c r="D1178" s="17" t="s">
        <v>702</v>
      </c>
      <c r="E1178" s="1">
        <v>200</v>
      </c>
      <c r="F1178" s="1">
        <v>12</v>
      </c>
    </row>
    <row r="1179" spans="3:16" s="103" customFormat="1" ht="12" customHeight="1">
      <c r="D1179" s="17" t="s">
        <v>704</v>
      </c>
      <c r="E1179" s="1">
        <v>200</v>
      </c>
      <c r="F1179" s="1">
        <v>12</v>
      </c>
    </row>
    <row r="1180" spans="3:16" s="103" customFormat="1" ht="12" customHeight="1">
      <c r="D1180" s="17" t="s">
        <v>703</v>
      </c>
      <c r="E1180" s="1">
        <v>180</v>
      </c>
      <c r="F1180" s="1">
        <v>12</v>
      </c>
    </row>
    <row r="1181" spans="3:16" s="103" customFormat="1" ht="12" customHeight="1">
      <c r="D1181" s="16" t="s">
        <v>705</v>
      </c>
      <c r="E1181" s="1">
        <v>200</v>
      </c>
      <c r="F1181" s="1">
        <v>12</v>
      </c>
    </row>
    <row r="1182" spans="3:16" s="103" customFormat="1" ht="12" customHeight="1">
      <c r="D1182" s="16" t="s">
        <v>706</v>
      </c>
      <c r="E1182" s="1">
        <v>200</v>
      </c>
      <c r="F1182" s="1">
        <v>12</v>
      </c>
    </row>
    <row r="1183" spans="3:16" s="103" customFormat="1" ht="12" customHeight="1">
      <c r="D1183" s="16" t="s">
        <v>707</v>
      </c>
      <c r="E1183" s="1">
        <v>200</v>
      </c>
      <c r="F1183" s="1">
        <v>12</v>
      </c>
    </row>
    <row r="1184" spans="3:16" s="103" customFormat="1" ht="12" customHeight="1">
      <c r="D1184" s="16" t="s">
        <v>708</v>
      </c>
      <c r="E1184" s="1">
        <v>200</v>
      </c>
      <c r="F1184" s="1">
        <v>12</v>
      </c>
    </row>
    <row r="1185" spans="3:19" s="103" customFormat="1" ht="12" customHeight="1">
      <c r="D1185" s="16" t="s">
        <v>709</v>
      </c>
      <c r="E1185" s="1">
        <v>200</v>
      </c>
      <c r="F1185" s="1">
        <v>12</v>
      </c>
    </row>
    <row r="1186" spans="3:19" s="103" customFormat="1" ht="12" customHeight="1">
      <c r="D1186" s="16" t="s">
        <v>711</v>
      </c>
      <c r="E1186" s="1">
        <v>200</v>
      </c>
      <c r="F1186" s="1">
        <v>12</v>
      </c>
    </row>
    <row r="1187" spans="3:19" s="103" customFormat="1" ht="12" customHeight="1">
      <c r="D1187" s="16" t="s">
        <v>712</v>
      </c>
      <c r="E1187" s="1">
        <v>180</v>
      </c>
      <c r="F1187" s="1">
        <v>12</v>
      </c>
    </row>
    <row r="1188" spans="3:19" s="103" customFormat="1" ht="12" customHeight="1">
      <c r="D1188" s="16" t="s">
        <v>710</v>
      </c>
      <c r="E1188" s="1">
        <v>200</v>
      </c>
      <c r="F1188" s="1">
        <v>12</v>
      </c>
    </row>
    <row r="1189" spans="3:19" s="103" customFormat="1" ht="12" customHeight="1">
      <c r="D1189" s="16" t="s">
        <v>713</v>
      </c>
      <c r="E1189" s="1">
        <v>200</v>
      </c>
      <c r="F1189" s="1">
        <v>12</v>
      </c>
    </row>
    <row r="1190" spans="3:19" s="103" customFormat="1" ht="12" customHeight="1">
      <c r="D1190" s="16" t="s">
        <v>714</v>
      </c>
      <c r="E1190" s="1">
        <v>180</v>
      </c>
      <c r="F1190" s="1">
        <v>12</v>
      </c>
    </row>
    <row r="1191" spans="3:19" s="103" customFormat="1" ht="12" customHeight="1">
      <c r="D1191" s="16" t="s">
        <v>715</v>
      </c>
      <c r="E1191" s="1">
        <v>180</v>
      </c>
      <c r="F1191" s="1">
        <v>12</v>
      </c>
    </row>
    <row r="1192" spans="3:19" s="103" customFormat="1" ht="12" customHeight="1">
      <c r="D1192" s="16" t="s">
        <v>716</v>
      </c>
      <c r="E1192" s="1">
        <v>180</v>
      </c>
      <c r="F1192" s="1">
        <v>12</v>
      </c>
    </row>
    <row r="1193" spans="3:19" s="103" customFormat="1" ht="12" customHeight="1">
      <c r="D1193" s="16" t="s">
        <v>717</v>
      </c>
      <c r="E1193" s="1">
        <v>180</v>
      </c>
      <c r="F1193" s="1">
        <v>12</v>
      </c>
    </row>
    <row r="1194" spans="3:19" s="123" customFormat="1" ht="12" customHeight="1">
      <c r="D1194" s="130" t="s">
        <v>876</v>
      </c>
      <c r="E1194" s="126"/>
      <c r="F1194" s="125"/>
      <c r="G1194" s="103"/>
      <c r="H1194" s="103"/>
      <c r="I1194" s="103"/>
      <c r="J1194" s="103"/>
      <c r="R1194" s="103"/>
      <c r="S1194" s="14"/>
    </row>
    <row r="1195" spans="3:19" s="103" customFormat="1" ht="12" customHeight="1">
      <c r="D1195" s="131" t="s">
        <v>875</v>
      </c>
      <c r="E1195" s="127"/>
      <c r="F1195" s="128"/>
      <c r="S1195" s="14"/>
    </row>
    <row r="1196" spans="3:19" s="103" customFormat="1" ht="12" customHeight="1">
      <c r="D1196" s="131" t="s">
        <v>264</v>
      </c>
      <c r="E1196" s="127"/>
      <c r="F1196" s="128"/>
      <c r="S1196" s="21"/>
    </row>
    <row r="1197" spans="3:19" s="103" customFormat="1" ht="12" customHeight="1">
      <c r="D1197" s="127" t="s">
        <v>725</v>
      </c>
      <c r="E1197" s="127" t="s">
        <v>257</v>
      </c>
      <c r="F1197" s="128"/>
      <c r="S1197" s="21"/>
    </row>
    <row r="1198" spans="3:19" s="103" customFormat="1" ht="12" customHeight="1">
      <c r="D1198" s="127"/>
      <c r="E1198" s="127" t="s">
        <v>891</v>
      </c>
      <c r="F1198" s="128"/>
      <c r="G1198" s="23"/>
    </row>
    <row r="1199" spans="3:19" s="103" customFormat="1" ht="12" customHeight="1">
      <c r="C1199" s="195" t="s">
        <v>167</v>
      </c>
      <c r="E1199" s="113"/>
      <c r="F1199" s="113"/>
      <c r="G1199" s="114"/>
    </row>
    <row r="1200" spans="3:19" s="103" customFormat="1" ht="12" customHeight="1">
      <c r="D1200" s="16" t="s">
        <v>20</v>
      </c>
      <c r="E1200" s="149" t="s">
        <v>820</v>
      </c>
      <c r="F1200" s="149" t="s">
        <v>96</v>
      </c>
    </row>
    <row r="1201" spans="4:6" s="103" customFormat="1" ht="12" customHeight="1">
      <c r="D1201" s="16" t="s">
        <v>701</v>
      </c>
      <c r="E1201" s="1">
        <v>0.1</v>
      </c>
      <c r="F1201" s="1" t="s">
        <v>256</v>
      </c>
    </row>
    <row r="1202" spans="4:6" s="103" customFormat="1" ht="12" customHeight="1">
      <c r="D1202" s="17" t="s">
        <v>702</v>
      </c>
      <c r="E1202" s="1">
        <v>0.3</v>
      </c>
      <c r="F1202" s="1" t="s">
        <v>256</v>
      </c>
    </row>
    <row r="1203" spans="4:6" s="103" customFormat="1" ht="12" customHeight="1">
      <c r="D1203" s="17" t="s">
        <v>704</v>
      </c>
      <c r="E1203" s="1">
        <v>0.3</v>
      </c>
      <c r="F1203" s="1" t="s">
        <v>256</v>
      </c>
    </row>
    <row r="1204" spans="4:6" s="103" customFormat="1" ht="12" customHeight="1">
      <c r="D1204" s="17" t="s">
        <v>703</v>
      </c>
      <c r="E1204" s="1">
        <v>0.2</v>
      </c>
      <c r="F1204" s="1" t="s">
        <v>256</v>
      </c>
    </row>
    <row r="1205" spans="4:6" s="103" customFormat="1" ht="12" customHeight="1">
      <c r="D1205" s="16" t="s">
        <v>705</v>
      </c>
      <c r="E1205" s="1">
        <v>0.3</v>
      </c>
      <c r="F1205" s="1" t="s">
        <v>256</v>
      </c>
    </row>
    <row r="1206" spans="4:6" s="103" customFormat="1" ht="12" customHeight="1">
      <c r="D1206" s="16" t="s">
        <v>706</v>
      </c>
      <c r="E1206" s="1">
        <v>0.3</v>
      </c>
      <c r="F1206" s="1" t="s">
        <v>256</v>
      </c>
    </row>
    <row r="1207" spans="4:6" s="103" customFormat="1" ht="12" customHeight="1">
      <c r="D1207" s="16" t="s">
        <v>707</v>
      </c>
      <c r="E1207" s="1">
        <v>0.3</v>
      </c>
      <c r="F1207" s="1" t="s">
        <v>256</v>
      </c>
    </row>
    <row r="1208" spans="4:6" s="103" customFormat="1" ht="12" customHeight="1">
      <c r="D1208" s="16" t="s">
        <v>708</v>
      </c>
      <c r="E1208" s="1">
        <v>0.15</v>
      </c>
      <c r="F1208" s="1" t="s">
        <v>256</v>
      </c>
    </row>
    <row r="1209" spans="4:6" s="103" customFormat="1" ht="12" customHeight="1">
      <c r="D1209" s="16" t="s">
        <v>709</v>
      </c>
      <c r="E1209" s="1">
        <v>0.2</v>
      </c>
      <c r="F1209" s="1" t="s">
        <v>256</v>
      </c>
    </row>
    <row r="1210" spans="4:6" s="103" customFormat="1" ht="12" customHeight="1">
      <c r="D1210" s="16" t="s">
        <v>711</v>
      </c>
      <c r="E1210" s="1">
        <v>0.2</v>
      </c>
      <c r="F1210" s="1" t="s">
        <v>256</v>
      </c>
    </row>
    <row r="1211" spans="4:6" s="103" customFormat="1" ht="12" customHeight="1">
      <c r="D1211" s="16" t="s">
        <v>712</v>
      </c>
      <c r="E1211" s="1">
        <v>0.15</v>
      </c>
      <c r="F1211" s="1" t="s">
        <v>256</v>
      </c>
    </row>
    <row r="1212" spans="4:6" s="103" customFormat="1" ht="12" customHeight="1">
      <c r="D1212" s="16" t="s">
        <v>710</v>
      </c>
      <c r="E1212" s="1">
        <v>0.2</v>
      </c>
      <c r="F1212" s="1" t="s">
        <v>256</v>
      </c>
    </row>
    <row r="1213" spans="4:6" s="103" customFormat="1" ht="12" customHeight="1">
      <c r="D1213" s="16" t="s">
        <v>713</v>
      </c>
      <c r="E1213" s="1">
        <v>0.3</v>
      </c>
      <c r="F1213" s="1" t="s">
        <v>256</v>
      </c>
    </row>
    <row r="1214" spans="4:6" s="103" customFormat="1" ht="12" customHeight="1">
      <c r="D1214" s="16" t="s">
        <v>714</v>
      </c>
      <c r="E1214" s="1">
        <v>0.3</v>
      </c>
      <c r="F1214" s="1" t="s">
        <v>256</v>
      </c>
    </row>
    <row r="1215" spans="4:6" s="103" customFormat="1" ht="12" customHeight="1">
      <c r="D1215" s="16" t="s">
        <v>715</v>
      </c>
      <c r="E1215" s="1">
        <v>0.3</v>
      </c>
      <c r="F1215" s="1" t="s">
        <v>256</v>
      </c>
    </row>
    <row r="1216" spans="4:6" s="103" customFormat="1" ht="12" customHeight="1">
      <c r="D1216" s="16" t="s">
        <v>716</v>
      </c>
      <c r="E1216" s="1">
        <v>0.2</v>
      </c>
      <c r="F1216" s="1" t="s">
        <v>256</v>
      </c>
    </row>
    <row r="1217" spans="3:10" s="103" customFormat="1" ht="12" customHeight="1">
      <c r="D1217" s="16" t="s">
        <v>717</v>
      </c>
      <c r="E1217" s="1">
        <v>0.2</v>
      </c>
      <c r="F1217" s="1" t="s">
        <v>256</v>
      </c>
    </row>
    <row r="1218" spans="3:10" s="123" customFormat="1" ht="12" customHeight="1">
      <c r="D1218" s="130" t="s">
        <v>879</v>
      </c>
      <c r="E1218" s="126"/>
      <c r="F1218" s="126"/>
      <c r="G1218" s="103"/>
      <c r="H1218" s="103"/>
      <c r="I1218" s="103"/>
      <c r="J1218" s="103"/>
    </row>
    <row r="1219" spans="3:10" s="103" customFormat="1" ht="12" customHeight="1">
      <c r="D1219" s="131" t="s">
        <v>878</v>
      </c>
      <c r="E1219" s="127"/>
      <c r="F1219" s="127"/>
    </row>
    <row r="1220" spans="3:10" s="103" customFormat="1" ht="12" customHeight="1">
      <c r="D1220" s="131" t="s">
        <v>265</v>
      </c>
      <c r="E1220" s="127"/>
      <c r="F1220" s="127"/>
      <c r="G1220" s="23"/>
      <c r="H1220" s="23"/>
    </row>
    <row r="1221" spans="3:10" s="103" customFormat="1" ht="12" customHeight="1">
      <c r="D1221" s="127"/>
      <c r="E1221" s="18" t="s">
        <v>394</v>
      </c>
      <c r="F1221" s="21"/>
      <c r="G1221" s="23"/>
      <c r="H1221" s="23"/>
    </row>
    <row r="1222" spans="3:10" s="103" customFormat="1" ht="12" customHeight="1">
      <c r="D1222" s="127"/>
      <c r="E1222" s="21"/>
      <c r="F1222" s="21" t="s">
        <v>892</v>
      </c>
      <c r="G1222" s="23"/>
      <c r="H1222" s="23"/>
    </row>
    <row r="1223" spans="3:10" s="103" customFormat="1" ht="12" customHeight="1">
      <c r="C1223" s="195" t="s">
        <v>720</v>
      </c>
      <c r="E1223" s="119"/>
      <c r="F1223" s="113"/>
      <c r="G1223" s="113"/>
      <c r="H1223" s="114"/>
    </row>
    <row r="1224" spans="3:10" s="103" customFormat="1" ht="12" customHeight="1">
      <c r="D1224" s="773" t="s">
        <v>20</v>
      </c>
      <c r="E1224" s="774"/>
      <c r="F1224" s="19" t="s">
        <v>821</v>
      </c>
      <c r="G1224" s="150"/>
      <c r="H1224" s="761" t="s">
        <v>96</v>
      </c>
    </row>
    <row r="1225" spans="3:10" s="103" customFormat="1" ht="12" customHeight="1">
      <c r="D1225" s="775"/>
      <c r="E1225" s="776"/>
      <c r="F1225" s="158" t="s">
        <v>721</v>
      </c>
      <c r="G1225" s="158" t="s">
        <v>722</v>
      </c>
      <c r="H1225" s="762"/>
    </row>
    <row r="1226" spans="3:10" s="103" customFormat="1" ht="12" customHeight="1">
      <c r="D1226" s="794" t="s">
        <v>701</v>
      </c>
      <c r="E1226" s="795"/>
      <c r="F1226" s="1">
        <v>0.7</v>
      </c>
      <c r="G1226" s="1">
        <v>20</v>
      </c>
      <c r="H1226" s="1" t="s">
        <v>256</v>
      </c>
    </row>
    <row r="1227" spans="3:10" s="103" customFormat="1" ht="12" customHeight="1">
      <c r="D1227" s="794" t="s">
        <v>702</v>
      </c>
      <c r="E1227" s="795"/>
      <c r="F1227" s="1">
        <v>0.7</v>
      </c>
      <c r="G1227" s="1">
        <v>7</v>
      </c>
      <c r="H1227" s="1" t="s">
        <v>256</v>
      </c>
    </row>
    <row r="1228" spans="3:10" s="103" customFormat="1" ht="12" customHeight="1">
      <c r="D1228" s="794" t="s">
        <v>704</v>
      </c>
      <c r="E1228" s="795"/>
      <c r="F1228" s="1">
        <v>0.7</v>
      </c>
      <c r="G1228" s="1">
        <v>7</v>
      </c>
      <c r="H1228" s="1" t="s">
        <v>256</v>
      </c>
    </row>
    <row r="1229" spans="3:10" s="103" customFormat="1" ht="12" customHeight="1">
      <c r="D1229" s="794" t="s">
        <v>703</v>
      </c>
      <c r="E1229" s="795"/>
      <c r="F1229" s="1">
        <v>0.7</v>
      </c>
      <c r="G1229" s="1">
        <v>7</v>
      </c>
      <c r="H1229" s="1" t="s">
        <v>256</v>
      </c>
    </row>
    <row r="1230" spans="3:10" s="103" customFormat="1" ht="12" customHeight="1">
      <c r="D1230" s="794" t="s">
        <v>705</v>
      </c>
      <c r="E1230" s="795"/>
      <c r="F1230" s="1">
        <v>0.7</v>
      </c>
      <c r="G1230" s="1">
        <v>7</v>
      </c>
      <c r="H1230" s="1" t="s">
        <v>256</v>
      </c>
    </row>
    <row r="1231" spans="3:10" s="103" customFormat="1" ht="12" customHeight="1">
      <c r="D1231" s="794" t="s">
        <v>706</v>
      </c>
      <c r="E1231" s="795"/>
      <c r="F1231" s="1">
        <v>0.7</v>
      </c>
      <c r="G1231" s="1">
        <v>7</v>
      </c>
      <c r="H1231" s="1" t="s">
        <v>256</v>
      </c>
    </row>
    <row r="1232" spans="3:10" s="103" customFormat="1" ht="12" customHeight="1">
      <c r="D1232" s="794" t="s">
        <v>707</v>
      </c>
      <c r="E1232" s="795"/>
      <c r="F1232" s="1">
        <v>0.7</v>
      </c>
      <c r="G1232" s="1">
        <v>7</v>
      </c>
      <c r="H1232" s="1" t="s">
        <v>256</v>
      </c>
    </row>
    <row r="1233" spans="4:8" s="103" customFormat="1" ht="12" customHeight="1">
      <c r="D1233" s="794" t="s">
        <v>708</v>
      </c>
      <c r="E1233" s="795"/>
      <c r="F1233" s="1">
        <v>0.7</v>
      </c>
      <c r="G1233" s="1">
        <v>7</v>
      </c>
      <c r="H1233" s="1" t="s">
        <v>256</v>
      </c>
    </row>
    <row r="1234" spans="4:8" s="103" customFormat="1" ht="12" customHeight="1">
      <c r="D1234" s="794" t="s">
        <v>709</v>
      </c>
      <c r="E1234" s="795"/>
      <c r="F1234" s="1">
        <v>0.7</v>
      </c>
      <c r="G1234" s="1">
        <v>7</v>
      </c>
      <c r="H1234" s="1" t="s">
        <v>256</v>
      </c>
    </row>
    <row r="1235" spans="4:8" s="103" customFormat="1" ht="12" customHeight="1">
      <c r="D1235" s="794" t="s">
        <v>710</v>
      </c>
      <c r="E1235" s="795"/>
      <c r="F1235" s="1">
        <v>0.7</v>
      </c>
      <c r="G1235" s="1">
        <v>7</v>
      </c>
      <c r="H1235" s="1" t="s">
        <v>256</v>
      </c>
    </row>
    <row r="1236" spans="4:8" s="103" customFormat="1" ht="12" customHeight="1">
      <c r="D1236" s="794" t="s">
        <v>711</v>
      </c>
      <c r="E1236" s="795"/>
      <c r="F1236" s="1">
        <v>0.7</v>
      </c>
      <c r="G1236" s="1">
        <v>7</v>
      </c>
      <c r="H1236" s="1" t="s">
        <v>256</v>
      </c>
    </row>
    <row r="1237" spans="4:8" s="103" customFormat="1" ht="12" customHeight="1">
      <c r="D1237" s="794" t="s">
        <v>712</v>
      </c>
      <c r="E1237" s="795"/>
      <c r="F1237" s="1">
        <v>0.7</v>
      </c>
      <c r="G1237" s="1">
        <v>7</v>
      </c>
      <c r="H1237" s="1" t="s">
        <v>256</v>
      </c>
    </row>
    <row r="1238" spans="4:8" s="103" customFormat="1" ht="12" customHeight="1">
      <c r="D1238" s="794" t="s">
        <v>713</v>
      </c>
      <c r="E1238" s="795"/>
      <c r="F1238" s="1">
        <v>0.7</v>
      </c>
      <c r="G1238" s="1">
        <v>7</v>
      </c>
      <c r="H1238" s="1" t="s">
        <v>256</v>
      </c>
    </row>
    <row r="1239" spans="4:8" s="103" customFormat="1" ht="12" customHeight="1">
      <c r="D1239" s="794" t="s">
        <v>714</v>
      </c>
      <c r="E1239" s="795"/>
      <c r="F1239" s="1">
        <v>0.7</v>
      </c>
      <c r="G1239" s="1">
        <v>7</v>
      </c>
      <c r="H1239" s="1" t="s">
        <v>256</v>
      </c>
    </row>
    <row r="1240" spans="4:8" s="103" customFormat="1" ht="12" customHeight="1">
      <c r="D1240" s="794" t="s">
        <v>715</v>
      </c>
      <c r="E1240" s="795"/>
      <c r="F1240" s="1">
        <v>0.7</v>
      </c>
      <c r="G1240" s="1">
        <v>7</v>
      </c>
      <c r="H1240" s="1" t="s">
        <v>256</v>
      </c>
    </row>
    <row r="1241" spans="4:8" s="103" customFormat="1" ht="12" customHeight="1">
      <c r="D1241" s="794" t="s">
        <v>716</v>
      </c>
      <c r="E1241" s="795"/>
      <c r="F1241" s="1">
        <v>0.7</v>
      </c>
      <c r="G1241" s="1">
        <v>7</v>
      </c>
      <c r="H1241" s="1" t="s">
        <v>256</v>
      </c>
    </row>
    <row r="1242" spans="4:8" s="103" customFormat="1" ht="12" customHeight="1">
      <c r="D1242" s="794" t="s">
        <v>717</v>
      </c>
      <c r="E1242" s="795"/>
      <c r="F1242" s="1">
        <v>0.7</v>
      </c>
      <c r="G1242" s="1">
        <v>7</v>
      </c>
      <c r="H1242" s="1" t="s">
        <v>256</v>
      </c>
    </row>
    <row r="1243" spans="4:8" s="103" customFormat="1" ht="12" customHeight="1">
      <c r="D1243" s="794" t="s">
        <v>921</v>
      </c>
      <c r="E1243" s="795"/>
      <c r="F1243" s="1">
        <v>0.7</v>
      </c>
      <c r="G1243" s="1" t="s">
        <v>671</v>
      </c>
      <c r="H1243" s="1" t="s">
        <v>256</v>
      </c>
    </row>
    <row r="1244" spans="4:8" s="103" customFormat="1" ht="12" customHeight="1">
      <c r="D1244" s="794" t="s">
        <v>918</v>
      </c>
      <c r="E1244" s="795"/>
      <c r="F1244" s="1">
        <v>0.7</v>
      </c>
      <c r="G1244" s="1" t="s">
        <v>671</v>
      </c>
      <c r="H1244" s="1" t="s">
        <v>256</v>
      </c>
    </row>
    <row r="1245" spans="4:8" s="103" customFormat="1" ht="12" customHeight="1">
      <c r="D1245" s="794" t="s">
        <v>919</v>
      </c>
      <c r="E1245" s="795"/>
      <c r="F1245" s="1">
        <v>0.7</v>
      </c>
      <c r="G1245" s="1" t="s">
        <v>671</v>
      </c>
      <c r="H1245" s="1" t="s">
        <v>256</v>
      </c>
    </row>
    <row r="1246" spans="4:8" s="103" customFormat="1" ht="12" customHeight="1">
      <c r="D1246" s="794" t="s">
        <v>920</v>
      </c>
      <c r="E1246" s="795"/>
      <c r="F1246" s="1">
        <v>0.7</v>
      </c>
      <c r="G1246" s="1" t="s">
        <v>671</v>
      </c>
      <c r="H1246" s="1" t="s">
        <v>256</v>
      </c>
    </row>
    <row r="1247" spans="4:8" s="103" customFormat="1" ht="12" customHeight="1">
      <c r="D1247" s="794" t="s">
        <v>914</v>
      </c>
      <c r="E1247" s="795"/>
      <c r="F1247" s="1">
        <v>0.7</v>
      </c>
      <c r="G1247" s="1" t="s">
        <v>671</v>
      </c>
      <c r="H1247" s="1" t="s">
        <v>256</v>
      </c>
    </row>
    <row r="1248" spans="4:8" s="103" customFormat="1" ht="12" customHeight="1">
      <c r="D1248" s="794" t="s">
        <v>915</v>
      </c>
      <c r="E1248" s="795"/>
      <c r="F1248" s="1">
        <v>0.7</v>
      </c>
      <c r="G1248" s="1" t="s">
        <v>671</v>
      </c>
      <c r="H1248" s="1" t="s">
        <v>256</v>
      </c>
    </row>
    <row r="1249" spans="3:8" s="103" customFormat="1" ht="12" customHeight="1">
      <c r="D1249" s="794" t="s">
        <v>916</v>
      </c>
      <c r="E1249" s="795"/>
      <c r="F1249" s="1">
        <v>0.7</v>
      </c>
      <c r="G1249" s="1" t="s">
        <v>671</v>
      </c>
      <c r="H1249" s="1" t="s">
        <v>256</v>
      </c>
    </row>
    <row r="1250" spans="3:8" s="103" customFormat="1" ht="12" customHeight="1">
      <c r="D1250" s="794" t="s">
        <v>917</v>
      </c>
      <c r="E1250" s="795"/>
      <c r="F1250" s="1">
        <v>0.7</v>
      </c>
      <c r="G1250" s="1" t="s">
        <v>671</v>
      </c>
      <c r="H1250" s="1" t="s">
        <v>256</v>
      </c>
    </row>
    <row r="1251" spans="3:8" s="103" customFormat="1" ht="12" customHeight="1">
      <c r="D1251" s="130" t="s">
        <v>893</v>
      </c>
      <c r="E1251" s="126"/>
      <c r="F1251" s="126"/>
    </row>
    <row r="1252" spans="3:8" s="103" customFormat="1" ht="12" customHeight="1">
      <c r="D1252" s="131" t="s">
        <v>815</v>
      </c>
      <c r="E1252" s="127"/>
      <c r="F1252" s="127"/>
    </row>
    <row r="1253" spans="3:8" s="103" customFormat="1" ht="12" customHeight="1">
      <c r="D1253" s="131" t="s">
        <v>816</v>
      </c>
      <c r="E1253" s="127"/>
      <c r="F1253" s="127"/>
      <c r="G1253" s="23"/>
    </row>
    <row r="1254" spans="3:8" s="103" customFormat="1" ht="12" customHeight="1">
      <c r="D1254" s="127"/>
      <c r="E1254" s="18" t="s">
        <v>894</v>
      </c>
      <c r="F1254" s="21"/>
      <c r="G1254" s="23"/>
    </row>
    <row r="1255" spans="3:8" s="103" customFormat="1" ht="12" customHeight="1">
      <c r="D1255" s="127"/>
      <c r="E1255" s="21" t="s">
        <v>895</v>
      </c>
      <c r="G1255" s="23"/>
    </row>
    <row r="1256" spans="3:8" s="103" customFormat="1" ht="12" customHeight="1">
      <c r="C1256" s="103" t="s">
        <v>1050</v>
      </c>
    </row>
    <row r="1257" spans="3:8" s="103" customFormat="1" ht="12" customHeight="1">
      <c r="D1257" s="19" t="s">
        <v>213</v>
      </c>
      <c r="E1257" s="106"/>
      <c r="F1257" s="1" t="s">
        <v>21</v>
      </c>
    </row>
    <row r="1258" spans="3:8" s="103" customFormat="1" ht="12" customHeight="1">
      <c r="D1258" s="19" t="s">
        <v>40</v>
      </c>
      <c r="E1258" s="106"/>
      <c r="F1258" s="1" t="s">
        <v>736</v>
      </c>
    </row>
    <row r="1259" spans="3:8" s="103" customFormat="1" ht="12" customHeight="1">
      <c r="C1259" s="120"/>
      <c r="D1259" s="19" t="s">
        <v>1000</v>
      </c>
      <c r="E1259" s="106"/>
      <c r="F1259" s="1">
        <v>0.03</v>
      </c>
      <c r="G1259" s="120"/>
      <c r="H1259" s="120"/>
    </row>
    <row r="1260" spans="3:8" s="103" customFormat="1" ht="12" customHeight="1">
      <c r="C1260" s="120"/>
      <c r="D1260" s="19" t="s">
        <v>1002</v>
      </c>
      <c r="E1260" s="106"/>
      <c r="F1260" s="1">
        <v>7.0000000000000007E-2</v>
      </c>
      <c r="G1260" s="120"/>
      <c r="H1260" s="120"/>
    </row>
    <row r="1261" spans="3:8" s="103" customFormat="1" ht="12" customHeight="1">
      <c r="C1261" s="120"/>
      <c r="D1261" s="19" t="s">
        <v>913</v>
      </c>
      <c r="E1261" s="106"/>
      <c r="F1261" s="1">
        <v>6</v>
      </c>
      <c r="G1261" s="120"/>
      <c r="H1261" s="120"/>
    </row>
    <row r="1262" spans="3:8" s="103" customFormat="1" ht="12" customHeight="1">
      <c r="C1262" s="120"/>
      <c r="D1262" s="19" t="s">
        <v>1001</v>
      </c>
      <c r="E1262" s="106"/>
      <c r="F1262" s="1">
        <v>2</v>
      </c>
      <c r="G1262" s="120"/>
      <c r="H1262" s="120"/>
    </row>
    <row r="1263" spans="3:8" s="103" customFormat="1" ht="12" customHeight="1">
      <c r="D1263" s="134" t="s">
        <v>266</v>
      </c>
      <c r="E1263" s="118"/>
      <c r="F1263" s="118"/>
    </row>
    <row r="1264" spans="3:8" s="103" customFormat="1" ht="12" customHeight="1">
      <c r="C1264" s="103" t="s">
        <v>1010</v>
      </c>
    </row>
    <row r="1265" spans="3:10" s="32" customFormat="1" ht="12" customHeight="1">
      <c r="C1265" s="196" t="s">
        <v>135</v>
      </c>
    </row>
    <row r="1266" spans="3:10" s="32" customFormat="1" ht="12" customHeight="1">
      <c r="C1266" s="31"/>
      <c r="D1266" s="1" t="s">
        <v>320</v>
      </c>
      <c r="E1266" s="1" t="s">
        <v>322</v>
      </c>
      <c r="F1266" s="1" t="s">
        <v>323</v>
      </c>
    </row>
    <row r="1267" spans="3:10" s="32" customFormat="1" ht="12" customHeight="1">
      <c r="C1267" s="31"/>
      <c r="D1267" s="80" t="s">
        <v>60</v>
      </c>
      <c r="E1267" s="80" t="s">
        <v>61</v>
      </c>
      <c r="F1267" s="16" t="s">
        <v>280</v>
      </c>
    </row>
    <row r="1268" spans="3:10" s="32" customFormat="1" ht="12" customHeight="1">
      <c r="C1268" s="31"/>
      <c r="D1268" s="79" t="s">
        <v>487</v>
      </c>
      <c r="E1268" s="22"/>
      <c r="F1268" s="23"/>
    </row>
    <row r="1269" spans="3:10" s="32" customFormat="1" ht="12" customHeight="1">
      <c r="C1269" s="31"/>
      <c r="D1269" s="79" t="s">
        <v>799</v>
      </c>
      <c r="E1269" s="22"/>
      <c r="F1269" s="22"/>
    </row>
    <row r="1270" spans="3:10" s="120" customFormat="1" ht="12" customHeight="1">
      <c r="C1270" s="196" t="s">
        <v>137</v>
      </c>
      <c r="E1270" s="32"/>
      <c r="F1270" s="32"/>
      <c r="G1270" s="32"/>
      <c r="H1270" s="32"/>
      <c r="I1270" s="32"/>
      <c r="J1270" s="32"/>
    </row>
    <row r="1271" spans="3:10" s="120" customFormat="1" ht="12" customHeight="1">
      <c r="D1271" s="1" t="s">
        <v>320</v>
      </c>
      <c r="E1271" s="1" t="s">
        <v>323</v>
      </c>
      <c r="F1271" s="32"/>
      <c r="G1271" s="32"/>
      <c r="H1271" s="32"/>
      <c r="I1271" s="32"/>
      <c r="J1271" s="32"/>
    </row>
    <row r="1272" spans="3:10" s="120" customFormat="1" ht="12" customHeight="1">
      <c r="D1272" s="80" t="s">
        <v>1008</v>
      </c>
      <c r="E1272" s="1" t="s">
        <v>1009</v>
      </c>
      <c r="F1272" s="32"/>
      <c r="G1272" s="32"/>
      <c r="H1272" s="32"/>
      <c r="I1272" s="32"/>
      <c r="J1272" s="32"/>
    </row>
    <row r="1273" spans="3:10" s="120" customFormat="1" ht="12" customHeight="1">
      <c r="D1273" s="69" t="s">
        <v>325</v>
      </c>
      <c r="E1273" s="23"/>
      <c r="F1273" s="32"/>
      <c r="G1273" s="32"/>
      <c r="H1273" s="32"/>
      <c r="I1273" s="32"/>
      <c r="J1273" s="32"/>
    </row>
    <row r="1274" spans="3:10" s="120" customFormat="1" ht="12" customHeight="1">
      <c r="D1274" s="79" t="s">
        <v>268</v>
      </c>
      <c r="E1274" s="22"/>
      <c r="F1274" s="32"/>
      <c r="G1274" s="32"/>
      <c r="H1274" s="32"/>
      <c r="I1274" s="32"/>
      <c r="J1274" s="32"/>
    </row>
    <row r="1275" spans="3:10" s="103" customFormat="1" ht="12" customHeight="1">
      <c r="C1275" s="103" t="s">
        <v>756</v>
      </c>
    </row>
    <row r="1276" spans="3:10" s="103" customFormat="1" ht="12" customHeight="1">
      <c r="D1276" s="80" t="s">
        <v>86</v>
      </c>
      <c r="E1276" s="1" t="s">
        <v>21</v>
      </c>
    </row>
    <row r="1277" spans="3:10" s="103" customFormat="1" ht="12" customHeight="1">
      <c r="D1277" s="80" t="s">
        <v>631</v>
      </c>
      <c r="E1277" s="1" t="s">
        <v>737</v>
      </c>
    </row>
    <row r="1278" spans="3:10" s="103" customFormat="1" ht="12" customHeight="1">
      <c r="D1278" s="134" t="s">
        <v>314</v>
      </c>
      <c r="E1278" s="118"/>
    </row>
  </sheetData>
  <mergeCells count="303">
    <mergeCell ref="E538:E540"/>
    <mergeCell ref="F538:F540"/>
    <mergeCell ref="D551:D557"/>
    <mergeCell ref="I504:I513"/>
    <mergeCell ref="E523:E525"/>
    <mergeCell ref="E518:E522"/>
    <mergeCell ref="F523:F525"/>
    <mergeCell ref="F518:F522"/>
    <mergeCell ref="E533:E537"/>
    <mergeCell ref="F533:F537"/>
    <mergeCell ref="D464:E464"/>
    <mergeCell ref="D465:E465"/>
    <mergeCell ref="D512:D513"/>
    <mergeCell ref="F512:F513"/>
    <mergeCell ref="G512:G513"/>
    <mergeCell ref="H512:H513"/>
    <mergeCell ref="K424:K447"/>
    <mergeCell ref="F448:G448"/>
    <mergeCell ref="D454:E454"/>
    <mergeCell ref="D455:E455"/>
    <mergeCell ref="D456:E456"/>
    <mergeCell ref="D463:E463"/>
    <mergeCell ref="I424:I429"/>
    <mergeCell ref="I430:I435"/>
    <mergeCell ref="I436:I441"/>
    <mergeCell ref="I442:I447"/>
    <mergeCell ref="J424:J429"/>
    <mergeCell ref="J430:J435"/>
    <mergeCell ref="J436:J441"/>
    <mergeCell ref="J442:J447"/>
    <mergeCell ref="E424:E429"/>
    <mergeCell ref="E430:E435"/>
    <mergeCell ref="E436:E441"/>
    <mergeCell ref="E442:E447"/>
    <mergeCell ref="G424:G429"/>
    <mergeCell ref="G430:G435"/>
    <mergeCell ref="G436:G441"/>
    <mergeCell ref="G442:G447"/>
    <mergeCell ref="D384:D385"/>
    <mergeCell ref="E384:E385"/>
    <mergeCell ref="F384:F385"/>
    <mergeCell ref="I384:I385"/>
    <mergeCell ref="J384:J385"/>
    <mergeCell ref="H382:H383"/>
    <mergeCell ref="H384:H385"/>
    <mergeCell ref="D337:E337"/>
    <mergeCell ref="D382:D383"/>
    <mergeCell ref="E382:E383"/>
    <mergeCell ref="F382:F383"/>
    <mergeCell ref="I382:I383"/>
    <mergeCell ref="J382:J383"/>
    <mergeCell ref="D330:D331"/>
    <mergeCell ref="E330:E331"/>
    <mergeCell ref="F330:F331"/>
    <mergeCell ref="I330:I331"/>
    <mergeCell ref="J330:J331"/>
    <mergeCell ref="D294:D295"/>
    <mergeCell ref="E294:E295"/>
    <mergeCell ref="F294:F295"/>
    <mergeCell ref="H294:H295"/>
    <mergeCell ref="I294:I295"/>
    <mergeCell ref="J294:J295"/>
    <mergeCell ref="M195:M198"/>
    <mergeCell ref="M200:M201"/>
    <mergeCell ref="N166:N168"/>
    <mergeCell ref="N169:N178"/>
    <mergeCell ref="N179:N180"/>
    <mergeCell ref="N181:N192"/>
    <mergeCell ref="N193:N194"/>
    <mergeCell ref="N195:N198"/>
    <mergeCell ref="N200:N201"/>
    <mergeCell ref="K186:K192"/>
    <mergeCell ref="M166:M168"/>
    <mergeCell ref="M169:M178"/>
    <mergeCell ref="M179:M180"/>
    <mergeCell ref="M181:M192"/>
    <mergeCell ref="M193:M194"/>
    <mergeCell ref="K166:K167"/>
    <mergeCell ref="K170:K172"/>
    <mergeCell ref="K174:K175"/>
    <mergeCell ref="H202:J202"/>
    <mergeCell ref="H203:J203"/>
    <mergeCell ref="H204:J204"/>
    <mergeCell ref="H205:J205"/>
    <mergeCell ref="H206:J206"/>
    <mergeCell ref="J166:J180"/>
    <mergeCell ref="I181:J192"/>
    <mergeCell ref="I193:J194"/>
    <mergeCell ref="I195:J198"/>
    <mergeCell ref="H199:J199"/>
    <mergeCell ref="E110:E114"/>
    <mergeCell ref="F110:F114"/>
    <mergeCell ref="E123:E127"/>
    <mergeCell ref="F123:F127"/>
    <mergeCell ref="G166:G168"/>
    <mergeCell ref="G169:G178"/>
    <mergeCell ref="K179:K180"/>
    <mergeCell ref="K181:K183"/>
    <mergeCell ref="K184:K185"/>
    <mergeCell ref="D195:D198"/>
    <mergeCell ref="D200:D201"/>
    <mergeCell ref="I166:I168"/>
    <mergeCell ref="I169:I178"/>
    <mergeCell ref="I179:I180"/>
    <mergeCell ref="G200:G201"/>
    <mergeCell ref="D166:D168"/>
    <mergeCell ref="D169:D178"/>
    <mergeCell ref="D179:D180"/>
    <mergeCell ref="D181:D192"/>
    <mergeCell ref="D193:D194"/>
    <mergeCell ref="G179:G180"/>
    <mergeCell ref="G181:G192"/>
    <mergeCell ref="G193:G194"/>
    <mergeCell ref="G195:G198"/>
    <mergeCell ref="I200:J201"/>
    <mergeCell ref="D1232:E1232"/>
    <mergeCell ref="D1224:E1225"/>
    <mergeCell ref="D1226:E1226"/>
    <mergeCell ref="D1145:E1145"/>
    <mergeCell ref="D1146:E1146"/>
    <mergeCell ref="D1147:E1147"/>
    <mergeCell ref="D1148:E1148"/>
    <mergeCell ref="D600:E600"/>
    <mergeCell ref="D621:E621"/>
    <mergeCell ref="D622:E622"/>
    <mergeCell ref="D623:E623"/>
    <mergeCell ref="D624:E624"/>
    <mergeCell ref="D625:E625"/>
    <mergeCell ref="D626:E626"/>
    <mergeCell ref="D617:E617"/>
    <mergeCell ref="D618:E618"/>
    <mergeCell ref="D619:E619"/>
    <mergeCell ref="D620:E620"/>
    <mergeCell ref="D1169:E1169"/>
    <mergeCell ref="D1170:E1170"/>
    <mergeCell ref="D1161:E1161"/>
    <mergeCell ref="D1162:E1162"/>
    <mergeCell ref="D1163:E1163"/>
    <mergeCell ref="D1164:E1164"/>
    <mergeCell ref="K1138:K1159"/>
    <mergeCell ref="D1245:E1245"/>
    <mergeCell ref="D1246:E1246"/>
    <mergeCell ref="D1247:E1247"/>
    <mergeCell ref="D1248:E1248"/>
    <mergeCell ref="D1249:E1249"/>
    <mergeCell ref="D1250:E1250"/>
    <mergeCell ref="D1239:E1239"/>
    <mergeCell ref="D1240:E1240"/>
    <mergeCell ref="D1241:E1241"/>
    <mergeCell ref="D1242:E1242"/>
    <mergeCell ref="D1243:E1243"/>
    <mergeCell ref="D1244:E1244"/>
    <mergeCell ref="D1233:E1233"/>
    <mergeCell ref="D1234:E1234"/>
    <mergeCell ref="D1235:E1235"/>
    <mergeCell ref="D1236:E1236"/>
    <mergeCell ref="D1237:E1237"/>
    <mergeCell ref="D1238:E1238"/>
    <mergeCell ref="D1227:E1227"/>
    <mergeCell ref="D1228:E1228"/>
    <mergeCell ref="D1229:E1229"/>
    <mergeCell ref="D1230:E1230"/>
    <mergeCell ref="D1231:E1231"/>
    <mergeCell ref="J1061:J1069"/>
    <mergeCell ref="D1165:E1165"/>
    <mergeCell ref="E1026:E1029"/>
    <mergeCell ref="F1026:F1029"/>
    <mergeCell ref="G1026:G1029"/>
    <mergeCell ref="F968:F970"/>
    <mergeCell ref="F971:F974"/>
    <mergeCell ref="G968:G970"/>
    <mergeCell ref="G971:G974"/>
    <mergeCell ref="G1039:H1039"/>
    <mergeCell ref="F982:F983"/>
    <mergeCell ref="G982:G983"/>
    <mergeCell ref="F985:F988"/>
    <mergeCell ref="G985:G988"/>
    <mergeCell ref="D1155:E1155"/>
    <mergeCell ref="D1156:E1156"/>
    <mergeCell ref="D1157:E1157"/>
    <mergeCell ref="D1158:E1158"/>
    <mergeCell ref="D1159:E1159"/>
    <mergeCell ref="D1160:E1160"/>
    <mergeCell ref="D859:D860"/>
    <mergeCell ref="I859:I860"/>
    <mergeCell ref="D852:D854"/>
    <mergeCell ref="D855:D858"/>
    <mergeCell ref="F962:F963"/>
    <mergeCell ref="G962:G963"/>
    <mergeCell ref="E859:E860"/>
    <mergeCell ref="F856:G856"/>
    <mergeCell ref="F860:G860"/>
    <mergeCell ref="F596:F597"/>
    <mergeCell ref="F594:F595"/>
    <mergeCell ref="F598:F599"/>
    <mergeCell ref="F601:F602"/>
    <mergeCell ref="J601:J602"/>
    <mergeCell ref="F591:F592"/>
    <mergeCell ref="G591:G592"/>
    <mergeCell ref="D1167:E1167"/>
    <mergeCell ref="D1168:E1168"/>
    <mergeCell ref="D1149:E1149"/>
    <mergeCell ref="D1150:E1150"/>
    <mergeCell ref="D1151:E1151"/>
    <mergeCell ref="D1152:E1152"/>
    <mergeCell ref="D1153:E1153"/>
    <mergeCell ref="D1154:E1154"/>
    <mergeCell ref="D1137:E1137"/>
    <mergeCell ref="D1138:E1138"/>
    <mergeCell ref="D1139:E1139"/>
    <mergeCell ref="D1140:E1140"/>
    <mergeCell ref="D1141:E1141"/>
    <mergeCell ref="D1142:E1142"/>
    <mergeCell ref="D1143:E1143"/>
    <mergeCell ref="D1144:E1144"/>
    <mergeCell ref="D1166:E1166"/>
    <mergeCell ref="K847:L847"/>
    <mergeCell ref="H785:H787"/>
    <mergeCell ref="D665:G666"/>
    <mergeCell ref="E696:F697"/>
    <mergeCell ref="H847:I847"/>
    <mergeCell ref="F850:G850"/>
    <mergeCell ref="K596:K597"/>
    <mergeCell ref="J596:J597"/>
    <mergeCell ref="E584:E588"/>
    <mergeCell ref="D584:D597"/>
    <mergeCell ref="F584:F588"/>
    <mergeCell ref="G584:G588"/>
    <mergeCell ref="J584:J588"/>
    <mergeCell ref="K584:K588"/>
    <mergeCell ref="J591:J592"/>
    <mergeCell ref="K591:K592"/>
    <mergeCell ref="J594:J595"/>
    <mergeCell ref="K594:K595"/>
    <mergeCell ref="E591:E592"/>
    <mergeCell ref="E594:E595"/>
    <mergeCell ref="E596:E597"/>
    <mergeCell ref="F589:F590"/>
    <mergeCell ref="G594:G595"/>
    <mergeCell ref="G596:G597"/>
    <mergeCell ref="K601:K602"/>
    <mergeCell ref="D601:E602"/>
    <mergeCell ref="L710:N711"/>
    <mergeCell ref="L712:N713"/>
    <mergeCell ref="L698:M704"/>
    <mergeCell ref="F698:F699"/>
    <mergeCell ref="F700:F701"/>
    <mergeCell ref="F702:F703"/>
    <mergeCell ref="I698:I699"/>
    <mergeCell ref="I700:I701"/>
    <mergeCell ref="I702:I703"/>
    <mergeCell ref="J698:J704"/>
    <mergeCell ref="E710:F711"/>
    <mergeCell ref="G698:H704"/>
    <mergeCell ref="E698:E704"/>
    <mergeCell ref="E712:F713"/>
    <mergeCell ref="G710:I711"/>
    <mergeCell ref="G712:I713"/>
    <mergeCell ref="J710:K711"/>
    <mergeCell ref="J712:K713"/>
    <mergeCell ref="K945:K947"/>
    <mergeCell ref="K949:K953"/>
    <mergeCell ref="K954:K957"/>
    <mergeCell ref="K859:K860"/>
    <mergeCell ref="F945:F946"/>
    <mergeCell ref="F947:F948"/>
    <mergeCell ref="F951:F952"/>
    <mergeCell ref="F954:F957"/>
    <mergeCell ref="F861:G861"/>
    <mergeCell ref="J859:J860"/>
    <mergeCell ref="J852:J854"/>
    <mergeCell ref="J855:J858"/>
    <mergeCell ref="E726:E729"/>
    <mergeCell ref="E785:E787"/>
    <mergeCell ref="E783:E784"/>
    <mergeCell ref="G783:G784"/>
    <mergeCell ref="G785:G787"/>
    <mergeCell ref="E730:E732"/>
    <mergeCell ref="H783:H784"/>
    <mergeCell ref="H848:I848"/>
    <mergeCell ref="E745:E751"/>
    <mergeCell ref="E752:E760"/>
    <mergeCell ref="E740:E741"/>
    <mergeCell ref="E738:E739"/>
    <mergeCell ref="E733:E734"/>
    <mergeCell ref="E852:E854"/>
    <mergeCell ref="E855:E858"/>
    <mergeCell ref="I785:I787"/>
    <mergeCell ref="J785:J787"/>
    <mergeCell ref="J783:J784"/>
    <mergeCell ref="H1224:H1225"/>
    <mergeCell ref="J1154:J1155"/>
    <mergeCell ref="I1156:I1157"/>
    <mergeCell ref="I1139:I1140"/>
    <mergeCell ref="J1139:J1140"/>
    <mergeCell ref="I1141:I1142"/>
    <mergeCell ref="J1141:J1142"/>
    <mergeCell ref="F1139:F1140"/>
    <mergeCell ref="F1141:F1142"/>
    <mergeCell ref="F1154:F1155"/>
    <mergeCell ref="F1156:F1157"/>
    <mergeCell ref="F1160:F1163"/>
    <mergeCell ref="I1154:I1155"/>
  </mergeCells>
  <phoneticPr fontId="1"/>
  <pageMargins left="0.7" right="0.7" top="0.75" bottom="0.75" header="0.3" footer="0.3"/>
  <pageSetup paperSize="13"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BL187"/>
  <sheetViews>
    <sheetView topLeftCell="A130" workbookViewId="0"/>
  </sheetViews>
  <sheetFormatPr defaultRowHeight="12"/>
  <cols>
    <col min="1" max="2" width="2.140625" customWidth="1"/>
    <col min="3" max="3" width="6.42578125" customWidth="1"/>
    <col min="4" max="4" width="21.42578125" customWidth="1"/>
    <col min="5" max="5" width="4.5703125" customWidth="1"/>
    <col min="6" max="6" width="6.140625" customWidth="1"/>
    <col min="7" max="7" width="5.85546875" customWidth="1"/>
    <col min="8" max="8" width="4.85546875" customWidth="1"/>
    <col min="9" max="9" width="6.140625" customWidth="1"/>
    <col min="10" max="10" width="8" customWidth="1"/>
    <col min="11" max="11" width="4.85546875" customWidth="1"/>
    <col min="12" max="12" width="4.28515625" customWidth="1"/>
    <col min="13" max="21" width="4.5703125" customWidth="1"/>
    <col min="22" max="22" width="4.7109375" customWidth="1"/>
    <col min="23" max="25" width="4.5703125" customWidth="1"/>
    <col min="26" max="26" width="4.7109375" customWidth="1"/>
    <col min="27" max="27" width="4.28515625" customWidth="1"/>
    <col min="28" max="28" width="4.7109375" customWidth="1"/>
    <col min="29" max="29" width="22" customWidth="1"/>
    <col min="30" max="30" width="3.85546875" customWidth="1"/>
    <col min="31" max="31" width="10.28515625" customWidth="1"/>
    <col min="32" max="57" width="4.42578125" customWidth="1"/>
    <col min="58" max="58" width="6.7109375" customWidth="1"/>
    <col min="59" max="59" width="4.42578125" customWidth="1"/>
    <col min="60" max="63" width="4.5703125" customWidth="1"/>
    <col min="64" max="64" width="8.42578125" customWidth="1"/>
    <col min="65" max="66" width="4.5703125" customWidth="1"/>
    <col min="67" max="73" width="5" customWidth="1"/>
  </cols>
  <sheetData>
    <row r="2" spans="3:29" s="14" customFormat="1" ht="11.1" customHeight="1">
      <c r="C2" s="258" t="s">
        <v>489</v>
      </c>
      <c r="D2" s="258"/>
      <c r="E2" s="258"/>
      <c r="F2" s="258" t="s">
        <v>1267</v>
      </c>
      <c r="K2" s="14" t="s">
        <v>1280</v>
      </c>
      <c r="N2" s="13">
        <v>30466</v>
      </c>
      <c r="O2" s="13">
        <v>39636</v>
      </c>
      <c r="P2" s="13">
        <v>41354</v>
      </c>
    </row>
    <row r="3" spans="3:29" s="14" customFormat="1" ht="11.1" customHeight="1">
      <c r="C3" s="258" t="s">
        <v>512</v>
      </c>
      <c r="D3" s="258"/>
      <c r="E3" s="258"/>
      <c r="F3" s="258" t="s">
        <v>1269</v>
      </c>
      <c r="K3" s="14" t="s">
        <v>1279</v>
      </c>
      <c r="N3" s="13">
        <v>25801</v>
      </c>
      <c r="O3" s="13">
        <v>27117</v>
      </c>
      <c r="P3" s="13">
        <v>30773</v>
      </c>
      <c r="Q3" s="13">
        <v>34790</v>
      </c>
      <c r="R3" s="13">
        <v>42177</v>
      </c>
      <c r="S3" s="13"/>
    </row>
    <row r="4" spans="3:29" s="14" customFormat="1" ht="11.1" customHeight="1">
      <c r="C4" s="257" t="s">
        <v>1263</v>
      </c>
      <c r="D4" s="258"/>
      <c r="E4" s="258"/>
      <c r="F4" s="258" t="s">
        <v>1262</v>
      </c>
      <c r="K4" s="14" t="s">
        <v>1285</v>
      </c>
    </row>
    <row r="5" spans="3:29" s="103" customFormat="1" ht="11.1" customHeight="1">
      <c r="C5" s="257" t="s">
        <v>734</v>
      </c>
      <c r="D5" s="258"/>
      <c r="E5" s="258"/>
      <c r="F5" s="258" t="s">
        <v>1260</v>
      </c>
      <c r="K5" s="103" t="s">
        <v>1286</v>
      </c>
      <c r="N5" s="259">
        <v>26505</v>
      </c>
      <c r="O5" s="259">
        <v>27150</v>
      </c>
      <c r="P5" s="769" t="s">
        <v>869</v>
      </c>
      <c r="Q5" s="770"/>
      <c r="R5" s="259">
        <v>34941</v>
      </c>
      <c r="S5" s="769" t="s">
        <v>870</v>
      </c>
      <c r="T5" s="770"/>
      <c r="U5" s="259">
        <v>37088</v>
      </c>
      <c r="V5" s="259">
        <v>37417</v>
      </c>
      <c r="W5" s="259">
        <v>37741</v>
      </c>
      <c r="X5" s="769" t="s">
        <v>871</v>
      </c>
      <c r="Y5" s="770"/>
      <c r="Z5" s="259">
        <v>38456</v>
      </c>
      <c r="AA5" s="259">
        <v>39533</v>
      </c>
      <c r="AB5" s="259">
        <v>40725</v>
      </c>
      <c r="AC5" s="259">
        <v>41352</v>
      </c>
    </row>
    <row r="6" spans="3:29" s="14" customFormat="1" ht="11.1" customHeight="1">
      <c r="C6" s="258" t="s">
        <v>315</v>
      </c>
      <c r="D6" s="258"/>
      <c r="E6" s="258"/>
      <c r="F6" s="258" t="s">
        <v>1261</v>
      </c>
      <c r="K6" s="14" t="s">
        <v>1277</v>
      </c>
      <c r="N6" s="13">
        <v>28941</v>
      </c>
      <c r="O6" s="13">
        <v>30773</v>
      </c>
      <c r="P6" s="13">
        <v>36696</v>
      </c>
      <c r="Q6" s="13">
        <v>37400</v>
      </c>
    </row>
    <row r="7" spans="3:29" s="32" customFormat="1" ht="11.1" customHeight="1">
      <c r="C7" s="258" t="s">
        <v>331</v>
      </c>
      <c r="D7" s="258"/>
      <c r="E7" s="258"/>
      <c r="F7" s="258" t="s">
        <v>1265</v>
      </c>
      <c r="K7" s="32" t="s">
        <v>1282</v>
      </c>
      <c r="N7" s="13">
        <v>32959</v>
      </c>
      <c r="O7" s="13">
        <v>41331</v>
      </c>
      <c r="P7" s="14"/>
      <c r="Q7" s="205"/>
      <c r="R7" s="14"/>
    </row>
    <row r="8" spans="3:29" s="32" customFormat="1" ht="11.1" customHeight="1">
      <c r="C8" s="258" t="s">
        <v>1160</v>
      </c>
      <c r="D8" s="258"/>
      <c r="E8" s="258"/>
      <c r="F8" s="258" t="s">
        <v>1294</v>
      </c>
      <c r="K8" s="32" t="s">
        <v>1275</v>
      </c>
      <c r="N8" s="13">
        <v>37027</v>
      </c>
      <c r="O8" s="13">
        <v>41361</v>
      </c>
      <c r="P8" s="205"/>
      <c r="Q8" s="205"/>
    </row>
    <row r="9" spans="3:29" s="14" customFormat="1" ht="11.1" customHeight="1">
      <c r="C9" s="258" t="s">
        <v>414</v>
      </c>
      <c r="D9" s="258"/>
      <c r="E9" s="258"/>
      <c r="F9" s="258" t="s">
        <v>1266</v>
      </c>
      <c r="K9" s="14" t="s">
        <v>1278</v>
      </c>
      <c r="N9" s="13">
        <v>26098</v>
      </c>
      <c r="O9" s="13">
        <v>27117</v>
      </c>
      <c r="P9" s="13">
        <v>30773</v>
      </c>
      <c r="Q9" s="13">
        <v>33354</v>
      </c>
      <c r="R9" s="13">
        <v>34790</v>
      </c>
      <c r="S9" s="13">
        <v>37103</v>
      </c>
      <c r="T9" s="13">
        <v>37347</v>
      </c>
      <c r="U9" s="13">
        <v>38008</v>
      </c>
      <c r="V9" s="13">
        <v>39533</v>
      </c>
      <c r="W9" s="13">
        <v>41362</v>
      </c>
    </row>
    <row r="10" spans="3:29" s="14" customFormat="1" ht="11.1" customHeight="1">
      <c r="C10" s="258" t="s">
        <v>94</v>
      </c>
      <c r="D10" s="258"/>
      <c r="E10" s="258"/>
      <c r="F10" s="258" t="s">
        <v>1268</v>
      </c>
      <c r="K10" s="14" t="s">
        <v>1281</v>
      </c>
      <c r="N10" s="13">
        <v>42431</v>
      </c>
      <c r="O10" s="13"/>
    </row>
    <row r="11" spans="3:29" s="14" customFormat="1" ht="11.1" customHeight="1">
      <c r="C11" s="258" t="s">
        <v>516</v>
      </c>
      <c r="D11" s="258"/>
      <c r="E11" s="258"/>
      <c r="F11" s="258" t="s">
        <v>1272</v>
      </c>
      <c r="K11" s="14" t="s">
        <v>1276</v>
      </c>
      <c r="N11" s="13">
        <v>28507</v>
      </c>
      <c r="O11" s="13">
        <v>30770</v>
      </c>
      <c r="P11" s="13">
        <v>32816</v>
      </c>
      <c r="Q11" s="13">
        <v>39416</v>
      </c>
      <c r="R11" s="13">
        <v>41361</v>
      </c>
    </row>
    <row r="12" spans="3:29" s="14" customFormat="1" ht="11.1" customHeight="1">
      <c r="C12" s="258" t="s">
        <v>1155</v>
      </c>
      <c r="D12" s="258"/>
      <c r="E12" s="258"/>
      <c r="F12" s="258" t="s">
        <v>1273</v>
      </c>
      <c r="K12" s="14" t="s">
        <v>1274</v>
      </c>
      <c r="N12" s="13">
        <v>26647</v>
      </c>
      <c r="O12" s="13">
        <v>27117</v>
      </c>
      <c r="P12" s="13">
        <v>30770</v>
      </c>
      <c r="Q12" s="13">
        <v>31478</v>
      </c>
      <c r="R12" s="13">
        <v>32108</v>
      </c>
      <c r="S12" s="13">
        <v>33324</v>
      </c>
    </row>
    <row r="13" spans="3:29" s="103" customFormat="1" ht="11.1" customHeight="1">
      <c r="C13" s="257" t="s">
        <v>1177</v>
      </c>
      <c r="D13" s="258"/>
      <c r="E13" s="258"/>
      <c r="F13" s="258" t="s">
        <v>1264</v>
      </c>
      <c r="K13" s="103" t="s">
        <v>1284</v>
      </c>
      <c r="N13" s="259">
        <v>27909</v>
      </c>
      <c r="O13" s="259">
        <v>31132</v>
      </c>
      <c r="P13" s="259">
        <v>32435</v>
      </c>
      <c r="Q13" s="259">
        <v>33420</v>
      </c>
      <c r="R13" s="259">
        <v>33907</v>
      </c>
      <c r="S13" s="259">
        <v>37082</v>
      </c>
      <c r="T13" s="259">
        <v>41362</v>
      </c>
    </row>
    <row r="14" spans="3:29" s="103" customFormat="1" ht="11.1" customHeight="1">
      <c r="C14" s="257" t="s">
        <v>933</v>
      </c>
      <c r="D14" s="258"/>
      <c r="E14" s="258"/>
      <c r="F14" s="258" t="s">
        <v>1270</v>
      </c>
      <c r="K14" s="103" t="s">
        <v>1283</v>
      </c>
      <c r="N14" s="259">
        <v>27241</v>
      </c>
      <c r="O14" s="259">
        <v>27388</v>
      </c>
      <c r="P14" s="259">
        <v>27909</v>
      </c>
      <c r="Q14" s="259">
        <v>35612</v>
      </c>
      <c r="R14" s="259">
        <v>38062</v>
      </c>
      <c r="S14" s="259">
        <v>41362</v>
      </c>
      <c r="T14" s="259"/>
      <c r="U14" s="259"/>
    </row>
    <row r="15" spans="3:29" s="103" customFormat="1" ht="11.1" customHeight="1">
      <c r="C15" s="257" t="s">
        <v>866</v>
      </c>
      <c r="D15" s="258"/>
      <c r="E15" s="258"/>
      <c r="F15" s="258" t="s">
        <v>1292</v>
      </c>
      <c r="K15" s="103" t="s">
        <v>1289</v>
      </c>
      <c r="N15" s="259">
        <v>26833</v>
      </c>
      <c r="O15" s="259">
        <v>31868</v>
      </c>
      <c r="P15" s="259">
        <v>32994</v>
      </c>
      <c r="Q15" s="259">
        <v>33322</v>
      </c>
      <c r="R15" s="259">
        <v>34934</v>
      </c>
      <c r="S15" s="259">
        <v>35233</v>
      </c>
      <c r="T15" s="259">
        <v>37510</v>
      </c>
      <c r="U15" s="259">
        <v>37608</v>
      </c>
      <c r="V15" s="259">
        <v>37952</v>
      </c>
      <c r="W15" s="259">
        <v>40760</v>
      </c>
      <c r="X15" s="259">
        <v>41416</v>
      </c>
    </row>
    <row r="16" spans="3:29" s="103" customFormat="1" ht="11.1" customHeight="1">
      <c r="C16" s="257" t="s">
        <v>868</v>
      </c>
      <c r="D16" s="257"/>
      <c r="E16" s="257"/>
      <c r="F16" s="257" t="s">
        <v>1271</v>
      </c>
      <c r="K16" s="103" t="s">
        <v>1288</v>
      </c>
      <c r="N16" s="177">
        <v>32482</v>
      </c>
      <c r="O16" s="177">
        <v>35522</v>
      </c>
      <c r="P16" s="177">
        <v>39946</v>
      </c>
      <c r="Q16" s="177">
        <v>41346</v>
      </c>
      <c r="R16" s="177"/>
    </row>
    <row r="17" spans="2:64" s="103" customFormat="1" ht="11.1" customHeight="1">
      <c r="C17" s="257" t="s">
        <v>867</v>
      </c>
      <c r="D17" s="258"/>
      <c r="E17" s="258"/>
      <c r="F17" s="258" t="s">
        <v>1295</v>
      </c>
      <c r="K17" s="103" t="s">
        <v>1287</v>
      </c>
      <c r="N17" s="259">
        <v>34863</v>
      </c>
      <c r="O17" s="259">
        <v>37004</v>
      </c>
      <c r="P17" s="259">
        <v>38148</v>
      </c>
      <c r="Q17" s="259">
        <v>41354</v>
      </c>
      <c r="R17" s="259"/>
      <c r="S17" s="259"/>
    </row>
    <row r="18" spans="2:64" s="103" customFormat="1" ht="11.1" customHeight="1">
      <c r="C18" s="257" t="s">
        <v>1235</v>
      </c>
      <c r="D18" s="258"/>
      <c r="E18" s="258"/>
      <c r="F18" s="258" t="s">
        <v>1293</v>
      </c>
      <c r="K18" s="103" t="s">
        <v>1290</v>
      </c>
      <c r="N18" s="259">
        <v>37504</v>
      </c>
      <c r="O18" s="259">
        <v>38623</v>
      </c>
      <c r="P18" s="259">
        <v>38803</v>
      </c>
      <c r="Q18" s="259">
        <v>39169</v>
      </c>
      <c r="R18" s="259">
        <v>40417</v>
      </c>
      <c r="S18" s="259"/>
      <c r="T18" s="259"/>
    </row>
    <row r="19" spans="2:64" s="32" customFormat="1" ht="9" customHeight="1">
      <c r="B19" s="31"/>
      <c r="F19" s="205"/>
      <c r="G19" s="205"/>
      <c r="H19" s="205"/>
      <c r="I19" s="205"/>
    </row>
    <row r="20" spans="2:64" s="14" customFormat="1" ht="9" customHeight="1">
      <c r="B20" s="15"/>
      <c r="C20" s="14" t="s">
        <v>1173</v>
      </c>
      <c r="K20" s="212" t="s">
        <v>1109</v>
      </c>
      <c r="N20" s="221"/>
      <c r="O20" s="220" t="s">
        <v>1108</v>
      </c>
      <c r="R20" s="212" t="s">
        <v>1080</v>
      </c>
      <c r="S20" s="221"/>
      <c r="T20" s="220" t="s">
        <v>541</v>
      </c>
      <c r="U20" s="222"/>
      <c r="V20" s="220"/>
      <c r="W20" s="220"/>
      <c r="X20" s="220"/>
      <c r="AF20" s="14" t="s">
        <v>1117</v>
      </c>
      <c r="AZ20" s="221"/>
      <c r="BA20" s="48" t="s">
        <v>1126</v>
      </c>
      <c r="BB20" s="48"/>
      <c r="BC20" s="235"/>
      <c r="BD20" s="48" t="s">
        <v>1130</v>
      </c>
      <c r="BE20" s="32"/>
      <c r="BF20" s="235"/>
      <c r="BG20" s="48" t="s">
        <v>1079</v>
      </c>
      <c r="BK20" s="48"/>
    </row>
    <row r="21" spans="2:64" s="14" customFormat="1" ht="41.25" customHeight="1">
      <c r="B21" s="15"/>
      <c r="C21" s="282"/>
      <c r="D21" s="283" t="s">
        <v>319</v>
      </c>
      <c r="E21" s="284" t="s">
        <v>1085</v>
      </c>
      <c r="F21" s="285" t="s">
        <v>1124</v>
      </c>
      <c r="G21" s="284" t="s">
        <v>1083</v>
      </c>
      <c r="H21" s="285" t="s">
        <v>1084</v>
      </c>
      <c r="I21" s="286" t="s">
        <v>1140</v>
      </c>
      <c r="J21" s="287" t="s">
        <v>447</v>
      </c>
      <c r="K21" s="286" t="s">
        <v>1318</v>
      </c>
      <c r="L21" s="286" t="s">
        <v>1097</v>
      </c>
      <c r="M21" s="286" t="s">
        <v>1096</v>
      </c>
      <c r="N21" s="288" t="s">
        <v>1098</v>
      </c>
      <c r="O21" s="250" t="s">
        <v>1188</v>
      </c>
      <c r="P21" s="286" t="s">
        <v>1189</v>
      </c>
      <c r="Q21" s="288" t="s">
        <v>1176</v>
      </c>
      <c r="R21" s="250" t="s">
        <v>1190</v>
      </c>
      <c r="S21" s="249" t="s">
        <v>1175</v>
      </c>
      <c r="T21" s="224" t="s">
        <v>1110</v>
      </c>
      <c r="U21" s="225" t="s">
        <v>1111</v>
      </c>
      <c r="V21" s="225" t="s">
        <v>1112</v>
      </c>
      <c r="W21" s="225" t="s">
        <v>721</v>
      </c>
      <c r="X21" s="225" t="s">
        <v>722</v>
      </c>
      <c r="Y21" s="225" t="s">
        <v>1191</v>
      </c>
      <c r="Z21" s="225" t="s">
        <v>1192</v>
      </c>
      <c r="AA21" s="225" t="s">
        <v>1193</v>
      </c>
      <c r="AB21" s="225" t="s">
        <v>1194</v>
      </c>
      <c r="AC21" s="251" t="s">
        <v>1119</v>
      </c>
      <c r="AE21" s="226"/>
      <c r="AF21" s="223" t="s">
        <v>1086</v>
      </c>
      <c r="AG21" s="223" t="s">
        <v>1081</v>
      </c>
      <c r="AH21" s="223" t="s">
        <v>1216</v>
      </c>
      <c r="AI21" s="223" t="s">
        <v>1087</v>
      </c>
      <c r="AJ21" s="223" t="s">
        <v>1088</v>
      </c>
      <c r="AK21" s="223" t="s">
        <v>1222</v>
      </c>
      <c r="AL21" s="223" t="s">
        <v>1223</v>
      </c>
      <c r="AM21" s="223" t="s">
        <v>1224</v>
      </c>
      <c r="AN21" s="223" t="s">
        <v>1089</v>
      </c>
      <c r="AO21" s="223" t="s">
        <v>1090</v>
      </c>
      <c r="AP21" s="223" t="s">
        <v>1225</v>
      </c>
      <c r="AQ21" s="223" t="s">
        <v>1226</v>
      </c>
      <c r="AR21" s="251" t="s">
        <v>724</v>
      </c>
      <c r="AS21" s="223" t="s">
        <v>1227</v>
      </c>
      <c r="AT21" s="223" t="s">
        <v>1228</v>
      </c>
      <c r="AU21" s="223" t="s">
        <v>1248</v>
      </c>
      <c r="AV21" s="223" t="s">
        <v>1249</v>
      </c>
      <c r="AW21" s="223" t="s">
        <v>1250</v>
      </c>
      <c r="AX21" s="251" t="s">
        <v>1217</v>
      </c>
      <c r="AY21" s="225" t="s">
        <v>1142</v>
      </c>
      <c r="AZ21" s="255" t="s">
        <v>1119</v>
      </c>
      <c r="BA21" s="233" t="s">
        <v>1127</v>
      </c>
      <c r="BB21" s="227" t="s">
        <v>1128</v>
      </c>
      <c r="BC21" s="236" t="s">
        <v>1129</v>
      </c>
      <c r="BD21" s="233" t="s">
        <v>1131</v>
      </c>
      <c r="BE21" s="272" t="s">
        <v>1132</v>
      </c>
      <c r="BF21" s="275" t="s">
        <v>1121</v>
      </c>
      <c r="BG21" s="233" t="s">
        <v>1091</v>
      </c>
      <c r="BH21" s="251" t="s">
        <v>1209</v>
      </c>
      <c r="BI21" s="251" t="s">
        <v>1092</v>
      </c>
      <c r="BJ21" s="223" t="s">
        <v>1210</v>
      </c>
      <c r="BK21" s="227" t="s">
        <v>1121</v>
      </c>
      <c r="BL21" s="251" t="s">
        <v>1119</v>
      </c>
    </row>
    <row r="22" spans="2:64" s="14" customFormat="1" ht="11.1" customHeight="1">
      <c r="B22" s="15"/>
      <c r="C22" s="746" t="s">
        <v>1078</v>
      </c>
      <c r="D22" s="17" t="s">
        <v>5</v>
      </c>
      <c r="E22" s="3">
        <v>20</v>
      </c>
      <c r="F22" s="3">
        <v>7800</v>
      </c>
      <c r="G22" s="3">
        <v>350</v>
      </c>
      <c r="H22" s="3">
        <v>18</v>
      </c>
      <c r="I22" s="260"/>
      <c r="J22" s="289" t="s">
        <v>1136</v>
      </c>
      <c r="K22" s="290"/>
      <c r="L22" s="291"/>
      <c r="M22" s="291"/>
      <c r="N22" s="292"/>
      <c r="O22" s="215">
        <v>100</v>
      </c>
      <c r="P22" s="293"/>
      <c r="Q22" s="80">
        <v>16</v>
      </c>
      <c r="R22" s="294"/>
      <c r="S22" s="295"/>
      <c r="T22" s="296">
        <v>30</v>
      </c>
      <c r="U22" s="280"/>
      <c r="V22" s="280"/>
      <c r="W22" s="280"/>
      <c r="X22" s="280"/>
      <c r="Y22" s="280"/>
      <c r="Z22" s="280"/>
      <c r="AA22" s="280"/>
      <c r="AB22" s="280"/>
      <c r="AC22" s="280"/>
      <c r="AE22" s="14" t="s">
        <v>0</v>
      </c>
      <c r="AF22" s="204" t="s">
        <v>1138</v>
      </c>
      <c r="AG22" s="204"/>
      <c r="AH22" s="204"/>
      <c r="AI22" s="204"/>
      <c r="AJ22" s="204"/>
      <c r="AK22" s="204"/>
      <c r="AL22" s="204"/>
      <c r="AM22" s="204"/>
      <c r="AN22" s="204"/>
      <c r="AO22" s="204"/>
      <c r="AP22" s="204"/>
      <c r="AQ22" s="204"/>
      <c r="AR22" s="204"/>
      <c r="AS22" s="204"/>
      <c r="AT22" s="204"/>
      <c r="AU22" s="204"/>
      <c r="AV22" s="204"/>
      <c r="AW22" s="204"/>
      <c r="AX22" s="204"/>
      <c r="AY22" s="204"/>
      <c r="AZ22" s="216"/>
      <c r="BA22" s="234">
        <v>60</v>
      </c>
      <c r="BB22" s="206">
        <v>55</v>
      </c>
      <c r="BC22" s="237">
        <v>50</v>
      </c>
      <c r="BD22" s="234">
        <v>65</v>
      </c>
      <c r="BE22" s="273">
        <v>60</v>
      </c>
      <c r="BF22" s="276" t="s">
        <v>1317</v>
      </c>
      <c r="BG22" s="234">
        <v>30</v>
      </c>
      <c r="BH22" s="207"/>
      <c r="BI22" s="207"/>
      <c r="BJ22" s="207"/>
      <c r="BK22" s="209" t="s">
        <v>1348</v>
      </c>
      <c r="BL22" s="159"/>
    </row>
    <row r="23" spans="2:64" s="14" customFormat="1" ht="11.1" customHeight="1">
      <c r="B23" s="15"/>
      <c r="C23" s="747"/>
      <c r="D23" s="17" t="s">
        <v>6</v>
      </c>
      <c r="E23" s="3">
        <v>20</v>
      </c>
      <c r="F23" s="3">
        <v>7800</v>
      </c>
      <c r="G23" s="3">
        <v>350</v>
      </c>
      <c r="H23" s="3">
        <v>18</v>
      </c>
      <c r="I23" s="260"/>
      <c r="J23" s="289" t="s">
        <v>1136</v>
      </c>
      <c r="K23" s="290"/>
      <c r="L23" s="291"/>
      <c r="M23" s="291"/>
      <c r="N23" s="292"/>
      <c r="O23" s="215">
        <v>100</v>
      </c>
      <c r="P23" s="293"/>
      <c r="Q23" s="80">
        <v>16</v>
      </c>
      <c r="R23" s="294"/>
      <c r="S23" s="295"/>
      <c r="T23" s="296">
        <v>30</v>
      </c>
      <c r="U23" s="280"/>
      <c r="V23" s="280"/>
      <c r="W23" s="280"/>
      <c r="X23" s="280"/>
      <c r="Y23" s="280"/>
      <c r="Z23" s="280"/>
      <c r="AA23" s="280"/>
      <c r="AB23" s="280"/>
      <c r="AC23" s="280"/>
      <c r="AE23" s="14" t="s">
        <v>25</v>
      </c>
      <c r="AF23" s="208">
        <v>4300</v>
      </c>
      <c r="AG23" s="213" t="s">
        <v>41</v>
      </c>
      <c r="AH23" s="203"/>
      <c r="AI23" s="203">
        <v>15</v>
      </c>
      <c r="AJ23" s="203">
        <v>15</v>
      </c>
      <c r="AK23" s="203">
        <v>1</v>
      </c>
      <c r="AL23" s="204"/>
      <c r="AM23" s="203">
        <v>12</v>
      </c>
      <c r="AN23" s="204"/>
      <c r="AO23" s="204"/>
      <c r="AP23" s="204"/>
      <c r="AQ23" s="204"/>
      <c r="AR23" s="204"/>
      <c r="AS23" s="204"/>
      <c r="AT23" s="204"/>
      <c r="AU23" s="204"/>
      <c r="AV23" s="204"/>
      <c r="AW23" s="204"/>
      <c r="AX23" s="204"/>
      <c r="AY23" s="203">
        <v>12</v>
      </c>
      <c r="AZ23" s="216"/>
      <c r="BA23" s="240"/>
      <c r="BB23" s="238"/>
      <c r="BC23" s="239"/>
      <c r="BD23" s="240"/>
      <c r="BE23" s="274"/>
      <c r="BF23" s="277"/>
      <c r="BG23" s="240"/>
      <c r="BH23" s="207"/>
      <c r="BI23" s="207"/>
      <c r="BJ23" s="207"/>
      <c r="BK23" s="241"/>
      <c r="BL23" s="204"/>
    </row>
    <row r="24" spans="2:64" s="14" customFormat="1" ht="11.1" customHeight="1">
      <c r="B24" s="15"/>
      <c r="C24" s="747"/>
      <c r="D24" s="17" t="s">
        <v>7</v>
      </c>
      <c r="E24" s="3">
        <v>20</v>
      </c>
      <c r="F24" s="3">
        <v>7800</v>
      </c>
      <c r="G24" s="3">
        <v>350</v>
      </c>
      <c r="H24" s="3">
        <v>18</v>
      </c>
      <c r="I24" s="260"/>
      <c r="J24" s="289" t="s">
        <v>1136</v>
      </c>
      <c r="K24" s="290"/>
      <c r="L24" s="291"/>
      <c r="M24" s="291"/>
      <c r="N24" s="292"/>
      <c r="O24" s="215">
        <v>100</v>
      </c>
      <c r="P24" s="293"/>
      <c r="Q24" s="80">
        <v>16</v>
      </c>
      <c r="R24" s="294"/>
      <c r="S24" s="295"/>
      <c r="T24" s="296">
        <v>30</v>
      </c>
      <c r="U24" s="280"/>
      <c r="V24" s="280"/>
      <c r="W24" s="280"/>
      <c r="X24" s="280"/>
      <c r="Y24" s="280"/>
      <c r="Z24" s="280"/>
      <c r="AA24" s="280"/>
      <c r="AB24" s="280"/>
      <c r="AC24" s="280"/>
      <c r="AE24" s="14" t="s">
        <v>1137</v>
      </c>
      <c r="AF24" s="208">
        <v>350</v>
      </c>
      <c r="AG24" s="213" t="s">
        <v>55</v>
      </c>
      <c r="AH24" s="203"/>
      <c r="AI24" s="203">
        <v>20</v>
      </c>
      <c r="AJ24" s="203">
        <v>20</v>
      </c>
      <c r="AK24" s="203">
        <v>3</v>
      </c>
      <c r="AL24" s="204"/>
      <c r="AM24" s="204"/>
      <c r="AN24" s="203">
        <v>0.6</v>
      </c>
      <c r="AO24" s="203">
        <v>0.02</v>
      </c>
      <c r="AP24" s="203">
        <v>3</v>
      </c>
      <c r="AQ24" s="203">
        <v>3</v>
      </c>
      <c r="AR24" s="204"/>
      <c r="AS24" s="204"/>
      <c r="AT24" s="204"/>
      <c r="AU24" s="204"/>
      <c r="AV24" s="204"/>
      <c r="AW24" s="204"/>
      <c r="AX24" s="204"/>
      <c r="AY24" s="204"/>
      <c r="AZ24" s="216"/>
      <c r="BA24" s="234">
        <v>55</v>
      </c>
      <c r="BB24" s="206">
        <v>50</v>
      </c>
      <c r="BC24" s="237">
        <v>45</v>
      </c>
      <c r="BD24" s="234">
        <v>65</v>
      </c>
      <c r="BE24" s="273">
        <v>60</v>
      </c>
      <c r="BF24" s="276" t="s">
        <v>1321</v>
      </c>
      <c r="BG24" s="214"/>
      <c r="BH24" s="210">
        <v>10</v>
      </c>
      <c r="BI24" s="210">
        <v>1</v>
      </c>
      <c r="BJ24" s="210">
        <v>1</v>
      </c>
      <c r="BK24" s="209" t="s">
        <v>484</v>
      </c>
      <c r="BL24" s="204"/>
    </row>
    <row r="25" spans="2:64" s="14" customFormat="1" ht="11.1" customHeight="1">
      <c r="B25" s="15"/>
      <c r="C25" s="747"/>
      <c r="D25" s="17" t="s">
        <v>8</v>
      </c>
      <c r="E25" s="3">
        <v>20</v>
      </c>
      <c r="F25" s="3">
        <v>7800</v>
      </c>
      <c r="G25" s="3">
        <v>350</v>
      </c>
      <c r="H25" s="3">
        <v>18</v>
      </c>
      <c r="I25" s="260"/>
      <c r="J25" s="289" t="s">
        <v>1136</v>
      </c>
      <c r="K25" s="290"/>
      <c r="L25" s="291"/>
      <c r="M25" s="291"/>
      <c r="N25" s="292"/>
      <c r="O25" s="215">
        <v>100</v>
      </c>
      <c r="P25" s="293"/>
      <c r="Q25" s="80">
        <v>16</v>
      </c>
      <c r="R25" s="294"/>
      <c r="S25" s="295"/>
      <c r="T25" s="296">
        <v>30</v>
      </c>
      <c r="U25" s="280"/>
      <c r="V25" s="280"/>
      <c r="W25" s="280"/>
      <c r="X25" s="280"/>
      <c r="Y25" s="280"/>
      <c r="Z25" s="280"/>
      <c r="AA25" s="280"/>
      <c r="AB25" s="280"/>
      <c r="AC25" s="280"/>
      <c r="AE25" s="14" t="s">
        <v>1113</v>
      </c>
      <c r="AF25" s="3">
        <v>15000</v>
      </c>
      <c r="AG25" s="3" t="s">
        <v>478</v>
      </c>
      <c r="AH25" s="203"/>
      <c r="AI25" s="203">
        <v>20</v>
      </c>
      <c r="AJ25" s="203">
        <v>30</v>
      </c>
      <c r="AK25" s="203">
        <v>1</v>
      </c>
      <c r="AL25" s="204"/>
      <c r="AM25" s="204"/>
      <c r="AN25" s="204"/>
      <c r="AO25" s="204"/>
      <c r="AP25" s="203">
        <v>1</v>
      </c>
      <c r="AQ25" s="3">
        <v>100</v>
      </c>
      <c r="AR25" s="204"/>
      <c r="AS25" s="204"/>
      <c r="AT25" s="204"/>
      <c r="AU25" s="204"/>
      <c r="AV25" s="204"/>
      <c r="AW25" s="204"/>
      <c r="AX25" s="204"/>
      <c r="AY25" s="204"/>
      <c r="AZ25" s="216"/>
      <c r="BA25" s="234">
        <v>55</v>
      </c>
      <c r="BB25" s="206">
        <v>50</v>
      </c>
      <c r="BC25" s="237">
        <v>45</v>
      </c>
      <c r="BD25" s="234">
        <v>65</v>
      </c>
      <c r="BE25" s="273">
        <v>60</v>
      </c>
      <c r="BF25" s="276" t="s">
        <v>1154</v>
      </c>
      <c r="BG25" s="234">
        <v>15</v>
      </c>
      <c r="BH25" s="207"/>
      <c r="BI25" s="207"/>
      <c r="BJ25" s="207"/>
      <c r="BK25" s="209" t="s">
        <v>484</v>
      </c>
      <c r="BL25" s="204"/>
    </row>
    <row r="26" spans="2:64" s="14" customFormat="1" ht="11.1" customHeight="1">
      <c r="B26" s="15"/>
      <c r="C26" s="747"/>
      <c r="D26" s="17" t="s">
        <v>9</v>
      </c>
      <c r="E26" s="3">
        <v>20</v>
      </c>
      <c r="F26" s="3">
        <v>3900</v>
      </c>
      <c r="G26" s="3">
        <v>350</v>
      </c>
      <c r="H26" s="3">
        <v>9</v>
      </c>
      <c r="I26" s="260"/>
      <c r="J26" s="289" t="s">
        <v>1136</v>
      </c>
      <c r="K26" s="290"/>
      <c r="L26" s="291"/>
      <c r="M26" s="291"/>
      <c r="N26" s="292"/>
      <c r="O26" s="215">
        <v>100</v>
      </c>
      <c r="P26" s="293"/>
      <c r="Q26" s="80">
        <v>16</v>
      </c>
      <c r="R26" s="294"/>
      <c r="S26" s="295"/>
      <c r="T26" s="296">
        <v>30</v>
      </c>
      <c r="U26" s="280"/>
      <c r="V26" s="280"/>
      <c r="W26" s="280"/>
      <c r="X26" s="280"/>
      <c r="Y26" s="280"/>
      <c r="Z26" s="280"/>
      <c r="AA26" s="280"/>
      <c r="AB26" s="280"/>
      <c r="AC26" s="280"/>
      <c r="AE26" s="14" t="s">
        <v>88</v>
      </c>
      <c r="AF26" s="260">
        <v>730</v>
      </c>
      <c r="AG26" s="17" t="s">
        <v>1118</v>
      </c>
      <c r="AH26" s="40"/>
      <c r="AI26" s="40">
        <v>15</v>
      </c>
      <c r="AJ26" s="40">
        <v>20</v>
      </c>
      <c r="AK26" s="40">
        <v>1.5</v>
      </c>
      <c r="AL26" s="204"/>
      <c r="AM26" s="204"/>
      <c r="AN26" s="204"/>
      <c r="AO26" s="204"/>
      <c r="AP26" s="204"/>
      <c r="AQ26" s="204"/>
      <c r="AR26" s="204"/>
      <c r="AS26" s="204"/>
      <c r="AT26" s="204"/>
      <c r="AU26" s="204"/>
      <c r="AV26" s="204"/>
      <c r="AW26" s="204"/>
      <c r="AX26" s="204"/>
      <c r="AY26" s="40">
        <v>7</v>
      </c>
      <c r="AZ26" s="256" t="s">
        <v>1120</v>
      </c>
      <c r="BA26" s="234">
        <v>65</v>
      </c>
      <c r="BB26" s="206">
        <v>60</v>
      </c>
      <c r="BC26" s="237">
        <v>55</v>
      </c>
      <c r="BD26" s="234">
        <v>60</v>
      </c>
      <c r="BE26" s="273">
        <v>55</v>
      </c>
      <c r="BF26" s="276" t="s">
        <v>1331</v>
      </c>
      <c r="BG26" s="214"/>
      <c r="BH26" s="207"/>
      <c r="BI26" s="207"/>
      <c r="BJ26" s="207"/>
      <c r="BK26" s="209"/>
      <c r="BL26" s="204"/>
    </row>
    <row r="27" spans="2:64" s="14" customFormat="1" ht="11.1" customHeight="1">
      <c r="B27" s="15"/>
      <c r="C27" s="747"/>
      <c r="D27" s="17" t="s">
        <v>316</v>
      </c>
      <c r="E27" s="3">
        <v>13</v>
      </c>
      <c r="F27" s="3">
        <v>1300</v>
      </c>
      <c r="G27" s="3">
        <v>110</v>
      </c>
      <c r="H27" s="3">
        <v>2</v>
      </c>
      <c r="I27" s="260"/>
      <c r="J27" s="289" t="s">
        <v>1136</v>
      </c>
      <c r="K27" s="290"/>
      <c r="L27" s="291"/>
      <c r="M27" s="291"/>
      <c r="N27" s="292"/>
      <c r="O27" s="297"/>
      <c r="P27" s="293"/>
      <c r="Q27" s="298"/>
      <c r="R27" s="294"/>
      <c r="S27" s="295"/>
      <c r="T27" s="299"/>
      <c r="U27" s="280"/>
      <c r="V27" s="280"/>
      <c r="W27" s="280"/>
      <c r="X27" s="280"/>
      <c r="Y27" s="280"/>
      <c r="Z27" s="280"/>
      <c r="AA27" s="280"/>
      <c r="AB27" s="280"/>
      <c r="AC27" s="280"/>
      <c r="AE27" s="14" t="s">
        <v>1122</v>
      </c>
      <c r="AF27" s="260">
        <v>2300</v>
      </c>
      <c r="AG27" s="17" t="s">
        <v>1125</v>
      </c>
      <c r="AH27" s="40"/>
      <c r="AI27" s="40">
        <v>20</v>
      </c>
      <c r="AJ27" s="40">
        <v>30</v>
      </c>
      <c r="AK27" s="40">
        <v>3</v>
      </c>
      <c r="AL27" s="204"/>
      <c r="AM27" s="204"/>
      <c r="AN27" s="204"/>
      <c r="AO27" s="204"/>
      <c r="AP27" s="204"/>
      <c r="AQ27" s="204"/>
      <c r="AR27" s="204"/>
      <c r="AS27" s="204"/>
      <c r="AT27" s="204"/>
      <c r="AU27" s="204"/>
      <c r="AV27" s="204"/>
      <c r="AW27" s="204"/>
      <c r="AX27" s="204"/>
      <c r="AY27" s="204"/>
      <c r="AZ27" s="256" t="s">
        <v>1120</v>
      </c>
      <c r="BA27" s="234">
        <v>55</v>
      </c>
      <c r="BB27" s="206">
        <v>50</v>
      </c>
      <c r="BC27" s="237">
        <v>45</v>
      </c>
      <c r="BD27" s="234">
        <v>65</v>
      </c>
      <c r="BE27" s="273">
        <v>60</v>
      </c>
      <c r="BF27" s="276" t="s">
        <v>1333</v>
      </c>
      <c r="BG27" s="214"/>
      <c r="BH27" s="207"/>
      <c r="BI27" s="207"/>
      <c r="BJ27" s="207"/>
      <c r="BK27" s="209"/>
      <c r="BL27" s="204"/>
    </row>
    <row r="28" spans="2:64" s="14" customFormat="1" ht="11.1" customHeight="1">
      <c r="B28" s="15"/>
      <c r="C28" s="747"/>
      <c r="D28" s="17" t="s">
        <v>317</v>
      </c>
      <c r="E28" s="3">
        <v>13</v>
      </c>
      <c r="F28" s="3">
        <v>680</v>
      </c>
      <c r="G28" s="3">
        <v>210</v>
      </c>
      <c r="H28" s="3">
        <v>1</v>
      </c>
      <c r="I28" s="260"/>
      <c r="J28" s="289" t="s">
        <v>1136</v>
      </c>
      <c r="K28" s="290"/>
      <c r="L28" s="291"/>
      <c r="M28" s="291"/>
      <c r="N28" s="292"/>
      <c r="O28" s="297"/>
      <c r="P28" s="293"/>
      <c r="Q28" s="298"/>
      <c r="R28" s="294"/>
      <c r="S28" s="295"/>
      <c r="T28" s="299"/>
      <c r="U28" s="280"/>
      <c r="V28" s="280"/>
      <c r="W28" s="280"/>
      <c r="X28" s="280"/>
      <c r="Y28" s="280"/>
      <c r="Z28" s="280"/>
      <c r="AA28" s="280"/>
      <c r="AB28" s="280"/>
      <c r="AC28" s="280"/>
      <c r="AE28" s="14" t="s">
        <v>100</v>
      </c>
      <c r="AF28" s="260">
        <v>1100</v>
      </c>
      <c r="AG28" s="17" t="s">
        <v>103</v>
      </c>
      <c r="AH28" s="40"/>
      <c r="AI28" s="40">
        <v>15</v>
      </c>
      <c r="AJ28" s="40">
        <v>20</v>
      </c>
      <c r="AK28" s="40">
        <v>1.5</v>
      </c>
      <c r="AL28" s="204"/>
      <c r="AM28" s="204"/>
      <c r="AN28" s="204"/>
      <c r="AO28" s="204"/>
      <c r="AP28" s="204"/>
      <c r="AQ28" s="204"/>
      <c r="AR28" s="204"/>
      <c r="AS28" s="204"/>
      <c r="AT28" s="204"/>
      <c r="AU28" s="204"/>
      <c r="AV28" s="204"/>
      <c r="AW28" s="204"/>
      <c r="AX28" s="204"/>
      <c r="AY28" s="40">
        <v>7</v>
      </c>
      <c r="AZ28" s="216"/>
      <c r="BA28" s="234">
        <v>55</v>
      </c>
      <c r="BB28" s="206">
        <v>50</v>
      </c>
      <c r="BC28" s="237">
        <v>45</v>
      </c>
      <c r="BD28" s="234">
        <v>65</v>
      </c>
      <c r="BE28" s="273">
        <v>60</v>
      </c>
      <c r="BF28" s="276" t="s">
        <v>1335</v>
      </c>
      <c r="BG28" s="214"/>
      <c r="BH28" s="207"/>
      <c r="BI28" s="207"/>
      <c r="BJ28" s="207"/>
      <c r="BK28" s="209"/>
      <c r="BL28" s="204"/>
    </row>
    <row r="29" spans="2:64" s="14" customFormat="1" ht="11.1" customHeight="1">
      <c r="B29" s="15"/>
      <c r="C29" s="747"/>
      <c r="D29" s="17" t="s">
        <v>318</v>
      </c>
      <c r="E29" s="3">
        <v>13</v>
      </c>
      <c r="F29" s="3">
        <v>1300</v>
      </c>
      <c r="G29" s="3">
        <v>210</v>
      </c>
      <c r="H29" s="3">
        <v>6</v>
      </c>
      <c r="I29" s="260"/>
      <c r="J29" s="289" t="s">
        <v>1136</v>
      </c>
      <c r="K29" s="290"/>
      <c r="L29" s="291"/>
      <c r="M29" s="291"/>
      <c r="N29" s="292"/>
      <c r="O29" s="297"/>
      <c r="P29" s="293"/>
      <c r="Q29" s="298"/>
      <c r="R29" s="294"/>
      <c r="S29" s="295"/>
      <c r="T29" s="299"/>
      <c r="U29" s="280"/>
      <c r="V29" s="280"/>
      <c r="W29" s="280"/>
      <c r="X29" s="280"/>
      <c r="Y29" s="280"/>
      <c r="Z29" s="280"/>
      <c r="AA29" s="280"/>
      <c r="AB29" s="280"/>
      <c r="AC29" s="280"/>
      <c r="AE29" s="14" t="s">
        <v>1152</v>
      </c>
      <c r="AF29" s="3">
        <v>13000</v>
      </c>
      <c r="AG29" s="17" t="s">
        <v>55</v>
      </c>
      <c r="AH29" s="40"/>
      <c r="AI29" s="40">
        <v>10</v>
      </c>
      <c r="AJ29" s="40">
        <v>20</v>
      </c>
      <c r="AK29" s="40">
        <v>1</v>
      </c>
      <c r="AL29" s="204"/>
      <c r="AM29" s="204"/>
      <c r="AN29" s="204"/>
      <c r="AO29" s="204"/>
      <c r="AP29" s="204"/>
      <c r="AQ29" s="204"/>
      <c r="AR29" s="204"/>
      <c r="AS29" s="204"/>
      <c r="AT29" s="204"/>
      <c r="AU29" s="204"/>
      <c r="AV29" s="204"/>
      <c r="AW29" s="204"/>
      <c r="AX29" s="204"/>
      <c r="AY29" s="204"/>
      <c r="AZ29" s="216"/>
      <c r="BA29" s="234">
        <v>55</v>
      </c>
      <c r="BB29" s="206">
        <v>50</v>
      </c>
      <c r="BC29" s="237">
        <v>45</v>
      </c>
      <c r="BD29" s="234">
        <v>65</v>
      </c>
      <c r="BE29" s="273">
        <v>60</v>
      </c>
      <c r="BF29" s="276" t="s">
        <v>1153</v>
      </c>
      <c r="BG29" s="234">
        <v>34</v>
      </c>
      <c r="BH29" s="207"/>
      <c r="BI29" s="207"/>
      <c r="BJ29" s="207"/>
      <c r="BK29" s="209" t="s">
        <v>1349</v>
      </c>
      <c r="BL29" s="204"/>
    </row>
    <row r="30" spans="2:64" s="14" customFormat="1" ht="11.1" customHeight="1">
      <c r="B30" s="15"/>
      <c r="C30" s="747"/>
      <c r="D30" s="17" t="s">
        <v>11</v>
      </c>
      <c r="E30" s="3">
        <v>13</v>
      </c>
      <c r="F30" s="3">
        <v>1100</v>
      </c>
      <c r="G30" s="3">
        <v>270</v>
      </c>
      <c r="H30" s="3">
        <v>2</v>
      </c>
      <c r="I30" s="260"/>
      <c r="J30" s="289" t="s">
        <v>1136</v>
      </c>
      <c r="K30" s="290"/>
      <c r="L30" s="291"/>
      <c r="M30" s="291"/>
      <c r="N30" s="292"/>
      <c r="O30" s="215">
        <v>100</v>
      </c>
      <c r="P30" s="293"/>
      <c r="Q30" s="80">
        <v>5</v>
      </c>
      <c r="R30" s="294"/>
      <c r="S30" s="295"/>
      <c r="T30" s="299"/>
      <c r="U30" s="280"/>
      <c r="V30" s="280"/>
      <c r="W30" s="280"/>
      <c r="X30" s="280"/>
      <c r="Y30" s="280"/>
      <c r="Z30" s="280"/>
      <c r="AA30" s="280"/>
      <c r="AB30" s="280"/>
      <c r="AC30" s="280"/>
      <c r="AE30" s="14" t="s">
        <v>1158</v>
      </c>
      <c r="AF30" s="3">
        <v>4021</v>
      </c>
      <c r="AG30" s="17" t="s">
        <v>55</v>
      </c>
      <c r="AH30" s="40"/>
      <c r="AI30" s="40">
        <v>20</v>
      </c>
      <c r="AJ30" s="40">
        <v>30</v>
      </c>
      <c r="AK30" s="40">
        <v>3</v>
      </c>
      <c r="AL30" s="204"/>
      <c r="AM30" s="203">
        <v>230</v>
      </c>
      <c r="AN30" s="203">
        <v>15</v>
      </c>
      <c r="AO30" s="204"/>
      <c r="AP30" s="204"/>
      <c r="AQ30" s="203">
        <v>100</v>
      </c>
      <c r="AR30" s="204"/>
      <c r="AS30" s="204"/>
      <c r="AT30" s="204"/>
      <c r="AU30" s="204"/>
      <c r="AV30" s="204"/>
      <c r="AW30" s="204"/>
      <c r="AX30" s="204"/>
      <c r="AY30" s="204"/>
      <c r="AZ30" s="256" t="s">
        <v>1120</v>
      </c>
      <c r="BA30" s="234">
        <v>55</v>
      </c>
      <c r="BB30" s="206">
        <v>50</v>
      </c>
      <c r="BC30" s="237">
        <v>45</v>
      </c>
      <c r="BD30" s="234">
        <v>65</v>
      </c>
      <c r="BE30" s="273">
        <v>60</v>
      </c>
      <c r="BF30" s="276" t="s">
        <v>1159</v>
      </c>
      <c r="BG30" s="234"/>
      <c r="BH30" s="207"/>
      <c r="BI30" s="207"/>
      <c r="BJ30" s="207"/>
      <c r="BK30" s="209"/>
      <c r="BL30" s="204"/>
    </row>
    <row r="31" spans="2:64" s="14" customFormat="1" ht="12.75" customHeight="1">
      <c r="B31" s="15"/>
      <c r="C31" s="747"/>
      <c r="D31" s="17" t="s">
        <v>12</v>
      </c>
      <c r="E31" s="3">
        <v>13</v>
      </c>
      <c r="F31" s="3">
        <v>1300</v>
      </c>
      <c r="G31" s="3">
        <v>270</v>
      </c>
      <c r="H31" s="3">
        <v>2</v>
      </c>
      <c r="I31" s="260"/>
      <c r="J31" s="289" t="s">
        <v>1136</v>
      </c>
      <c r="K31" s="290"/>
      <c r="L31" s="291"/>
      <c r="M31" s="291"/>
      <c r="N31" s="292"/>
      <c r="O31" s="215">
        <v>100</v>
      </c>
      <c r="P31" s="293"/>
      <c r="Q31" s="80">
        <v>5</v>
      </c>
      <c r="R31" s="294"/>
      <c r="S31" s="295"/>
      <c r="T31" s="299"/>
      <c r="U31" s="280"/>
      <c r="V31" s="280"/>
      <c r="W31" s="280"/>
      <c r="X31" s="280"/>
      <c r="Y31" s="280"/>
      <c r="Z31" s="280"/>
      <c r="AA31" s="280"/>
      <c r="AB31" s="280"/>
      <c r="AC31" s="280"/>
      <c r="AE31" s="14" t="s">
        <v>1171</v>
      </c>
      <c r="AF31" s="3">
        <v>457500</v>
      </c>
      <c r="AG31" s="17" t="s">
        <v>55</v>
      </c>
      <c r="AH31" s="40"/>
      <c r="AI31" s="40">
        <v>120</v>
      </c>
      <c r="AJ31" s="40">
        <v>90</v>
      </c>
      <c r="AK31" s="204"/>
      <c r="AL31" s="203">
        <v>230</v>
      </c>
      <c r="AM31" s="203">
        <v>15</v>
      </c>
      <c r="AN31" s="204"/>
      <c r="AO31" s="204"/>
      <c r="AP31" s="204"/>
      <c r="AQ31" s="203">
        <v>100</v>
      </c>
      <c r="AR31" s="204"/>
      <c r="AS31" s="204"/>
      <c r="AT31" s="204"/>
      <c r="AU31" s="204"/>
      <c r="AV31" s="204"/>
      <c r="AW31" s="204"/>
      <c r="AX31" s="204"/>
      <c r="AY31" s="204"/>
      <c r="AZ31" s="256" t="s">
        <v>1219</v>
      </c>
      <c r="BA31" s="234">
        <v>55</v>
      </c>
      <c r="BB31" s="206">
        <v>50</v>
      </c>
      <c r="BC31" s="237">
        <v>45</v>
      </c>
      <c r="BD31" s="234">
        <v>65</v>
      </c>
      <c r="BE31" s="273">
        <v>60</v>
      </c>
      <c r="BF31" s="276" t="s">
        <v>1337</v>
      </c>
      <c r="BG31" s="234">
        <v>15</v>
      </c>
      <c r="BH31" s="207"/>
      <c r="BI31" s="207"/>
      <c r="BJ31" s="207"/>
      <c r="BK31" s="209" t="s">
        <v>484</v>
      </c>
      <c r="BL31" s="204"/>
    </row>
    <row r="32" spans="2:64" s="14" customFormat="1" ht="11.1" customHeight="1">
      <c r="B32" s="15"/>
      <c r="C32" s="747"/>
      <c r="D32" s="17" t="s">
        <v>13</v>
      </c>
      <c r="E32" s="3">
        <v>18</v>
      </c>
      <c r="F32" s="3">
        <v>830</v>
      </c>
      <c r="G32" s="3">
        <v>160</v>
      </c>
      <c r="H32" s="3">
        <v>5</v>
      </c>
      <c r="I32" s="260"/>
      <c r="J32" s="289" t="s">
        <v>1136</v>
      </c>
      <c r="K32" s="290"/>
      <c r="L32" s="291"/>
      <c r="M32" s="291"/>
      <c r="N32" s="292"/>
      <c r="O32" s="215">
        <v>100</v>
      </c>
      <c r="P32" s="293"/>
      <c r="Q32" s="80">
        <v>5</v>
      </c>
      <c r="R32" s="294"/>
      <c r="S32" s="295"/>
      <c r="T32" s="299"/>
      <c r="U32" s="280"/>
      <c r="V32" s="280"/>
      <c r="W32" s="280"/>
      <c r="X32" s="280"/>
      <c r="Y32" s="280"/>
      <c r="Z32" s="280"/>
      <c r="AA32" s="280"/>
      <c r="AB32" s="280"/>
      <c r="AC32" s="280"/>
      <c r="AE32" s="14" t="s">
        <v>1185</v>
      </c>
      <c r="AF32" s="3">
        <v>460</v>
      </c>
      <c r="AG32" s="17" t="s">
        <v>55</v>
      </c>
      <c r="AH32" s="40"/>
      <c r="AI32" s="40">
        <v>25</v>
      </c>
      <c r="AJ32" s="40">
        <v>60</v>
      </c>
      <c r="AK32" s="40">
        <v>3</v>
      </c>
      <c r="AL32" s="204"/>
      <c r="AM32" s="204"/>
      <c r="AN32" s="204"/>
      <c r="AO32" s="204"/>
      <c r="AP32" s="204"/>
      <c r="AQ32" s="204"/>
      <c r="AR32" s="204"/>
      <c r="AS32" s="204"/>
      <c r="AT32" s="204"/>
      <c r="AU32" s="204"/>
      <c r="AV32" s="204"/>
      <c r="AW32" s="204"/>
      <c r="AX32" s="204"/>
      <c r="AY32" s="40">
        <v>8</v>
      </c>
      <c r="AZ32" s="256" t="s">
        <v>1220</v>
      </c>
      <c r="BA32" s="234">
        <v>55</v>
      </c>
      <c r="BB32" s="206">
        <v>50</v>
      </c>
      <c r="BC32" s="237">
        <v>45</v>
      </c>
      <c r="BD32" s="234">
        <v>65</v>
      </c>
      <c r="BE32" s="273">
        <v>60</v>
      </c>
      <c r="BF32" s="276" t="s">
        <v>1346</v>
      </c>
      <c r="BG32" s="214"/>
      <c r="BH32" s="207"/>
      <c r="BI32" s="207"/>
      <c r="BJ32" s="207"/>
      <c r="BK32" s="204"/>
      <c r="BL32" s="204"/>
    </row>
    <row r="33" spans="2:64" s="14" customFormat="1" ht="11.1" customHeight="1">
      <c r="B33" s="15"/>
      <c r="C33" s="747"/>
      <c r="D33" s="17" t="s">
        <v>14</v>
      </c>
      <c r="E33" s="3">
        <v>18</v>
      </c>
      <c r="F33" s="3">
        <v>600</v>
      </c>
      <c r="G33" s="3">
        <v>130</v>
      </c>
      <c r="H33" s="3">
        <v>4</v>
      </c>
      <c r="I33" s="260"/>
      <c r="J33" s="289" t="s">
        <v>1136</v>
      </c>
      <c r="K33" s="290"/>
      <c r="L33" s="291"/>
      <c r="M33" s="291"/>
      <c r="N33" s="292"/>
      <c r="O33" s="215">
        <v>100</v>
      </c>
      <c r="P33" s="293"/>
      <c r="Q33" s="80">
        <v>5</v>
      </c>
      <c r="R33" s="294"/>
      <c r="S33" s="295"/>
      <c r="T33" s="299"/>
      <c r="U33" s="280"/>
      <c r="V33" s="280"/>
      <c r="W33" s="280"/>
      <c r="X33" s="280"/>
      <c r="Y33" s="280"/>
      <c r="Z33" s="280"/>
      <c r="AA33" s="280"/>
      <c r="AB33" s="280"/>
      <c r="AC33" s="280"/>
      <c r="AE33" s="14" t="s">
        <v>1195</v>
      </c>
      <c r="AF33" s="3">
        <v>3000</v>
      </c>
      <c r="AG33" s="17" t="s">
        <v>55</v>
      </c>
      <c r="AH33" s="40"/>
      <c r="AI33" s="40">
        <v>10</v>
      </c>
      <c r="AJ33" s="40">
        <v>30</v>
      </c>
      <c r="AK33" s="40">
        <v>13</v>
      </c>
      <c r="AL33" s="203">
        <v>230</v>
      </c>
      <c r="AM33" s="204"/>
      <c r="AN33" s="204"/>
      <c r="AO33" s="204"/>
      <c r="AP33" s="204"/>
      <c r="AQ33" s="203">
        <v>100</v>
      </c>
      <c r="AR33" s="204"/>
      <c r="AS33" s="204"/>
      <c r="AT33" s="204"/>
      <c r="AU33" s="204"/>
      <c r="AV33" s="204"/>
      <c r="AW33" s="204"/>
      <c r="AX33" s="204"/>
      <c r="AY33" s="204"/>
      <c r="AZ33" s="216"/>
      <c r="BA33" s="234">
        <v>55</v>
      </c>
      <c r="BB33" s="206">
        <v>50</v>
      </c>
      <c r="BC33" s="237">
        <v>45</v>
      </c>
      <c r="BD33" s="234">
        <v>65</v>
      </c>
      <c r="BE33" s="273">
        <v>60</v>
      </c>
      <c r="BF33" s="278"/>
      <c r="BG33" s="214"/>
      <c r="BH33" s="207"/>
      <c r="BI33" s="207"/>
      <c r="BJ33" s="207"/>
      <c r="BK33" s="204"/>
      <c r="BL33" s="204"/>
    </row>
    <row r="34" spans="2:64" s="14" customFormat="1" ht="11.1" customHeight="1">
      <c r="B34" s="15"/>
      <c r="C34" s="747"/>
      <c r="D34" s="17" t="s">
        <v>15</v>
      </c>
      <c r="E34" s="3">
        <v>10</v>
      </c>
      <c r="F34" s="3">
        <v>310</v>
      </c>
      <c r="G34" s="3">
        <v>130</v>
      </c>
      <c r="H34" s="3">
        <v>2</v>
      </c>
      <c r="I34" s="260"/>
      <c r="J34" s="289" t="s">
        <v>1136</v>
      </c>
      <c r="K34" s="290"/>
      <c r="L34" s="291"/>
      <c r="M34" s="291"/>
      <c r="N34" s="292"/>
      <c r="O34" s="215">
        <v>100</v>
      </c>
      <c r="P34" s="293"/>
      <c r="Q34" s="80">
        <v>5</v>
      </c>
      <c r="R34" s="294"/>
      <c r="S34" s="295"/>
      <c r="T34" s="299"/>
      <c r="U34" s="280"/>
      <c r="V34" s="280"/>
      <c r="W34" s="280"/>
      <c r="X34" s="280"/>
      <c r="Y34" s="280"/>
      <c r="Z34" s="280"/>
      <c r="AA34" s="280"/>
      <c r="AB34" s="280"/>
      <c r="AC34" s="280"/>
      <c r="AE34" s="14" t="s">
        <v>1211</v>
      </c>
      <c r="AF34" s="3">
        <v>200000</v>
      </c>
      <c r="AG34" s="17" t="s">
        <v>55</v>
      </c>
      <c r="AH34" s="40"/>
      <c r="AI34" s="40">
        <v>120</v>
      </c>
      <c r="AJ34" s="40">
        <v>80</v>
      </c>
      <c r="AK34" s="204"/>
      <c r="AL34" s="203">
        <v>230</v>
      </c>
      <c r="AM34" s="204"/>
      <c r="AN34" s="204"/>
      <c r="AO34" s="204"/>
      <c r="AP34" s="204"/>
      <c r="AQ34" s="203">
        <v>100</v>
      </c>
      <c r="AR34" s="203">
        <v>150</v>
      </c>
      <c r="AS34" s="204"/>
      <c r="AT34" s="204"/>
      <c r="AU34" s="204"/>
      <c r="AV34" s="204"/>
      <c r="AW34" s="204"/>
      <c r="AX34" s="204"/>
      <c r="AY34" s="204"/>
      <c r="AZ34" s="216"/>
      <c r="BA34" s="234">
        <v>55</v>
      </c>
      <c r="BB34" s="206">
        <v>50</v>
      </c>
      <c r="BC34" s="237">
        <v>45</v>
      </c>
      <c r="BD34" s="234">
        <v>60</v>
      </c>
      <c r="BE34" s="273">
        <v>55</v>
      </c>
      <c r="BF34" s="276" t="s">
        <v>1172</v>
      </c>
      <c r="BG34" s="234">
        <v>15</v>
      </c>
      <c r="BH34" s="207"/>
      <c r="BI34" s="207"/>
      <c r="BJ34" s="207"/>
      <c r="BK34" s="209" t="s">
        <v>484</v>
      </c>
      <c r="BL34" s="204"/>
    </row>
    <row r="35" spans="2:64" s="14" customFormat="1" ht="11.1" customHeight="1">
      <c r="B35" s="15"/>
      <c r="C35" s="747"/>
      <c r="D35" s="17" t="s">
        <v>16</v>
      </c>
      <c r="E35" s="3">
        <v>20</v>
      </c>
      <c r="F35" s="3">
        <v>650</v>
      </c>
      <c r="G35" s="3">
        <v>120</v>
      </c>
      <c r="H35" s="3">
        <v>2</v>
      </c>
      <c r="I35" s="260"/>
      <c r="J35" s="289" t="s">
        <v>1136</v>
      </c>
      <c r="K35" s="290"/>
      <c r="L35" s="291"/>
      <c r="M35" s="291"/>
      <c r="N35" s="292"/>
      <c r="O35" s="215">
        <v>100</v>
      </c>
      <c r="P35" s="293"/>
      <c r="Q35" s="80">
        <v>5</v>
      </c>
      <c r="R35" s="294"/>
      <c r="S35" s="295"/>
      <c r="T35" s="299"/>
      <c r="U35" s="280"/>
      <c r="V35" s="280"/>
      <c r="W35" s="280"/>
      <c r="X35" s="280"/>
      <c r="Y35" s="280"/>
      <c r="Z35" s="280"/>
      <c r="AA35" s="280"/>
      <c r="AB35" s="280"/>
      <c r="AC35" s="280"/>
      <c r="AE35" s="14" t="s">
        <v>866</v>
      </c>
      <c r="AF35" s="3">
        <v>20000</v>
      </c>
      <c r="AG35" s="17" t="s">
        <v>736</v>
      </c>
      <c r="AH35" s="40">
        <v>25</v>
      </c>
      <c r="AI35" s="204"/>
      <c r="AJ35" s="40">
        <v>25</v>
      </c>
      <c r="AK35" s="204"/>
      <c r="AL35" s="203">
        <v>2</v>
      </c>
      <c r="AM35" s="204"/>
      <c r="AN35" s="204"/>
      <c r="AO35" s="204"/>
      <c r="AP35" s="203">
        <v>10</v>
      </c>
      <c r="AQ35" s="203">
        <v>100</v>
      </c>
      <c r="AR35" s="204"/>
      <c r="AS35" s="203">
        <v>6</v>
      </c>
      <c r="AT35" s="204"/>
      <c r="AU35" s="204"/>
      <c r="AV35" s="204"/>
      <c r="AW35" s="204"/>
      <c r="AX35" s="203" t="s">
        <v>1218</v>
      </c>
      <c r="AY35" s="204"/>
      <c r="AZ35" s="256" t="s">
        <v>1221</v>
      </c>
      <c r="BA35" s="234">
        <v>60</v>
      </c>
      <c r="BB35" s="206">
        <v>55</v>
      </c>
      <c r="BC35" s="237">
        <v>50</v>
      </c>
      <c r="BD35" s="234">
        <v>65</v>
      </c>
      <c r="BE35" s="273">
        <v>60</v>
      </c>
      <c r="BF35" s="278"/>
      <c r="BG35" s="214"/>
      <c r="BH35" s="207"/>
      <c r="BI35" s="207"/>
      <c r="BJ35" s="207"/>
      <c r="BK35" s="204"/>
      <c r="BL35" s="159" t="s">
        <v>1212</v>
      </c>
    </row>
    <row r="36" spans="2:64" s="14" customFormat="1" ht="11.1" customHeight="1">
      <c r="B36" s="15"/>
      <c r="C36" s="747"/>
      <c r="D36" s="17" t="s">
        <v>17</v>
      </c>
      <c r="E36" s="3">
        <v>20</v>
      </c>
      <c r="F36" s="3">
        <v>540</v>
      </c>
      <c r="G36" s="3">
        <v>120</v>
      </c>
      <c r="H36" s="3">
        <v>2</v>
      </c>
      <c r="I36" s="260"/>
      <c r="J36" s="289" t="s">
        <v>1136</v>
      </c>
      <c r="K36" s="290"/>
      <c r="L36" s="291"/>
      <c r="M36" s="291"/>
      <c r="N36" s="292"/>
      <c r="O36" s="215">
        <v>100</v>
      </c>
      <c r="P36" s="293"/>
      <c r="Q36" s="80">
        <v>5</v>
      </c>
      <c r="R36" s="294"/>
      <c r="S36" s="295"/>
      <c r="T36" s="299"/>
      <c r="U36" s="280"/>
      <c r="V36" s="280"/>
      <c r="W36" s="280"/>
      <c r="X36" s="280"/>
      <c r="Y36" s="280"/>
      <c r="Z36" s="280"/>
      <c r="AA36" s="280"/>
      <c r="AB36" s="280"/>
      <c r="AC36" s="280"/>
      <c r="AE36" s="14" t="s">
        <v>866</v>
      </c>
      <c r="AF36" s="204"/>
      <c r="AG36" s="204"/>
      <c r="AH36" s="204"/>
      <c r="AI36" s="204"/>
      <c r="AJ36" s="204"/>
      <c r="AK36" s="204"/>
      <c r="AL36" s="204"/>
      <c r="AM36" s="204"/>
      <c r="AN36" s="204"/>
      <c r="AO36" s="204"/>
      <c r="AP36" s="204"/>
      <c r="AQ36" s="204"/>
      <c r="AR36" s="204"/>
      <c r="AS36" s="204"/>
      <c r="AT36" s="204"/>
      <c r="AU36" s="204"/>
      <c r="AV36" s="204"/>
      <c r="AW36" s="204"/>
      <c r="AX36" s="204"/>
      <c r="AY36" s="204"/>
      <c r="AZ36" s="216"/>
      <c r="BA36" s="234">
        <v>55</v>
      </c>
      <c r="BB36" s="206">
        <v>50</v>
      </c>
      <c r="BC36" s="237">
        <v>45</v>
      </c>
      <c r="BD36" s="234">
        <v>65</v>
      </c>
      <c r="BE36" s="273">
        <v>60</v>
      </c>
      <c r="BF36" s="278"/>
      <c r="BG36" s="214"/>
      <c r="BH36" s="207"/>
      <c r="BI36" s="207"/>
      <c r="BJ36" s="207"/>
      <c r="BK36" s="204"/>
      <c r="BL36" s="159" t="s">
        <v>1257</v>
      </c>
    </row>
    <row r="37" spans="2:64" s="14" customFormat="1" ht="11.1" customHeight="1">
      <c r="B37" s="15"/>
      <c r="C37" s="747"/>
      <c r="D37" s="17" t="s">
        <v>18</v>
      </c>
      <c r="E37" s="3">
        <v>18</v>
      </c>
      <c r="F37" s="3">
        <v>490</v>
      </c>
      <c r="G37" s="3">
        <v>200</v>
      </c>
      <c r="H37" s="3">
        <v>4</v>
      </c>
      <c r="I37" s="260"/>
      <c r="J37" s="289" t="s">
        <v>1136</v>
      </c>
      <c r="K37" s="290"/>
      <c r="L37" s="291"/>
      <c r="M37" s="291"/>
      <c r="N37" s="292"/>
      <c r="O37" s="215">
        <v>100</v>
      </c>
      <c r="P37" s="293"/>
      <c r="Q37" s="80">
        <v>5</v>
      </c>
      <c r="R37" s="294"/>
      <c r="S37" s="295"/>
      <c r="T37" s="299"/>
      <c r="U37" s="280"/>
      <c r="V37" s="280"/>
      <c r="W37" s="280"/>
      <c r="X37" s="280"/>
      <c r="Y37" s="280"/>
      <c r="Z37" s="280"/>
      <c r="AA37" s="280"/>
      <c r="AB37" s="280"/>
      <c r="AC37" s="280"/>
      <c r="AE37" s="14" t="s">
        <v>1229</v>
      </c>
      <c r="AF37" s="204"/>
      <c r="AG37" s="17" t="s">
        <v>55</v>
      </c>
      <c r="AH37" s="40">
        <v>20</v>
      </c>
      <c r="AI37" s="204"/>
      <c r="AJ37" s="40">
        <v>20</v>
      </c>
      <c r="AK37" s="204"/>
      <c r="AL37" s="204"/>
      <c r="AM37" s="203">
        <v>8</v>
      </c>
      <c r="AN37" s="204"/>
      <c r="AO37" s="204"/>
      <c r="AP37" s="204"/>
      <c r="AQ37" s="204"/>
      <c r="AR37" s="204"/>
      <c r="AS37" s="204"/>
      <c r="AT37" s="248">
        <v>0.05</v>
      </c>
      <c r="AU37" s="248"/>
      <c r="AV37" s="248"/>
      <c r="AW37" s="248"/>
      <c r="AX37" s="204"/>
      <c r="AY37" s="204"/>
      <c r="AZ37" s="216"/>
      <c r="BA37" s="234">
        <v>60</v>
      </c>
      <c r="BB37" s="206">
        <v>55</v>
      </c>
      <c r="BC37" s="237">
        <v>50</v>
      </c>
      <c r="BD37" s="234">
        <v>60</v>
      </c>
      <c r="BE37" s="273">
        <v>55</v>
      </c>
      <c r="BF37" s="276" t="s">
        <v>1363</v>
      </c>
      <c r="BG37" s="214"/>
      <c r="BH37" s="207"/>
      <c r="BI37" s="207"/>
      <c r="BJ37" s="207"/>
      <c r="BK37" s="204"/>
      <c r="BL37" s="204"/>
    </row>
    <row r="38" spans="2:64" s="14" customFormat="1" ht="11.1" customHeight="1">
      <c r="B38" s="15"/>
      <c r="C38" s="748"/>
      <c r="D38" s="17" t="s">
        <v>19</v>
      </c>
      <c r="E38" s="3">
        <v>18</v>
      </c>
      <c r="F38" s="3">
        <v>490</v>
      </c>
      <c r="G38" s="3">
        <v>200</v>
      </c>
      <c r="H38" s="3">
        <v>4</v>
      </c>
      <c r="I38" s="260"/>
      <c r="J38" s="300" t="s">
        <v>1136</v>
      </c>
      <c r="K38" s="301"/>
      <c r="L38" s="291"/>
      <c r="M38" s="291"/>
      <c r="N38" s="292"/>
      <c r="O38" s="215">
        <v>100</v>
      </c>
      <c r="P38" s="293"/>
      <c r="Q38" s="80">
        <v>5</v>
      </c>
      <c r="R38" s="294"/>
      <c r="S38" s="295"/>
      <c r="T38" s="299"/>
      <c r="U38" s="280"/>
      <c r="V38" s="280"/>
      <c r="W38" s="280"/>
      <c r="X38" s="280"/>
      <c r="Y38" s="280"/>
      <c r="Z38" s="280"/>
      <c r="AA38" s="280"/>
      <c r="AB38" s="280"/>
      <c r="AC38" s="280"/>
      <c r="AE38" s="14" t="s">
        <v>1231</v>
      </c>
      <c r="AF38" s="3">
        <v>6640</v>
      </c>
      <c r="AG38" s="17" t="s">
        <v>55</v>
      </c>
      <c r="AH38" s="40">
        <v>10</v>
      </c>
      <c r="AI38" s="204"/>
      <c r="AJ38" s="40">
        <v>10</v>
      </c>
      <c r="AK38" s="203">
        <v>3</v>
      </c>
      <c r="AL38" s="203">
        <v>10</v>
      </c>
      <c r="AM38" s="203">
        <v>8</v>
      </c>
      <c r="AN38" s="204"/>
      <c r="AO38" s="204"/>
      <c r="AP38" s="204"/>
      <c r="AQ38" s="203">
        <v>100</v>
      </c>
      <c r="AR38" s="204"/>
      <c r="AS38" s="204"/>
      <c r="AT38" s="204"/>
      <c r="AU38" s="204"/>
      <c r="AV38" s="204"/>
      <c r="AW38" s="204"/>
      <c r="AX38" s="204"/>
      <c r="AY38" s="204"/>
      <c r="AZ38" s="216"/>
      <c r="BA38" s="234">
        <v>55</v>
      </c>
      <c r="BB38" s="206">
        <v>50</v>
      </c>
      <c r="BC38" s="237">
        <v>45</v>
      </c>
      <c r="BD38" s="234">
        <v>60</v>
      </c>
      <c r="BE38" s="273">
        <v>55</v>
      </c>
      <c r="BF38" s="276" t="s">
        <v>1350</v>
      </c>
      <c r="BG38" s="214"/>
      <c r="BH38" s="207"/>
      <c r="BI38" s="207"/>
      <c r="BJ38" s="207"/>
      <c r="BK38" s="204"/>
      <c r="BL38" s="204"/>
    </row>
    <row r="39" spans="2:64" s="14" customFormat="1" ht="11.1" customHeight="1">
      <c r="B39" s="15"/>
      <c r="C39" s="837" t="s">
        <v>25</v>
      </c>
      <c r="D39" s="19" t="s">
        <v>26</v>
      </c>
      <c r="E39" s="3">
        <v>200</v>
      </c>
      <c r="F39" s="3">
        <v>3570000</v>
      </c>
      <c r="G39" s="3">
        <v>90</v>
      </c>
      <c r="H39" s="3">
        <v>31.5</v>
      </c>
      <c r="I39" s="260"/>
      <c r="J39" s="302" t="s">
        <v>499</v>
      </c>
      <c r="K39" s="218">
        <v>100</v>
      </c>
      <c r="L39" s="291"/>
      <c r="M39" s="266">
        <v>326</v>
      </c>
      <c r="N39" s="292"/>
      <c r="O39" s="215">
        <v>60</v>
      </c>
      <c r="P39" s="266">
        <v>198</v>
      </c>
      <c r="Q39" s="298"/>
      <c r="R39" s="303">
        <v>2.5000000000000001E-2</v>
      </c>
      <c r="S39" s="304"/>
      <c r="T39" s="299"/>
      <c r="U39" s="280"/>
      <c r="V39" s="280"/>
      <c r="W39" s="280"/>
      <c r="X39" s="280"/>
      <c r="Y39" s="280"/>
      <c r="Z39" s="280"/>
      <c r="AA39" s="280"/>
      <c r="AB39" s="280"/>
      <c r="AC39" s="280"/>
      <c r="AE39" s="14" t="s">
        <v>700</v>
      </c>
      <c r="AF39" s="219"/>
      <c r="AG39" s="17" t="s">
        <v>736</v>
      </c>
      <c r="AH39" s="204"/>
      <c r="AI39" s="204"/>
      <c r="AJ39" s="204"/>
      <c r="AK39" s="204"/>
      <c r="AL39" s="204"/>
      <c r="AM39" s="203">
        <v>6</v>
      </c>
      <c r="AN39" s="204"/>
      <c r="AO39" s="204"/>
      <c r="AP39" s="204"/>
      <c r="AQ39" s="204"/>
      <c r="AR39" s="204"/>
      <c r="AS39" s="204"/>
      <c r="AT39" s="204"/>
      <c r="AU39" s="248">
        <v>0.03</v>
      </c>
      <c r="AV39" s="248">
        <v>7.0000000000000007E-2</v>
      </c>
      <c r="AW39" s="203">
        <v>2</v>
      </c>
      <c r="AX39" s="204"/>
      <c r="AY39" s="204"/>
      <c r="AZ39" s="216"/>
      <c r="BA39" s="234">
        <v>55</v>
      </c>
      <c r="BB39" s="206">
        <v>50</v>
      </c>
      <c r="BC39" s="237">
        <v>45</v>
      </c>
      <c r="BD39" s="234">
        <v>60</v>
      </c>
      <c r="BE39" s="273">
        <v>55</v>
      </c>
      <c r="BF39" s="276" t="s">
        <v>1172</v>
      </c>
      <c r="BG39" s="234">
        <v>15</v>
      </c>
      <c r="BH39" s="207"/>
      <c r="BI39" s="207"/>
      <c r="BJ39" s="207"/>
      <c r="BK39" s="209" t="s">
        <v>484</v>
      </c>
      <c r="BL39" s="204"/>
    </row>
    <row r="40" spans="2:64" s="14" customFormat="1" ht="11.1" customHeight="1">
      <c r="B40" s="15"/>
      <c r="C40" s="838"/>
      <c r="D40" s="19" t="s">
        <v>340</v>
      </c>
      <c r="E40" s="3">
        <v>200</v>
      </c>
      <c r="F40" s="3">
        <v>3570000</v>
      </c>
      <c r="G40" s="3">
        <v>90</v>
      </c>
      <c r="H40" s="3">
        <v>31.5</v>
      </c>
      <c r="I40" s="260"/>
      <c r="J40" s="302" t="s">
        <v>499</v>
      </c>
      <c r="K40" s="218">
        <v>100</v>
      </c>
      <c r="L40" s="291"/>
      <c r="M40" s="266">
        <v>326</v>
      </c>
      <c r="N40" s="292"/>
      <c r="O40" s="215">
        <v>60</v>
      </c>
      <c r="P40" s="228">
        <v>198</v>
      </c>
      <c r="Q40" s="298"/>
      <c r="R40" s="303">
        <v>2.5000000000000001E-2</v>
      </c>
      <c r="S40" s="304"/>
      <c r="T40" s="299"/>
      <c r="U40" s="280"/>
      <c r="V40" s="280"/>
      <c r="W40" s="280"/>
      <c r="X40" s="280"/>
      <c r="Y40" s="280"/>
      <c r="Z40" s="280"/>
      <c r="AA40" s="280"/>
      <c r="AB40" s="280"/>
      <c r="AC40" s="280"/>
    </row>
    <row r="41" spans="2:64" s="14" customFormat="1" ht="11.1" customHeight="1">
      <c r="B41" s="15"/>
      <c r="C41" s="746" t="s">
        <v>1082</v>
      </c>
      <c r="D41" s="19" t="s">
        <v>26</v>
      </c>
      <c r="E41" s="3">
        <v>8.6</v>
      </c>
      <c r="F41" s="3">
        <v>1654</v>
      </c>
      <c r="G41" s="3">
        <v>110</v>
      </c>
      <c r="H41" s="3">
        <v>9.2100000000000009</v>
      </c>
      <c r="I41" s="3">
        <v>130.9</v>
      </c>
      <c r="J41" s="305" t="s">
        <v>1135</v>
      </c>
      <c r="K41" s="306"/>
      <c r="L41" s="291"/>
      <c r="M41" s="291"/>
      <c r="N41" s="247">
        <v>0.4</v>
      </c>
      <c r="O41" s="215">
        <v>130</v>
      </c>
      <c r="P41" s="307"/>
      <c r="Q41" s="80">
        <v>4</v>
      </c>
      <c r="R41" s="308">
        <v>0.1</v>
      </c>
      <c r="S41" s="279">
        <v>4</v>
      </c>
      <c r="T41" s="299"/>
      <c r="U41" s="280"/>
      <c r="V41" s="280"/>
      <c r="W41" s="280"/>
      <c r="X41" s="280"/>
      <c r="Y41" s="280"/>
      <c r="Z41" s="280"/>
      <c r="AA41" s="280"/>
      <c r="AB41" s="280"/>
      <c r="AC41" s="280"/>
    </row>
    <row r="42" spans="2:64" s="14" customFormat="1" ht="11.1" customHeight="1">
      <c r="B42" s="15"/>
      <c r="C42" s="746"/>
      <c r="D42" s="19" t="s">
        <v>29</v>
      </c>
      <c r="E42" s="3">
        <v>8.6</v>
      </c>
      <c r="F42" s="3">
        <v>1654</v>
      </c>
      <c r="G42" s="3">
        <v>110</v>
      </c>
      <c r="H42" s="3">
        <v>9.2100000000000009</v>
      </c>
      <c r="I42" s="3">
        <v>130.9</v>
      </c>
      <c r="J42" s="305" t="s">
        <v>1135</v>
      </c>
      <c r="K42" s="306"/>
      <c r="L42" s="291"/>
      <c r="M42" s="291"/>
      <c r="N42" s="247">
        <v>0.4</v>
      </c>
      <c r="O42" s="215">
        <v>130</v>
      </c>
      <c r="P42" s="307"/>
      <c r="Q42" s="80">
        <v>4</v>
      </c>
      <c r="R42" s="308">
        <v>0.1</v>
      </c>
      <c r="S42" s="279">
        <v>4</v>
      </c>
      <c r="T42" s="299"/>
      <c r="U42" s="280"/>
      <c r="V42" s="280"/>
      <c r="W42" s="280"/>
      <c r="X42" s="280"/>
      <c r="Y42" s="280"/>
      <c r="Z42" s="280"/>
      <c r="AA42" s="280"/>
      <c r="AB42" s="280"/>
      <c r="AC42" s="280"/>
    </row>
    <row r="43" spans="2:64" s="14" customFormat="1" ht="12" customHeight="1">
      <c r="B43" s="15"/>
      <c r="C43" s="746"/>
      <c r="D43" s="19" t="s">
        <v>48</v>
      </c>
      <c r="E43" s="3">
        <v>8.6</v>
      </c>
      <c r="F43" s="3">
        <v>1654</v>
      </c>
      <c r="G43" s="3">
        <v>110</v>
      </c>
      <c r="H43" s="3">
        <v>9.2100000000000009</v>
      </c>
      <c r="I43" s="3">
        <v>130.9</v>
      </c>
      <c r="J43" s="305" t="s">
        <v>1135</v>
      </c>
      <c r="K43" s="306"/>
      <c r="L43" s="291"/>
      <c r="M43" s="281"/>
      <c r="N43" s="247">
        <v>0.4</v>
      </c>
      <c r="O43" s="215">
        <v>130</v>
      </c>
      <c r="P43" s="307"/>
      <c r="Q43" s="80">
        <v>4</v>
      </c>
      <c r="R43" s="308">
        <v>0.1</v>
      </c>
      <c r="S43" s="279">
        <v>4</v>
      </c>
      <c r="T43" s="299"/>
      <c r="U43" s="280"/>
      <c r="V43" s="280"/>
      <c r="W43" s="280"/>
      <c r="X43" s="280"/>
      <c r="Y43" s="280"/>
      <c r="Z43" s="280"/>
      <c r="AA43" s="280"/>
      <c r="AB43" s="280"/>
      <c r="AC43" s="280"/>
    </row>
    <row r="44" spans="2:64" s="14" customFormat="1" ht="11.1" customHeight="1">
      <c r="B44" s="15"/>
      <c r="C44" s="746"/>
      <c r="D44" s="19" t="s">
        <v>49</v>
      </c>
      <c r="E44" s="3">
        <v>8.6</v>
      </c>
      <c r="F44" s="3">
        <v>1654</v>
      </c>
      <c r="G44" s="3">
        <v>110</v>
      </c>
      <c r="H44" s="3">
        <v>9.2100000000000009</v>
      </c>
      <c r="I44" s="3">
        <v>130.9</v>
      </c>
      <c r="J44" s="305" t="s">
        <v>1135</v>
      </c>
      <c r="K44" s="306"/>
      <c r="L44" s="291"/>
      <c r="M44" s="281"/>
      <c r="N44" s="247">
        <v>0.4</v>
      </c>
      <c r="O44" s="215">
        <v>130</v>
      </c>
      <c r="P44" s="307"/>
      <c r="Q44" s="80">
        <v>4</v>
      </c>
      <c r="R44" s="308">
        <v>0.1</v>
      </c>
      <c r="S44" s="279">
        <v>4</v>
      </c>
      <c r="T44" s="299"/>
      <c r="U44" s="280"/>
      <c r="V44" s="280"/>
      <c r="W44" s="280"/>
      <c r="X44" s="280"/>
      <c r="Y44" s="280"/>
      <c r="Z44" s="280"/>
      <c r="AA44" s="280"/>
      <c r="AB44" s="280"/>
      <c r="AC44" s="280"/>
    </row>
    <row r="45" spans="2:64" s="14" customFormat="1" ht="11.1" customHeight="1">
      <c r="B45" s="15"/>
      <c r="C45" s="746"/>
      <c r="D45" s="19" t="s">
        <v>50</v>
      </c>
      <c r="E45" s="3">
        <v>8.6</v>
      </c>
      <c r="F45" s="3">
        <v>1654</v>
      </c>
      <c r="G45" s="3">
        <v>110</v>
      </c>
      <c r="H45" s="3">
        <v>9.2100000000000009</v>
      </c>
      <c r="I45" s="3">
        <v>130.9</v>
      </c>
      <c r="J45" s="305" t="s">
        <v>1135</v>
      </c>
      <c r="K45" s="306"/>
      <c r="L45" s="291"/>
      <c r="M45" s="281"/>
      <c r="N45" s="247">
        <v>0.4</v>
      </c>
      <c r="O45" s="215">
        <v>130</v>
      </c>
      <c r="P45" s="307"/>
      <c r="Q45" s="80">
        <v>4</v>
      </c>
      <c r="R45" s="308">
        <v>0.1</v>
      </c>
      <c r="S45" s="279">
        <v>4</v>
      </c>
      <c r="T45" s="299"/>
      <c r="U45" s="280"/>
      <c r="V45" s="280"/>
      <c r="W45" s="280"/>
      <c r="X45" s="280"/>
      <c r="Y45" s="280"/>
      <c r="Z45" s="280"/>
      <c r="AA45" s="280"/>
      <c r="AB45" s="280"/>
      <c r="AC45" s="280"/>
    </row>
    <row r="46" spans="2:64" s="14" customFormat="1" ht="11.1" customHeight="1">
      <c r="B46" s="15"/>
      <c r="C46" s="751"/>
      <c r="D46" s="19" t="s">
        <v>51</v>
      </c>
      <c r="E46" s="3">
        <v>7</v>
      </c>
      <c r="F46" s="3">
        <v>1013</v>
      </c>
      <c r="G46" s="3">
        <v>365</v>
      </c>
      <c r="H46" s="3">
        <v>5.24</v>
      </c>
      <c r="I46" s="3">
        <v>85.5</v>
      </c>
      <c r="J46" s="305" t="s">
        <v>1135</v>
      </c>
      <c r="K46" s="306"/>
      <c r="L46" s="291"/>
      <c r="M46" s="281"/>
      <c r="N46" s="247">
        <v>0.4</v>
      </c>
      <c r="O46" s="229">
        <v>150</v>
      </c>
      <c r="P46" s="307"/>
      <c r="Q46" s="80">
        <v>4</v>
      </c>
      <c r="R46" s="309">
        <v>0.15</v>
      </c>
      <c r="S46" s="279">
        <v>4</v>
      </c>
      <c r="T46" s="299"/>
      <c r="U46" s="280"/>
      <c r="V46" s="280"/>
      <c r="W46" s="280"/>
      <c r="X46" s="280"/>
      <c r="Y46" s="280"/>
      <c r="Z46" s="280"/>
      <c r="AA46" s="280"/>
      <c r="AB46" s="280"/>
      <c r="AC46" s="280"/>
    </row>
    <row r="47" spans="2:64" s="14" customFormat="1" ht="11.1" customHeight="1">
      <c r="B47" s="15"/>
      <c r="C47" s="739" t="s">
        <v>1166</v>
      </c>
      <c r="D47" s="62" t="s">
        <v>1094</v>
      </c>
      <c r="E47" s="243"/>
      <c r="F47" s="244"/>
      <c r="G47" s="243"/>
      <c r="H47" s="243"/>
      <c r="I47" s="243"/>
      <c r="J47" s="245"/>
      <c r="K47" s="306"/>
      <c r="L47" s="260">
        <v>2200</v>
      </c>
      <c r="M47" s="260">
        <v>105</v>
      </c>
      <c r="N47" s="231">
        <v>0.4</v>
      </c>
      <c r="O47" s="310"/>
      <c r="P47" s="307"/>
      <c r="Q47" s="311"/>
      <c r="R47" s="310"/>
      <c r="S47" s="312"/>
      <c r="T47" s="299"/>
      <c r="U47" s="280"/>
      <c r="V47" s="280"/>
      <c r="W47" s="280"/>
      <c r="X47" s="280"/>
      <c r="Y47" s="280"/>
      <c r="Z47" s="280"/>
      <c r="AA47" s="280"/>
      <c r="AB47" s="280"/>
      <c r="AC47" s="280"/>
    </row>
    <row r="48" spans="2:64" s="14" customFormat="1" ht="11.1" customHeight="1">
      <c r="B48" s="15"/>
      <c r="C48" s="740"/>
      <c r="D48" s="145" t="s">
        <v>1099</v>
      </c>
      <c r="E48" s="260">
        <v>120</v>
      </c>
      <c r="F48" s="260">
        <v>128920</v>
      </c>
      <c r="G48" s="260">
        <v>200</v>
      </c>
      <c r="H48" s="260">
        <v>15</v>
      </c>
      <c r="I48" s="260">
        <v>8.75</v>
      </c>
      <c r="J48" s="313" t="s">
        <v>449</v>
      </c>
      <c r="K48" s="306"/>
      <c r="L48" s="314"/>
      <c r="M48" s="281"/>
      <c r="N48" s="242"/>
      <c r="O48" s="230">
        <v>170</v>
      </c>
      <c r="P48" s="307"/>
      <c r="Q48" s="217">
        <v>6</v>
      </c>
      <c r="R48" s="315">
        <v>0.1</v>
      </c>
      <c r="S48" s="217">
        <v>6</v>
      </c>
      <c r="T48" s="299"/>
      <c r="U48" s="280"/>
      <c r="V48" s="280"/>
      <c r="W48" s="280"/>
      <c r="X48" s="280"/>
      <c r="Y48" s="280"/>
      <c r="Z48" s="280"/>
      <c r="AA48" s="280"/>
      <c r="AB48" s="280"/>
      <c r="AC48" s="261" t="s">
        <v>1362</v>
      </c>
    </row>
    <row r="49" spans="2:39" s="14" customFormat="1" ht="11.1" customHeight="1">
      <c r="B49" s="15"/>
      <c r="C49" s="740"/>
      <c r="D49" s="145" t="s">
        <v>1100</v>
      </c>
      <c r="E49" s="260">
        <v>120</v>
      </c>
      <c r="F49" s="260">
        <v>214460</v>
      </c>
      <c r="G49" s="260">
        <v>250</v>
      </c>
      <c r="H49" s="260">
        <v>20</v>
      </c>
      <c r="I49" s="260">
        <v>16.13</v>
      </c>
      <c r="J49" s="313" t="s">
        <v>449</v>
      </c>
      <c r="K49" s="306"/>
      <c r="L49" s="281"/>
      <c r="M49" s="281"/>
      <c r="N49" s="242"/>
      <c r="O49" s="230">
        <v>170</v>
      </c>
      <c r="P49" s="307"/>
      <c r="Q49" s="217">
        <v>6</v>
      </c>
      <c r="R49" s="316">
        <v>0.1</v>
      </c>
      <c r="S49" s="217">
        <v>6</v>
      </c>
      <c r="T49" s="299"/>
      <c r="U49" s="280"/>
      <c r="V49" s="280"/>
      <c r="W49" s="280"/>
      <c r="X49" s="280"/>
      <c r="Y49" s="280"/>
      <c r="Z49" s="280"/>
      <c r="AA49" s="280"/>
      <c r="AB49" s="280"/>
      <c r="AC49" s="280"/>
    </row>
    <row r="50" spans="2:39" s="14" customFormat="1" ht="11.1" customHeight="1">
      <c r="B50" s="15"/>
      <c r="C50" s="740"/>
      <c r="D50" s="16" t="s">
        <v>1101</v>
      </c>
      <c r="E50" s="260">
        <v>120</v>
      </c>
      <c r="F50" s="260">
        <v>197400</v>
      </c>
      <c r="G50" s="260">
        <v>200</v>
      </c>
      <c r="H50" s="260">
        <v>25</v>
      </c>
      <c r="I50" s="260">
        <v>13.700000000000001</v>
      </c>
      <c r="J50" s="313" t="s">
        <v>449</v>
      </c>
      <c r="K50" s="306"/>
      <c r="L50" s="281"/>
      <c r="M50" s="281"/>
      <c r="N50" s="242"/>
      <c r="O50" s="230">
        <v>190</v>
      </c>
      <c r="P50" s="307"/>
      <c r="Q50" s="217">
        <v>4</v>
      </c>
      <c r="R50" s="316">
        <v>0.1</v>
      </c>
      <c r="S50" s="217">
        <v>4</v>
      </c>
      <c r="T50" s="299"/>
      <c r="U50" s="280"/>
      <c r="V50" s="280"/>
      <c r="W50" s="280"/>
      <c r="X50" s="280"/>
      <c r="Y50" s="280"/>
      <c r="Z50" s="280"/>
      <c r="AA50" s="280"/>
      <c r="AB50" s="280"/>
      <c r="AC50" s="280"/>
    </row>
    <row r="51" spans="2:39" s="14" customFormat="1" ht="30.75" customHeight="1">
      <c r="B51" s="15"/>
      <c r="C51" s="740"/>
      <c r="D51" s="145" t="s">
        <v>1104</v>
      </c>
      <c r="E51" s="260">
        <v>90</v>
      </c>
      <c r="F51" s="260">
        <v>591300</v>
      </c>
      <c r="G51" s="260">
        <v>250</v>
      </c>
      <c r="H51" s="260">
        <v>31.3</v>
      </c>
      <c r="I51" s="260">
        <v>31.119999999999997</v>
      </c>
      <c r="J51" s="313" t="s">
        <v>449</v>
      </c>
      <c r="K51" s="306"/>
      <c r="L51" s="281"/>
      <c r="M51" s="281"/>
      <c r="N51" s="242"/>
      <c r="O51" s="230">
        <v>185</v>
      </c>
      <c r="P51" s="307"/>
      <c r="Q51" s="217">
        <v>6</v>
      </c>
      <c r="R51" s="316">
        <v>0.1</v>
      </c>
      <c r="S51" s="217">
        <v>6</v>
      </c>
      <c r="T51" s="299"/>
      <c r="U51" s="280"/>
      <c r="V51" s="280"/>
      <c r="W51" s="280"/>
      <c r="X51" s="280"/>
      <c r="Y51" s="280"/>
      <c r="Z51" s="280"/>
      <c r="AA51" s="280"/>
      <c r="AB51" s="280"/>
      <c r="AC51" s="261" t="s">
        <v>1326</v>
      </c>
    </row>
    <row r="52" spans="2:39" s="14" customFormat="1" ht="30.75" customHeight="1">
      <c r="B52" s="15"/>
      <c r="C52" s="740"/>
      <c r="D52" s="145" t="s">
        <v>1102</v>
      </c>
      <c r="E52" s="260">
        <v>60</v>
      </c>
      <c r="F52" s="260">
        <v>175900</v>
      </c>
      <c r="G52" s="260">
        <v>280</v>
      </c>
      <c r="H52" s="260">
        <v>17</v>
      </c>
      <c r="I52" s="260">
        <v>11.54</v>
      </c>
      <c r="J52" s="313" t="s">
        <v>1095</v>
      </c>
      <c r="K52" s="306"/>
      <c r="L52" s="281"/>
      <c r="M52" s="281"/>
      <c r="N52" s="242"/>
      <c r="O52" s="230">
        <v>100</v>
      </c>
      <c r="P52" s="307"/>
      <c r="Q52" s="217">
        <v>5</v>
      </c>
      <c r="R52" s="316">
        <v>0.05</v>
      </c>
      <c r="S52" s="217">
        <v>5</v>
      </c>
      <c r="T52" s="299"/>
      <c r="U52" s="280"/>
      <c r="V52" s="280"/>
      <c r="W52" s="280"/>
      <c r="X52" s="280"/>
      <c r="Y52" s="280"/>
      <c r="Z52" s="280"/>
      <c r="AA52" s="280"/>
      <c r="AB52" s="280"/>
      <c r="AC52" s="261" t="s">
        <v>1327</v>
      </c>
    </row>
    <row r="53" spans="2:39" s="14" customFormat="1" ht="30.75" customHeight="1">
      <c r="B53" s="15"/>
      <c r="C53" s="740"/>
      <c r="D53" s="145" t="s">
        <v>1103</v>
      </c>
      <c r="E53" s="260">
        <v>59</v>
      </c>
      <c r="F53" s="260">
        <v>655400</v>
      </c>
      <c r="G53" s="260">
        <v>153</v>
      </c>
      <c r="H53" s="260">
        <v>17.100000000000001</v>
      </c>
      <c r="I53" s="260">
        <v>41.4</v>
      </c>
      <c r="J53" s="313" t="s">
        <v>1095</v>
      </c>
      <c r="K53" s="306"/>
      <c r="L53" s="281"/>
      <c r="M53" s="281"/>
      <c r="N53" s="242"/>
      <c r="O53" s="230">
        <v>60</v>
      </c>
      <c r="P53" s="307"/>
      <c r="Q53" s="217">
        <v>5</v>
      </c>
      <c r="R53" s="316">
        <v>0.05</v>
      </c>
      <c r="S53" s="217">
        <v>5</v>
      </c>
      <c r="T53" s="299"/>
      <c r="U53" s="280"/>
      <c r="V53" s="280"/>
      <c r="W53" s="280"/>
      <c r="X53" s="280"/>
      <c r="Y53" s="280"/>
      <c r="Z53" s="280"/>
      <c r="AA53" s="280"/>
      <c r="AB53" s="280"/>
      <c r="AC53" s="261" t="s">
        <v>1328</v>
      </c>
    </row>
    <row r="54" spans="2:39" s="14" customFormat="1" ht="11.1" customHeight="1">
      <c r="B54" s="15"/>
      <c r="C54" s="740"/>
      <c r="D54" s="145" t="s">
        <v>440</v>
      </c>
      <c r="E54" s="260">
        <v>27</v>
      </c>
      <c r="F54" s="260">
        <v>7070</v>
      </c>
      <c r="G54" s="260">
        <v>330</v>
      </c>
      <c r="H54" s="260">
        <v>7</v>
      </c>
      <c r="I54" s="260">
        <v>0.67</v>
      </c>
      <c r="J54" s="575" t="s">
        <v>65</v>
      </c>
      <c r="K54" s="306"/>
      <c r="L54" s="281"/>
      <c r="M54" s="281"/>
      <c r="N54" s="242"/>
      <c r="O54" s="230">
        <v>80</v>
      </c>
      <c r="P54" s="307"/>
      <c r="Q54" s="217">
        <v>6</v>
      </c>
      <c r="R54" s="316">
        <v>0.1</v>
      </c>
      <c r="S54" s="217">
        <v>6</v>
      </c>
      <c r="T54" s="299"/>
      <c r="U54" s="280"/>
      <c r="V54" s="280"/>
      <c r="W54" s="280"/>
      <c r="X54" s="280"/>
      <c r="Y54" s="280"/>
      <c r="Z54" s="280"/>
      <c r="AA54" s="280"/>
      <c r="AB54" s="280"/>
      <c r="AC54" s="280"/>
    </row>
    <row r="55" spans="2:39" s="14" customFormat="1" ht="27" customHeight="1">
      <c r="B55" s="15"/>
      <c r="C55" s="740"/>
      <c r="D55" s="145" t="s">
        <v>441</v>
      </c>
      <c r="E55" s="260">
        <v>43.2</v>
      </c>
      <c r="F55" s="260">
        <v>29400</v>
      </c>
      <c r="G55" s="260">
        <v>290</v>
      </c>
      <c r="H55" s="260">
        <v>6.3</v>
      </c>
      <c r="I55" s="260">
        <v>3.11</v>
      </c>
      <c r="J55" s="575" t="s">
        <v>65</v>
      </c>
      <c r="K55" s="306"/>
      <c r="L55" s="281"/>
      <c r="M55" s="281"/>
      <c r="N55" s="242"/>
      <c r="O55" s="230">
        <v>60</v>
      </c>
      <c r="P55" s="307"/>
      <c r="Q55" s="217">
        <v>6</v>
      </c>
      <c r="R55" s="316">
        <v>0.15</v>
      </c>
      <c r="S55" s="217">
        <v>6</v>
      </c>
      <c r="T55" s="299"/>
      <c r="U55" s="280"/>
      <c r="V55" s="280"/>
      <c r="W55" s="280"/>
      <c r="X55" s="280"/>
      <c r="Y55" s="280"/>
      <c r="Z55" s="280"/>
      <c r="AA55" s="280"/>
      <c r="AB55" s="280"/>
      <c r="AC55" s="261" t="s">
        <v>1329</v>
      </c>
    </row>
    <row r="56" spans="2:39" s="14" customFormat="1" ht="11.1" customHeight="1">
      <c r="B56" s="15"/>
      <c r="C56" s="740"/>
      <c r="D56" s="145" t="s">
        <v>444</v>
      </c>
      <c r="E56" s="260">
        <v>90</v>
      </c>
      <c r="F56" s="260">
        <v>126900</v>
      </c>
      <c r="G56" s="260">
        <v>180</v>
      </c>
      <c r="H56" s="260">
        <v>8</v>
      </c>
      <c r="I56" s="260">
        <v>9.9499999999999993</v>
      </c>
      <c r="J56" s="575" t="s">
        <v>65</v>
      </c>
      <c r="K56" s="306"/>
      <c r="L56" s="281"/>
      <c r="M56" s="281"/>
      <c r="N56" s="242"/>
      <c r="O56" s="230">
        <v>60</v>
      </c>
      <c r="P56" s="307"/>
      <c r="Q56" s="217">
        <v>6</v>
      </c>
      <c r="R56" s="316">
        <v>0.1</v>
      </c>
      <c r="S56" s="217">
        <v>6</v>
      </c>
      <c r="T56" s="299"/>
      <c r="U56" s="280"/>
      <c r="V56" s="280"/>
      <c r="W56" s="280"/>
      <c r="X56" s="280"/>
      <c r="Y56" s="280"/>
      <c r="Z56" s="280"/>
      <c r="AA56" s="280"/>
      <c r="AB56" s="280"/>
      <c r="AC56" s="280"/>
    </row>
    <row r="57" spans="2:39" s="14" customFormat="1" ht="11.1" customHeight="1">
      <c r="B57" s="15"/>
      <c r="C57" s="740"/>
      <c r="D57" s="145" t="s">
        <v>445</v>
      </c>
      <c r="E57" s="260">
        <v>59</v>
      </c>
      <c r="F57" s="260">
        <v>35100</v>
      </c>
      <c r="G57" s="260">
        <v>270</v>
      </c>
      <c r="H57" s="260">
        <v>15.8</v>
      </c>
      <c r="I57" s="260">
        <v>2.76</v>
      </c>
      <c r="J57" s="575" t="s">
        <v>65</v>
      </c>
      <c r="K57" s="306"/>
      <c r="L57" s="281"/>
      <c r="M57" s="281"/>
      <c r="N57" s="242"/>
      <c r="O57" s="230">
        <v>60</v>
      </c>
      <c r="P57" s="307"/>
      <c r="Q57" s="217">
        <v>6</v>
      </c>
      <c r="R57" s="316">
        <v>0.15</v>
      </c>
      <c r="S57" s="217">
        <v>6</v>
      </c>
      <c r="T57" s="299"/>
      <c r="U57" s="280"/>
      <c r="V57" s="280"/>
      <c r="W57" s="280"/>
      <c r="X57" s="280"/>
      <c r="Y57" s="280"/>
      <c r="Z57" s="280"/>
      <c r="AA57" s="280"/>
      <c r="AB57" s="280"/>
      <c r="AC57" s="280"/>
    </row>
    <row r="58" spans="2:39" s="14" customFormat="1" ht="11.1" customHeight="1">
      <c r="B58" s="15"/>
      <c r="C58" s="740"/>
      <c r="D58" s="40" t="s">
        <v>75</v>
      </c>
      <c r="E58" s="260">
        <v>60</v>
      </c>
      <c r="F58" s="260">
        <v>41000</v>
      </c>
      <c r="G58" s="260">
        <v>73</v>
      </c>
      <c r="H58" s="260">
        <v>42</v>
      </c>
      <c r="I58" s="260">
        <v>46</v>
      </c>
      <c r="J58" s="575" t="s">
        <v>65</v>
      </c>
      <c r="K58" s="306"/>
      <c r="L58" s="281"/>
      <c r="M58" s="281"/>
      <c r="N58" s="242"/>
      <c r="O58" s="310"/>
      <c r="P58" s="307"/>
      <c r="Q58" s="317"/>
      <c r="R58" s="318"/>
      <c r="S58" s="312"/>
      <c r="T58" s="299"/>
      <c r="U58" s="40">
        <v>100</v>
      </c>
      <c r="V58" s="40">
        <v>5</v>
      </c>
      <c r="W58" s="280"/>
      <c r="X58" s="280"/>
      <c r="Y58" s="280"/>
      <c r="Z58" s="280"/>
      <c r="AA58" s="280"/>
      <c r="AB58" s="280"/>
      <c r="AC58" s="261" t="s">
        <v>1322</v>
      </c>
    </row>
    <row r="59" spans="2:39" s="14" customFormat="1" ht="11.1" customHeight="1">
      <c r="B59" s="15"/>
      <c r="C59" s="740"/>
      <c r="D59" s="40" t="s">
        <v>76</v>
      </c>
      <c r="E59" s="260">
        <v>90</v>
      </c>
      <c r="F59" s="260">
        <v>5</v>
      </c>
      <c r="G59" s="260">
        <v>38</v>
      </c>
      <c r="H59" s="260">
        <v>1.2</v>
      </c>
      <c r="I59" s="260">
        <v>5.0000000000000001E-3</v>
      </c>
      <c r="J59" s="575" t="s">
        <v>65</v>
      </c>
      <c r="K59" s="306"/>
      <c r="L59" s="281"/>
      <c r="M59" s="281"/>
      <c r="N59" s="242"/>
      <c r="O59" s="310"/>
      <c r="P59" s="307"/>
      <c r="Q59" s="317"/>
      <c r="R59" s="318"/>
      <c r="S59" s="312"/>
      <c r="T59" s="299"/>
      <c r="U59" s="40">
        <v>100</v>
      </c>
      <c r="V59" s="40">
        <v>5</v>
      </c>
      <c r="W59" s="280"/>
      <c r="X59" s="280"/>
      <c r="Y59" s="280"/>
      <c r="Z59" s="280"/>
      <c r="AA59" s="280"/>
      <c r="AB59" s="280"/>
      <c r="AC59" s="261" t="s">
        <v>1330</v>
      </c>
    </row>
    <row r="60" spans="2:39" s="14" customFormat="1" ht="11.1" customHeight="1">
      <c r="B60" s="15"/>
      <c r="C60" s="741"/>
      <c r="D60" s="145" t="s">
        <v>1323</v>
      </c>
      <c r="E60" s="260">
        <v>55</v>
      </c>
      <c r="F60" s="260">
        <v>5</v>
      </c>
      <c r="G60" s="260">
        <v>38</v>
      </c>
      <c r="H60" s="260">
        <v>0.7</v>
      </c>
      <c r="I60" s="260">
        <v>1.0999999999999999E-2</v>
      </c>
      <c r="J60" s="575" t="s">
        <v>450</v>
      </c>
      <c r="K60" s="306"/>
      <c r="L60" s="281"/>
      <c r="M60" s="281"/>
      <c r="N60" s="242"/>
      <c r="O60" s="310"/>
      <c r="P60" s="307"/>
      <c r="Q60" s="317"/>
      <c r="R60" s="318"/>
      <c r="S60" s="312"/>
      <c r="T60" s="299"/>
      <c r="U60" s="40">
        <v>100</v>
      </c>
      <c r="V60" s="40">
        <v>5</v>
      </c>
      <c r="W60" s="280"/>
      <c r="X60" s="280"/>
      <c r="Y60" s="280"/>
      <c r="Z60" s="280"/>
      <c r="AA60" s="280"/>
      <c r="AB60" s="280"/>
      <c r="AC60" s="261" t="s">
        <v>1330</v>
      </c>
      <c r="AM60" s="103"/>
    </row>
    <row r="61" spans="2:39" s="14" customFormat="1" ht="17.25" customHeight="1">
      <c r="B61" s="15"/>
      <c r="C61" s="319" t="s">
        <v>88</v>
      </c>
      <c r="D61" s="40" t="s">
        <v>1116</v>
      </c>
      <c r="E61" s="260">
        <v>59</v>
      </c>
      <c r="F61" s="17">
        <v>2200000</v>
      </c>
      <c r="G61" s="260">
        <v>85</v>
      </c>
      <c r="H61" s="260">
        <v>33.700000000000003</v>
      </c>
      <c r="I61" s="17">
        <v>69700</v>
      </c>
      <c r="J61" s="575" t="s">
        <v>1115</v>
      </c>
      <c r="K61" s="306"/>
      <c r="L61" s="281"/>
      <c r="M61" s="281"/>
      <c r="N61" s="242"/>
      <c r="O61" s="20">
        <v>5</v>
      </c>
      <c r="P61" s="307"/>
      <c r="Q61" s="320">
        <v>16</v>
      </c>
      <c r="R61" s="318"/>
      <c r="S61" s="321"/>
      <c r="T61" s="299"/>
      <c r="U61" s="299"/>
      <c r="V61" s="299"/>
      <c r="W61" s="299"/>
      <c r="X61" s="299"/>
      <c r="Y61" s="299"/>
      <c r="Z61" s="299"/>
      <c r="AA61" s="299"/>
      <c r="AB61" s="299"/>
      <c r="AC61" s="261" t="s">
        <v>1332</v>
      </c>
      <c r="AM61" s="103"/>
    </row>
    <row r="62" spans="2:39" s="14" customFormat="1" ht="29.25" customHeight="1">
      <c r="B62" s="15"/>
      <c r="C62" s="319" t="s">
        <v>1122</v>
      </c>
      <c r="D62" s="40" t="s">
        <v>95</v>
      </c>
      <c r="E62" s="260">
        <v>80</v>
      </c>
      <c r="F62" s="17">
        <v>450000</v>
      </c>
      <c r="G62" s="260">
        <v>52</v>
      </c>
      <c r="H62" s="260">
        <v>21.1</v>
      </c>
      <c r="I62" s="17">
        <v>41700</v>
      </c>
      <c r="J62" s="575" t="s">
        <v>1123</v>
      </c>
      <c r="K62" s="306"/>
      <c r="L62" s="5">
        <v>937</v>
      </c>
      <c r="M62" s="3">
        <v>38.799999999999997</v>
      </c>
      <c r="N62" s="231">
        <v>0.4</v>
      </c>
      <c r="O62" s="20">
        <v>100</v>
      </c>
      <c r="P62" s="307"/>
      <c r="Q62" s="320">
        <v>6</v>
      </c>
      <c r="R62" s="316">
        <v>0.05</v>
      </c>
      <c r="S62" s="320">
        <v>6</v>
      </c>
      <c r="T62" s="299"/>
      <c r="U62" s="299"/>
      <c r="V62" s="299"/>
      <c r="W62" s="299"/>
      <c r="X62" s="299"/>
      <c r="Y62" s="299"/>
      <c r="Z62" s="299"/>
      <c r="AA62" s="299"/>
      <c r="AB62" s="299"/>
      <c r="AC62" s="261" t="s">
        <v>1334</v>
      </c>
      <c r="AM62" s="103"/>
    </row>
    <row r="63" spans="2:39" s="14" customFormat="1" ht="11.1" customHeight="1">
      <c r="B63" s="15"/>
      <c r="C63" s="749" t="s">
        <v>100</v>
      </c>
      <c r="D63" s="40" t="s">
        <v>291</v>
      </c>
      <c r="E63" s="260">
        <v>100</v>
      </c>
      <c r="F63" s="17">
        <v>2290000</v>
      </c>
      <c r="G63" s="260">
        <v>85</v>
      </c>
      <c r="H63" s="260">
        <v>32.700000000000003</v>
      </c>
      <c r="I63" s="322">
        <v>76200</v>
      </c>
      <c r="J63" s="844" t="s">
        <v>1141</v>
      </c>
      <c r="K63" s="306"/>
      <c r="L63" s="314"/>
      <c r="M63" s="281"/>
      <c r="N63" s="242"/>
      <c r="O63" s="20">
        <v>5</v>
      </c>
      <c r="P63" s="307"/>
      <c r="Q63" s="320">
        <v>16</v>
      </c>
      <c r="R63" s="318"/>
      <c r="S63" s="312"/>
      <c r="T63" s="299"/>
      <c r="U63" s="299"/>
      <c r="V63" s="299"/>
      <c r="W63" s="299"/>
      <c r="X63" s="299"/>
      <c r="Y63" s="299"/>
      <c r="Z63" s="299"/>
      <c r="AA63" s="299"/>
      <c r="AB63" s="299"/>
      <c r="AC63" s="261" t="s">
        <v>1336</v>
      </c>
      <c r="AM63" s="103"/>
    </row>
    <row r="64" spans="2:39" s="14" customFormat="1" ht="11.1" customHeight="1">
      <c r="B64" s="15"/>
      <c r="C64" s="750"/>
      <c r="D64" s="40" t="s">
        <v>292</v>
      </c>
      <c r="E64" s="260">
        <v>100</v>
      </c>
      <c r="F64" s="17">
        <v>2290000</v>
      </c>
      <c r="G64" s="260">
        <v>85</v>
      </c>
      <c r="H64" s="260">
        <v>32.700000000000003</v>
      </c>
      <c r="I64" s="17" t="s">
        <v>1139</v>
      </c>
      <c r="J64" s="845"/>
      <c r="K64" s="306"/>
      <c r="L64" s="281"/>
      <c r="M64" s="281"/>
      <c r="N64" s="242"/>
      <c r="O64" s="20">
        <v>5</v>
      </c>
      <c r="P64" s="307"/>
      <c r="Q64" s="320">
        <v>16</v>
      </c>
      <c r="R64" s="318"/>
      <c r="S64" s="312"/>
      <c r="T64" s="299"/>
      <c r="U64" s="299"/>
      <c r="V64" s="299"/>
      <c r="W64" s="299"/>
      <c r="X64" s="299"/>
      <c r="Y64" s="299"/>
      <c r="Z64" s="299"/>
      <c r="AA64" s="299"/>
      <c r="AB64" s="299"/>
      <c r="AC64" s="261" t="s">
        <v>1336</v>
      </c>
      <c r="AM64" s="103"/>
    </row>
    <row r="65" spans="2:29" s="14" customFormat="1" ht="11.1" customHeight="1">
      <c r="B65" s="15"/>
      <c r="C65" s="739" t="s">
        <v>1148</v>
      </c>
      <c r="D65" s="40" t="s">
        <v>1143</v>
      </c>
      <c r="E65" s="260">
        <v>12.3</v>
      </c>
      <c r="F65" s="260">
        <v>13260</v>
      </c>
      <c r="G65" s="260">
        <v>105</v>
      </c>
      <c r="H65" s="260">
        <v>3.84</v>
      </c>
      <c r="I65" s="260">
        <f>140.9*6</f>
        <v>845.40000000000009</v>
      </c>
      <c r="J65" s="323" t="s">
        <v>1157</v>
      </c>
      <c r="K65" s="306"/>
      <c r="L65" s="281"/>
      <c r="M65" s="281"/>
      <c r="N65" s="242"/>
      <c r="O65" s="20">
        <v>60</v>
      </c>
      <c r="P65" s="307"/>
      <c r="Q65" s="320">
        <v>5</v>
      </c>
      <c r="R65" s="324">
        <v>0.05</v>
      </c>
      <c r="S65" s="320">
        <v>5</v>
      </c>
      <c r="T65" s="299"/>
      <c r="U65" s="299"/>
      <c r="V65" s="299"/>
      <c r="W65" s="299"/>
      <c r="X65" s="299"/>
      <c r="Y65" s="299"/>
      <c r="Z65" s="299"/>
      <c r="AA65" s="299"/>
      <c r="AB65" s="299"/>
      <c r="AC65" s="280"/>
    </row>
    <row r="66" spans="2:29" s="14" customFormat="1" ht="11.1" customHeight="1">
      <c r="B66" s="15"/>
      <c r="C66" s="740"/>
      <c r="D66" s="40" t="s">
        <v>1145</v>
      </c>
      <c r="E66" s="260">
        <v>12.3</v>
      </c>
      <c r="F66" s="260">
        <v>13260</v>
      </c>
      <c r="G66" s="260">
        <v>105</v>
      </c>
      <c r="H66" s="260">
        <v>3.84</v>
      </c>
      <c r="I66" s="260">
        <f t="shared" ref="I66:I68" si="0">140.9*6</f>
        <v>845.40000000000009</v>
      </c>
      <c r="J66" s="323" t="s">
        <v>1157</v>
      </c>
      <c r="K66" s="306"/>
      <c r="L66" s="281"/>
      <c r="M66" s="281"/>
      <c r="N66" s="242"/>
      <c r="O66" s="20">
        <v>60</v>
      </c>
      <c r="P66" s="307"/>
      <c r="Q66" s="320">
        <v>5</v>
      </c>
      <c r="R66" s="324">
        <v>0.05</v>
      </c>
      <c r="S66" s="320">
        <v>5</v>
      </c>
      <c r="T66" s="299"/>
      <c r="U66" s="299"/>
      <c r="V66" s="299"/>
      <c r="W66" s="299"/>
      <c r="X66" s="299"/>
      <c r="Y66" s="299"/>
      <c r="Z66" s="299"/>
      <c r="AA66" s="299"/>
      <c r="AB66" s="299"/>
      <c r="AC66" s="280"/>
    </row>
    <row r="67" spans="2:29" s="14" customFormat="1" ht="11.1" customHeight="1">
      <c r="B67" s="15"/>
      <c r="C67" s="740"/>
      <c r="D67" s="40" t="s">
        <v>1146</v>
      </c>
      <c r="E67" s="260">
        <v>12.3</v>
      </c>
      <c r="F67" s="17">
        <v>13260</v>
      </c>
      <c r="G67" s="260">
        <v>105</v>
      </c>
      <c r="H67" s="260">
        <v>3.84</v>
      </c>
      <c r="I67" s="260">
        <f t="shared" si="0"/>
        <v>845.40000000000009</v>
      </c>
      <c r="J67" s="323" t="s">
        <v>1157</v>
      </c>
      <c r="K67" s="306"/>
      <c r="L67" s="281"/>
      <c r="M67" s="281"/>
      <c r="N67" s="242"/>
      <c r="O67" s="20">
        <v>60</v>
      </c>
      <c r="P67" s="307"/>
      <c r="Q67" s="320">
        <v>5</v>
      </c>
      <c r="R67" s="324">
        <v>0.05</v>
      </c>
      <c r="S67" s="320">
        <v>5</v>
      </c>
      <c r="T67" s="299"/>
      <c r="U67" s="299"/>
      <c r="V67" s="299"/>
      <c r="W67" s="299"/>
      <c r="X67" s="299"/>
      <c r="Y67" s="299"/>
      <c r="Z67" s="299"/>
      <c r="AA67" s="299"/>
      <c r="AB67" s="299"/>
      <c r="AC67" s="280"/>
    </row>
    <row r="68" spans="2:29" s="14" customFormat="1" ht="11.1" customHeight="1">
      <c r="B68" s="15"/>
      <c r="C68" s="740"/>
      <c r="D68" s="40" t="s">
        <v>1147</v>
      </c>
      <c r="E68" s="260">
        <v>12.3</v>
      </c>
      <c r="F68" s="17">
        <v>13260</v>
      </c>
      <c r="G68" s="260">
        <v>105</v>
      </c>
      <c r="H68" s="260">
        <v>3.84</v>
      </c>
      <c r="I68" s="260">
        <f t="shared" si="0"/>
        <v>845.40000000000009</v>
      </c>
      <c r="J68" s="323" t="s">
        <v>1157</v>
      </c>
      <c r="K68" s="306"/>
      <c r="L68" s="306"/>
      <c r="M68" s="290"/>
      <c r="N68" s="292"/>
      <c r="O68" s="20">
        <v>60</v>
      </c>
      <c r="P68" s="307"/>
      <c r="Q68" s="320">
        <v>5</v>
      </c>
      <c r="R68" s="324">
        <v>0.05</v>
      </c>
      <c r="S68" s="320">
        <v>5</v>
      </c>
      <c r="T68" s="299"/>
      <c r="U68" s="299"/>
      <c r="V68" s="299"/>
      <c r="W68" s="299"/>
      <c r="X68" s="299"/>
      <c r="Y68" s="299"/>
      <c r="Z68" s="299"/>
      <c r="AA68" s="299"/>
      <c r="AB68" s="299"/>
      <c r="AC68" s="280"/>
    </row>
    <row r="69" spans="2:29" s="14" customFormat="1" ht="11.1" customHeight="1">
      <c r="B69" s="15"/>
      <c r="C69" s="740"/>
      <c r="D69" s="744" t="s">
        <v>1144</v>
      </c>
      <c r="E69" s="842">
        <v>11.4</v>
      </c>
      <c r="F69" s="17">
        <v>3780</v>
      </c>
      <c r="G69" s="260">
        <v>145</v>
      </c>
      <c r="H69" s="260">
        <v>13.4</v>
      </c>
      <c r="I69" s="17">
        <v>294</v>
      </c>
      <c r="J69" s="574" t="s">
        <v>1314</v>
      </c>
      <c r="K69" s="306"/>
      <c r="L69" s="306"/>
      <c r="M69" s="290"/>
      <c r="N69" s="292"/>
      <c r="O69" s="846">
        <v>420</v>
      </c>
      <c r="P69" s="325"/>
      <c r="Q69" s="848">
        <v>0</v>
      </c>
      <c r="R69" s="850">
        <v>0.05</v>
      </c>
      <c r="S69" s="848">
        <v>0</v>
      </c>
      <c r="T69" s="299"/>
      <c r="U69" s="299"/>
      <c r="V69" s="299"/>
      <c r="W69" s="299"/>
      <c r="X69" s="299"/>
      <c r="Y69" s="299"/>
      <c r="Z69" s="299"/>
      <c r="AA69" s="299"/>
      <c r="AB69" s="299"/>
      <c r="AC69" s="280"/>
    </row>
    <row r="70" spans="2:29" s="14" customFormat="1" ht="11.1" customHeight="1">
      <c r="B70" s="15"/>
      <c r="C70" s="741"/>
      <c r="D70" s="745"/>
      <c r="E70" s="843"/>
      <c r="F70" s="17">
        <v>4032</v>
      </c>
      <c r="G70" s="260">
        <v>154</v>
      </c>
      <c r="H70" s="260">
        <v>14.5</v>
      </c>
      <c r="I70" s="17">
        <v>198</v>
      </c>
      <c r="J70" s="326" t="s">
        <v>1315</v>
      </c>
      <c r="K70" s="306"/>
      <c r="L70" s="306"/>
      <c r="M70" s="290"/>
      <c r="N70" s="292"/>
      <c r="O70" s="847"/>
      <c r="P70" s="327"/>
      <c r="Q70" s="849"/>
      <c r="R70" s="847"/>
      <c r="S70" s="849"/>
      <c r="T70" s="299"/>
      <c r="U70" s="299"/>
      <c r="V70" s="299"/>
      <c r="W70" s="299"/>
      <c r="X70" s="299"/>
      <c r="Y70" s="299"/>
      <c r="Z70" s="299"/>
      <c r="AA70" s="299"/>
      <c r="AB70" s="299"/>
      <c r="AC70" s="280"/>
    </row>
    <row r="71" spans="2:29" s="14" customFormat="1" ht="11.1" customHeight="1">
      <c r="B71" s="15"/>
      <c r="C71" s="739" t="s">
        <v>1156</v>
      </c>
      <c r="D71" s="328" t="s">
        <v>26</v>
      </c>
      <c r="E71" s="329">
        <v>6.6</v>
      </c>
      <c r="F71" s="329">
        <v>5034</v>
      </c>
      <c r="G71" s="329">
        <v>112</v>
      </c>
      <c r="H71" s="329">
        <v>6.98</v>
      </c>
      <c r="I71" s="330"/>
      <c r="J71" s="323" t="s">
        <v>1157</v>
      </c>
      <c r="K71" s="306"/>
      <c r="L71" s="306"/>
      <c r="M71" s="290"/>
      <c r="N71" s="292"/>
      <c r="O71" s="20">
        <v>110</v>
      </c>
      <c r="P71" s="307"/>
      <c r="Q71" s="320">
        <v>5</v>
      </c>
      <c r="R71" s="324">
        <v>0.05</v>
      </c>
      <c r="S71" s="320">
        <v>5</v>
      </c>
      <c r="T71" s="299"/>
      <c r="U71" s="299"/>
      <c r="V71" s="299"/>
      <c r="W71" s="299"/>
      <c r="X71" s="299"/>
      <c r="Y71" s="299"/>
      <c r="Z71" s="299"/>
      <c r="AA71" s="299"/>
      <c r="AB71" s="299"/>
      <c r="AC71" s="280"/>
    </row>
    <row r="72" spans="2:29" s="14" customFormat="1" ht="11.1" customHeight="1">
      <c r="B72" s="15"/>
      <c r="C72" s="740"/>
      <c r="D72" s="328" t="s">
        <v>29</v>
      </c>
      <c r="E72" s="329">
        <v>6.6</v>
      </c>
      <c r="F72" s="329">
        <v>5034</v>
      </c>
      <c r="G72" s="329">
        <v>112</v>
      </c>
      <c r="H72" s="329">
        <v>6.98</v>
      </c>
      <c r="I72" s="330"/>
      <c r="J72" s="323" t="s">
        <v>1157</v>
      </c>
      <c r="K72" s="306"/>
      <c r="L72" s="306"/>
      <c r="M72" s="290"/>
      <c r="N72" s="292"/>
      <c r="O72" s="20">
        <v>110</v>
      </c>
      <c r="P72" s="307"/>
      <c r="Q72" s="320">
        <v>5</v>
      </c>
      <c r="R72" s="324">
        <v>0.05</v>
      </c>
      <c r="S72" s="320">
        <v>5</v>
      </c>
      <c r="T72" s="299"/>
      <c r="U72" s="299"/>
      <c r="V72" s="299"/>
      <c r="W72" s="299"/>
      <c r="X72" s="299"/>
      <c r="Y72" s="299"/>
      <c r="Z72" s="299"/>
      <c r="AA72" s="299"/>
      <c r="AB72" s="299"/>
      <c r="AC72" s="280"/>
    </row>
    <row r="73" spans="2:29" s="14" customFormat="1" ht="11.1" customHeight="1">
      <c r="B73" s="15"/>
      <c r="C73" s="740"/>
      <c r="D73" s="328" t="s">
        <v>48</v>
      </c>
      <c r="E73" s="329">
        <v>6.6</v>
      </c>
      <c r="F73" s="329">
        <v>5034</v>
      </c>
      <c r="G73" s="329">
        <v>112</v>
      </c>
      <c r="H73" s="329">
        <v>6.98</v>
      </c>
      <c r="I73" s="330"/>
      <c r="J73" s="323" t="s">
        <v>1157</v>
      </c>
      <c r="K73" s="306"/>
      <c r="L73" s="306"/>
      <c r="M73" s="290"/>
      <c r="N73" s="292"/>
      <c r="O73" s="20">
        <v>110</v>
      </c>
      <c r="P73" s="307"/>
      <c r="Q73" s="320">
        <v>5</v>
      </c>
      <c r="R73" s="324">
        <v>0.05</v>
      </c>
      <c r="S73" s="320">
        <v>5</v>
      </c>
      <c r="T73" s="299"/>
      <c r="U73" s="299"/>
      <c r="V73" s="299"/>
      <c r="W73" s="299"/>
      <c r="X73" s="299"/>
      <c r="Y73" s="299"/>
      <c r="Z73" s="299"/>
      <c r="AA73" s="299"/>
      <c r="AB73" s="299"/>
      <c r="AC73" s="280"/>
    </row>
    <row r="74" spans="2:29" s="14" customFormat="1" ht="11.1" customHeight="1">
      <c r="B74" s="15"/>
      <c r="C74" s="740"/>
      <c r="D74" s="328" t="s">
        <v>49</v>
      </c>
      <c r="E74" s="329">
        <v>6.6</v>
      </c>
      <c r="F74" s="329">
        <v>5034</v>
      </c>
      <c r="G74" s="329">
        <v>112</v>
      </c>
      <c r="H74" s="329">
        <v>6.98</v>
      </c>
      <c r="I74" s="330"/>
      <c r="J74" s="323" t="s">
        <v>1157</v>
      </c>
      <c r="K74" s="306"/>
      <c r="L74" s="306"/>
      <c r="M74" s="290"/>
      <c r="N74" s="292"/>
      <c r="O74" s="20">
        <v>110</v>
      </c>
      <c r="P74" s="307"/>
      <c r="Q74" s="320">
        <v>5</v>
      </c>
      <c r="R74" s="324">
        <v>0.05</v>
      </c>
      <c r="S74" s="320">
        <v>5</v>
      </c>
      <c r="T74" s="299"/>
      <c r="U74" s="299"/>
      <c r="V74" s="299"/>
      <c r="W74" s="299"/>
      <c r="X74" s="299"/>
      <c r="Y74" s="299"/>
      <c r="Z74" s="299"/>
      <c r="AA74" s="299"/>
      <c r="AB74" s="299"/>
      <c r="AC74" s="280"/>
    </row>
    <row r="75" spans="2:29" s="14" customFormat="1" ht="11.1" customHeight="1">
      <c r="B75" s="15"/>
      <c r="C75" s="740"/>
      <c r="D75" s="328" t="s">
        <v>50</v>
      </c>
      <c r="E75" s="329">
        <v>6.6</v>
      </c>
      <c r="F75" s="329">
        <v>5034</v>
      </c>
      <c r="G75" s="329">
        <v>112</v>
      </c>
      <c r="H75" s="329">
        <v>6.98</v>
      </c>
      <c r="I75" s="330"/>
      <c r="J75" s="323" t="s">
        <v>1157</v>
      </c>
      <c r="K75" s="306"/>
      <c r="L75" s="306"/>
      <c r="M75" s="290"/>
      <c r="N75" s="292"/>
      <c r="O75" s="20">
        <v>110</v>
      </c>
      <c r="P75" s="307"/>
      <c r="Q75" s="320">
        <v>5</v>
      </c>
      <c r="R75" s="324">
        <v>0.05</v>
      </c>
      <c r="S75" s="320">
        <v>5</v>
      </c>
      <c r="T75" s="299"/>
      <c r="U75" s="299"/>
      <c r="V75" s="299"/>
      <c r="W75" s="299"/>
      <c r="X75" s="299"/>
      <c r="Y75" s="299"/>
      <c r="Z75" s="299"/>
      <c r="AA75" s="299"/>
      <c r="AB75" s="299"/>
      <c r="AC75" s="280"/>
    </row>
    <row r="76" spans="2:29" s="14" customFormat="1" ht="11.1" customHeight="1">
      <c r="B76" s="15"/>
      <c r="C76" s="740"/>
      <c r="D76" s="328" t="s">
        <v>523</v>
      </c>
      <c r="E76" s="329">
        <v>45</v>
      </c>
      <c r="F76" s="329">
        <v>56320</v>
      </c>
      <c r="G76" s="329">
        <v>450</v>
      </c>
      <c r="H76" s="329">
        <v>4.5</v>
      </c>
      <c r="I76" s="330"/>
      <c r="J76" s="323" t="s">
        <v>1157</v>
      </c>
      <c r="K76" s="306"/>
      <c r="L76" s="306"/>
      <c r="M76" s="290"/>
      <c r="N76" s="292"/>
      <c r="O76" s="20">
        <v>100</v>
      </c>
      <c r="P76" s="307"/>
      <c r="Q76" s="320">
        <v>11</v>
      </c>
      <c r="R76" s="324">
        <v>0.02</v>
      </c>
      <c r="S76" s="320">
        <v>11</v>
      </c>
      <c r="T76" s="299"/>
      <c r="U76" s="299"/>
      <c r="V76" s="299"/>
      <c r="W76" s="299"/>
      <c r="X76" s="299"/>
      <c r="Y76" s="299"/>
      <c r="Z76" s="299"/>
      <c r="AA76" s="299"/>
      <c r="AB76" s="299"/>
      <c r="AC76" s="280"/>
    </row>
    <row r="77" spans="2:29" s="14" customFormat="1" ht="11.1" customHeight="1">
      <c r="B77" s="15"/>
      <c r="C77" s="740"/>
      <c r="D77" s="328" t="s">
        <v>524</v>
      </c>
      <c r="E77" s="329">
        <v>50</v>
      </c>
      <c r="F77" s="329">
        <v>63421</v>
      </c>
      <c r="G77" s="329">
        <v>285</v>
      </c>
      <c r="H77" s="329">
        <v>3.93</v>
      </c>
      <c r="I77" s="330"/>
      <c r="J77" s="323" t="s">
        <v>1157</v>
      </c>
      <c r="K77" s="306"/>
      <c r="L77" s="306"/>
      <c r="M77" s="290"/>
      <c r="N77" s="292"/>
      <c r="O77" s="20">
        <v>100</v>
      </c>
      <c r="P77" s="307"/>
      <c r="Q77" s="320">
        <v>11</v>
      </c>
      <c r="R77" s="324">
        <v>0.02</v>
      </c>
      <c r="S77" s="320">
        <v>11</v>
      </c>
      <c r="T77" s="299"/>
      <c r="U77" s="299"/>
      <c r="V77" s="299"/>
      <c r="W77" s="299"/>
      <c r="X77" s="299"/>
      <c r="Y77" s="299"/>
      <c r="Z77" s="299"/>
      <c r="AA77" s="299"/>
      <c r="AB77" s="299"/>
      <c r="AC77" s="280"/>
    </row>
    <row r="78" spans="2:29" s="14" customFormat="1" ht="11.1" customHeight="1">
      <c r="B78" s="15"/>
      <c r="C78" s="740"/>
      <c r="D78" s="328" t="s">
        <v>525</v>
      </c>
      <c r="E78" s="329">
        <v>60</v>
      </c>
      <c r="F78" s="329">
        <v>63870</v>
      </c>
      <c r="G78" s="329">
        <v>215</v>
      </c>
      <c r="H78" s="329">
        <v>6.46</v>
      </c>
      <c r="I78" s="330"/>
      <c r="J78" s="323" t="s">
        <v>1157</v>
      </c>
      <c r="K78" s="306"/>
      <c r="L78" s="306"/>
      <c r="M78" s="290"/>
      <c r="N78" s="292"/>
      <c r="O78" s="20">
        <v>100</v>
      </c>
      <c r="P78" s="307"/>
      <c r="Q78" s="320">
        <v>11</v>
      </c>
      <c r="R78" s="324">
        <v>0.02</v>
      </c>
      <c r="S78" s="320">
        <v>11</v>
      </c>
      <c r="T78" s="299"/>
      <c r="U78" s="299"/>
      <c r="V78" s="299"/>
      <c r="W78" s="299"/>
      <c r="X78" s="299"/>
      <c r="Y78" s="299"/>
      <c r="Z78" s="299"/>
      <c r="AA78" s="299"/>
      <c r="AB78" s="299"/>
      <c r="AC78" s="280"/>
    </row>
    <row r="79" spans="2:29" s="14" customFormat="1" ht="11.1" customHeight="1">
      <c r="B79" s="15"/>
      <c r="C79" s="743"/>
      <c r="D79" s="331" t="s">
        <v>126</v>
      </c>
      <c r="E79" s="332" t="s">
        <v>1313</v>
      </c>
      <c r="F79" s="332" t="s">
        <v>1174</v>
      </c>
      <c r="G79" s="333">
        <v>90</v>
      </c>
      <c r="H79" s="334"/>
      <c r="I79" s="335"/>
      <c r="J79" s="336"/>
      <c r="K79" s="306"/>
      <c r="L79" s="306"/>
      <c r="M79" s="290"/>
      <c r="N79" s="292"/>
      <c r="O79" s="306"/>
      <c r="P79" s="281"/>
      <c r="Q79" s="292"/>
      <c r="R79" s="324">
        <v>0.03</v>
      </c>
      <c r="S79" s="292"/>
      <c r="T79" s="299"/>
      <c r="U79" s="299"/>
      <c r="V79" s="299"/>
      <c r="W79" s="299"/>
      <c r="X79" s="299"/>
      <c r="Y79" s="40">
        <v>0.5</v>
      </c>
      <c r="Z79" s="299"/>
      <c r="AA79" s="299"/>
      <c r="AB79" s="299"/>
      <c r="AC79" s="280"/>
    </row>
    <row r="80" spans="2:29" s="14" customFormat="1" ht="11.1" customHeight="1">
      <c r="B80" s="15"/>
      <c r="C80" s="739" t="s">
        <v>732</v>
      </c>
      <c r="D80" s="40" t="s">
        <v>1094</v>
      </c>
      <c r="E80" s="260"/>
      <c r="F80" s="260"/>
      <c r="G80" s="260"/>
      <c r="H80" s="260"/>
      <c r="I80" s="260"/>
      <c r="J80" s="320"/>
      <c r="K80" s="306"/>
      <c r="L80" s="5">
        <v>1800</v>
      </c>
      <c r="M80" s="3">
        <v>140</v>
      </c>
      <c r="N80" s="247">
        <v>0.4</v>
      </c>
      <c r="O80" s="306"/>
      <c r="P80" s="281"/>
      <c r="Q80" s="292"/>
      <c r="R80" s="337"/>
      <c r="S80" s="281"/>
      <c r="T80" s="306"/>
      <c r="U80" s="306"/>
      <c r="V80" s="290"/>
      <c r="W80" s="290"/>
      <c r="X80" s="290"/>
      <c r="Y80" s="281"/>
      <c r="Z80" s="299"/>
      <c r="AA80" s="299"/>
      <c r="AB80" s="299"/>
      <c r="AC80" s="280"/>
    </row>
    <row r="81" spans="2:29" s="14" customFormat="1" ht="11.1" customHeight="1">
      <c r="B81" s="15"/>
      <c r="C81" s="742"/>
      <c r="D81" s="40" t="s">
        <v>630</v>
      </c>
      <c r="E81" s="338">
        <v>85</v>
      </c>
      <c r="F81" s="260">
        <v>263000</v>
      </c>
      <c r="G81" s="260">
        <v>61</v>
      </c>
      <c r="H81" s="260">
        <v>12.6</v>
      </c>
      <c r="I81" s="260">
        <v>50912</v>
      </c>
      <c r="J81" s="313" t="s">
        <v>1167</v>
      </c>
      <c r="K81" s="306"/>
      <c r="L81" s="314"/>
      <c r="M81" s="290"/>
      <c r="N81" s="292"/>
      <c r="O81" s="20">
        <v>150</v>
      </c>
      <c r="P81" s="281"/>
      <c r="Q81" s="320">
        <v>12</v>
      </c>
      <c r="R81" s="263">
        <v>0.02</v>
      </c>
      <c r="S81" s="320">
        <v>12</v>
      </c>
      <c r="T81" s="306"/>
      <c r="U81" s="306"/>
      <c r="V81" s="290"/>
      <c r="W81" s="290"/>
      <c r="X81" s="290"/>
      <c r="Y81" s="281"/>
      <c r="Z81" s="20">
        <v>3</v>
      </c>
      <c r="AA81" s="40">
        <v>3</v>
      </c>
      <c r="AB81" s="299"/>
      <c r="AC81" s="280"/>
    </row>
    <row r="82" spans="2:29" s="14" customFormat="1" ht="11.1" customHeight="1">
      <c r="B82" s="15"/>
      <c r="C82" s="740"/>
      <c r="D82" s="40" t="s">
        <v>617</v>
      </c>
      <c r="E82" s="339">
        <v>59</v>
      </c>
      <c r="F82" s="260">
        <v>75400</v>
      </c>
      <c r="G82" s="260">
        <v>54</v>
      </c>
      <c r="H82" s="260">
        <v>6.6</v>
      </c>
      <c r="I82" s="260">
        <v>5293</v>
      </c>
      <c r="J82" s="340" t="s">
        <v>618</v>
      </c>
      <c r="K82" s="306"/>
      <c r="L82" s="306"/>
      <c r="M82" s="290"/>
      <c r="N82" s="292"/>
      <c r="O82" s="20">
        <v>150</v>
      </c>
      <c r="P82" s="281"/>
      <c r="Q82" s="320">
        <v>4</v>
      </c>
      <c r="R82" s="263">
        <v>0.1</v>
      </c>
      <c r="S82" s="320">
        <v>4</v>
      </c>
      <c r="T82" s="306"/>
      <c r="U82" s="306"/>
      <c r="V82" s="290"/>
      <c r="W82" s="290"/>
      <c r="X82" s="290"/>
      <c r="Y82" s="281"/>
      <c r="Z82" s="299"/>
      <c r="AA82" s="299"/>
      <c r="AB82" s="299"/>
      <c r="AC82" s="280"/>
    </row>
    <row r="83" spans="2:29" s="14" customFormat="1" ht="11.1" customHeight="1">
      <c r="B83" s="15"/>
      <c r="C83" s="740"/>
      <c r="D83" s="40" t="s">
        <v>619</v>
      </c>
      <c r="E83" s="341" t="s">
        <v>1309</v>
      </c>
      <c r="F83" s="260">
        <v>95900</v>
      </c>
      <c r="G83" s="260">
        <v>56</v>
      </c>
      <c r="H83" s="260">
        <v>8.5</v>
      </c>
      <c r="I83" s="260">
        <v>6560</v>
      </c>
      <c r="J83" s="340" t="s">
        <v>618</v>
      </c>
      <c r="K83" s="306"/>
      <c r="L83" s="306"/>
      <c r="M83" s="290"/>
      <c r="N83" s="292"/>
      <c r="O83" s="20">
        <v>210</v>
      </c>
      <c r="P83" s="281"/>
      <c r="Q83" s="320">
        <v>4</v>
      </c>
      <c r="R83" s="263">
        <v>0.1</v>
      </c>
      <c r="S83" s="320">
        <v>4</v>
      </c>
      <c r="T83" s="306"/>
      <c r="U83" s="306"/>
      <c r="V83" s="290"/>
      <c r="W83" s="290"/>
      <c r="X83" s="290"/>
      <c r="Y83" s="281"/>
      <c r="Z83" s="299"/>
      <c r="AA83" s="299"/>
      <c r="AB83" s="299"/>
      <c r="AC83" s="280"/>
    </row>
    <row r="84" spans="2:29" s="14" customFormat="1" ht="11.1" customHeight="1">
      <c r="B84" s="15"/>
      <c r="C84" s="740"/>
      <c r="D84" s="40" t="s">
        <v>620</v>
      </c>
      <c r="E84" s="260">
        <v>50</v>
      </c>
      <c r="F84" s="260">
        <v>277400</v>
      </c>
      <c r="G84" s="260">
        <v>59</v>
      </c>
      <c r="H84" s="260">
        <v>24.7</v>
      </c>
      <c r="I84" s="260">
        <v>73890</v>
      </c>
      <c r="J84" s="575" t="s">
        <v>1168</v>
      </c>
      <c r="K84" s="306"/>
      <c r="L84" s="306"/>
      <c r="M84" s="290"/>
      <c r="N84" s="292"/>
      <c r="O84" s="20">
        <v>170</v>
      </c>
      <c r="P84" s="281"/>
      <c r="Q84" s="320">
        <v>4</v>
      </c>
      <c r="R84" s="263">
        <v>0.2</v>
      </c>
      <c r="S84" s="320" t="s">
        <v>256</v>
      </c>
      <c r="T84" s="306"/>
      <c r="U84" s="306"/>
      <c r="V84" s="290"/>
      <c r="W84" s="290"/>
      <c r="X84" s="290"/>
      <c r="Y84" s="281"/>
      <c r="Z84" s="299"/>
      <c r="AA84" s="299"/>
      <c r="AB84" s="299"/>
      <c r="AC84" s="280"/>
    </row>
    <row r="85" spans="2:29" s="14" customFormat="1" ht="11.1" customHeight="1">
      <c r="B85" s="15"/>
      <c r="C85" s="740"/>
      <c r="D85" s="40" t="s">
        <v>622</v>
      </c>
      <c r="E85" s="260">
        <v>70</v>
      </c>
      <c r="F85" s="260">
        <v>180000</v>
      </c>
      <c r="G85" s="260">
        <v>55</v>
      </c>
      <c r="H85" s="260">
        <v>14.5</v>
      </c>
      <c r="I85" s="260">
        <v>11780</v>
      </c>
      <c r="J85" s="340" t="s">
        <v>618</v>
      </c>
      <c r="K85" s="306"/>
      <c r="L85" s="306"/>
      <c r="M85" s="290"/>
      <c r="N85" s="292"/>
      <c r="O85" s="20">
        <v>210</v>
      </c>
      <c r="P85" s="281"/>
      <c r="Q85" s="320">
        <v>4</v>
      </c>
      <c r="R85" s="263">
        <v>0.1</v>
      </c>
      <c r="S85" s="320">
        <v>4</v>
      </c>
      <c r="T85" s="306"/>
      <c r="U85" s="306"/>
      <c r="V85" s="290"/>
      <c r="W85" s="290"/>
      <c r="X85" s="290"/>
      <c r="Y85" s="281"/>
      <c r="Z85" s="299"/>
      <c r="AA85" s="299"/>
      <c r="AB85" s="299"/>
      <c r="AC85" s="280"/>
    </row>
    <row r="86" spans="2:29" s="14" customFormat="1" ht="11.1" customHeight="1">
      <c r="B86" s="15"/>
      <c r="C86" s="740"/>
      <c r="D86" s="40" t="s">
        <v>623</v>
      </c>
      <c r="E86" s="260">
        <v>100</v>
      </c>
      <c r="F86" s="260">
        <v>207200</v>
      </c>
      <c r="G86" s="260">
        <v>165</v>
      </c>
      <c r="H86" s="260">
        <v>24.3</v>
      </c>
      <c r="I86" s="260">
        <v>57290</v>
      </c>
      <c r="J86" s="575" t="s">
        <v>1168</v>
      </c>
      <c r="K86" s="306"/>
      <c r="L86" s="306"/>
      <c r="M86" s="290"/>
      <c r="N86" s="292"/>
      <c r="O86" s="20">
        <v>160</v>
      </c>
      <c r="P86" s="281"/>
      <c r="Q86" s="320">
        <v>4</v>
      </c>
      <c r="R86" s="263">
        <v>0.2</v>
      </c>
      <c r="S86" s="320" t="s">
        <v>256</v>
      </c>
      <c r="T86" s="306"/>
      <c r="U86" s="306"/>
      <c r="V86" s="290"/>
      <c r="W86" s="290"/>
      <c r="X86" s="290"/>
      <c r="Y86" s="281"/>
      <c r="Z86" s="299"/>
      <c r="AA86" s="299"/>
      <c r="AB86" s="299"/>
      <c r="AC86" s="280"/>
    </row>
    <row r="87" spans="2:29" s="14" customFormat="1" ht="11.1" customHeight="1">
      <c r="B87" s="15"/>
      <c r="C87" s="740"/>
      <c r="D87" s="40" t="s">
        <v>624</v>
      </c>
      <c r="E87" s="260">
        <v>93</v>
      </c>
      <c r="F87" s="260">
        <v>517200</v>
      </c>
      <c r="G87" s="260">
        <v>55.5</v>
      </c>
      <c r="H87" s="260">
        <v>24.5</v>
      </c>
      <c r="I87" s="260">
        <v>57290</v>
      </c>
      <c r="J87" s="575" t="s">
        <v>1169</v>
      </c>
      <c r="K87" s="306"/>
      <c r="L87" s="306"/>
      <c r="M87" s="290"/>
      <c r="N87" s="292"/>
      <c r="O87" s="20">
        <v>250</v>
      </c>
      <c r="P87" s="281"/>
      <c r="Q87" s="320">
        <v>6</v>
      </c>
      <c r="R87" s="263">
        <v>0.1</v>
      </c>
      <c r="S87" s="320">
        <v>6</v>
      </c>
      <c r="T87" s="306"/>
      <c r="U87" s="306"/>
      <c r="V87" s="290"/>
      <c r="W87" s="290"/>
      <c r="X87" s="290"/>
      <c r="Y87" s="281"/>
      <c r="Z87" s="299"/>
      <c r="AA87" s="299"/>
      <c r="AB87" s="299"/>
      <c r="AC87" s="280"/>
    </row>
    <row r="88" spans="2:29" s="14" customFormat="1" ht="24" customHeight="1">
      <c r="B88" s="15"/>
      <c r="C88" s="740"/>
      <c r="D88" s="40" t="s">
        <v>625</v>
      </c>
      <c r="E88" s="339">
        <v>30</v>
      </c>
      <c r="F88" s="260">
        <v>36300</v>
      </c>
      <c r="G88" s="260">
        <v>140</v>
      </c>
      <c r="H88" s="260">
        <v>8.6</v>
      </c>
      <c r="I88" s="260">
        <v>1880</v>
      </c>
      <c r="J88" s="340" t="s">
        <v>618</v>
      </c>
      <c r="K88" s="306"/>
      <c r="L88" s="306"/>
      <c r="M88" s="290"/>
      <c r="N88" s="292"/>
      <c r="O88" s="20">
        <v>200</v>
      </c>
      <c r="P88" s="281"/>
      <c r="Q88" s="320">
        <v>15</v>
      </c>
      <c r="R88" s="263">
        <v>0.3</v>
      </c>
      <c r="S88" s="320">
        <v>15</v>
      </c>
      <c r="T88" s="306"/>
      <c r="U88" s="306"/>
      <c r="V88" s="290"/>
      <c r="W88" s="290"/>
      <c r="X88" s="290"/>
      <c r="Y88" s="281"/>
      <c r="Z88" s="299"/>
      <c r="AA88" s="299"/>
      <c r="AB88" s="299"/>
      <c r="AC88" s="261" t="s">
        <v>1360</v>
      </c>
    </row>
    <row r="89" spans="2:29" s="14" customFormat="1" ht="24" customHeight="1">
      <c r="B89" s="15"/>
      <c r="C89" s="740"/>
      <c r="D89" s="40" t="s">
        <v>626</v>
      </c>
      <c r="E89" s="341" t="s">
        <v>1309</v>
      </c>
      <c r="F89" s="260">
        <v>29470</v>
      </c>
      <c r="G89" s="260">
        <v>140</v>
      </c>
      <c r="H89" s="260">
        <v>7</v>
      </c>
      <c r="I89" s="260">
        <v>1344</v>
      </c>
      <c r="J89" s="340" t="s">
        <v>618</v>
      </c>
      <c r="K89" s="306"/>
      <c r="L89" s="306"/>
      <c r="M89" s="290"/>
      <c r="N89" s="292"/>
      <c r="O89" s="20">
        <v>180</v>
      </c>
      <c r="P89" s="281"/>
      <c r="Q89" s="320">
        <v>15</v>
      </c>
      <c r="R89" s="263">
        <v>0.3</v>
      </c>
      <c r="S89" s="320">
        <v>15</v>
      </c>
      <c r="T89" s="306"/>
      <c r="U89" s="306"/>
      <c r="V89" s="290"/>
      <c r="W89" s="290"/>
      <c r="X89" s="290"/>
      <c r="Y89" s="281"/>
      <c r="Z89" s="299"/>
      <c r="AA89" s="299"/>
      <c r="AB89" s="299"/>
      <c r="AC89" s="261" t="s">
        <v>1361</v>
      </c>
    </row>
    <row r="90" spans="2:29" s="14" customFormat="1" ht="17.25" customHeight="1">
      <c r="B90" s="15"/>
      <c r="C90" s="740"/>
      <c r="D90" s="155" t="s">
        <v>1338</v>
      </c>
      <c r="E90" s="260">
        <v>30</v>
      </c>
      <c r="F90" s="260">
        <v>36480</v>
      </c>
      <c r="G90" s="260">
        <v>65</v>
      </c>
      <c r="H90" s="260">
        <v>17.399999999999999</v>
      </c>
      <c r="I90" s="260"/>
      <c r="J90" s="340"/>
      <c r="K90" s="306"/>
      <c r="L90" s="306"/>
      <c r="M90" s="290"/>
      <c r="N90" s="292"/>
      <c r="O90" s="280"/>
      <c r="P90" s="281"/>
      <c r="Q90" s="320"/>
      <c r="R90" s="263"/>
      <c r="S90" s="320"/>
      <c r="T90" s="306"/>
      <c r="U90" s="306"/>
      <c r="V90" s="290"/>
      <c r="W90" s="290"/>
      <c r="X90" s="290"/>
      <c r="Y90" s="281"/>
      <c r="Z90" s="299"/>
      <c r="AA90" s="299"/>
      <c r="AB90" s="299"/>
      <c r="AC90" s="261" t="s">
        <v>1344</v>
      </c>
    </row>
    <row r="91" spans="2:29" s="14" customFormat="1" ht="11.1" customHeight="1">
      <c r="B91" s="15"/>
      <c r="C91" s="740"/>
      <c r="D91" s="155" t="s">
        <v>1339</v>
      </c>
      <c r="E91" s="260">
        <v>30</v>
      </c>
      <c r="F91" s="260">
        <v>39800</v>
      </c>
      <c r="G91" s="260">
        <v>63</v>
      </c>
      <c r="H91" s="260">
        <v>5.4</v>
      </c>
      <c r="I91" s="260">
        <v>10638</v>
      </c>
      <c r="J91" s="575" t="s">
        <v>1170</v>
      </c>
      <c r="K91" s="306"/>
      <c r="L91" s="306"/>
      <c r="M91" s="290"/>
      <c r="N91" s="292"/>
      <c r="O91" s="20">
        <v>450</v>
      </c>
      <c r="P91" s="281"/>
      <c r="Q91" s="320">
        <v>12</v>
      </c>
      <c r="R91" s="263">
        <v>0.08</v>
      </c>
      <c r="S91" s="320">
        <v>12</v>
      </c>
      <c r="T91" s="306"/>
      <c r="U91" s="306"/>
      <c r="V91" s="290"/>
      <c r="W91" s="290"/>
      <c r="X91" s="290"/>
      <c r="Y91" s="281"/>
      <c r="Z91" s="299"/>
      <c r="AA91" s="40">
        <v>3</v>
      </c>
      <c r="AB91" s="299"/>
      <c r="AC91" s="280"/>
    </row>
    <row r="92" spans="2:29" s="14" customFormat="1" ht="11.1" customHeight="1">
      <c r="B92" s="15"/>
      <c r="C92" s="740"/>
      <c r="D92" s="155" t="s">
        <v>1340</v>
      </c>
      <c r="E92" s="260">
        <v>20</v>
      </c>
      <c r="F92" s="260">
        <v>24100</v>
      </c>
      <c r="G92" s="260">
        <v>350</v>
      </c>
      <c r="H92" s="260">
        <v>25.1</v>
      </c>
      <c r="I92" s="260">
        <v>180</v>
      </c>
      <c r="J92" s="340" t="s">
        <v>788</v>
      </c>
      <c r="K92" s="306"/>
      <c r="L92" s="306"/>
      <c r="M92" s="290"/>
      <c r="N92" s="292"/>
      <c r="O92" s="20">
        <v>180</v>
      </c>
      <c r="P92" s="281"/>
      <c r="Q92" s="320">
        <v>16</v>
      </c>
      <c r="R92" s="263">
        <v>0.15</v>
      </c>
      <c r="S92" s="320">
        <v>16</v>
      </c>
      <c r="T92" s="306"/>
      <c r="U92" s="306"/>
      <c r="V92" s="290"/>
      <c r="W92" s="290"/>
      <c r="X92" s="290"/>
      <c r="Y92" s="281"/>
      <c r="Z92" s="299"/>
      <c r="AA92" s="299"/>
      <c r="AB92" s="299"/>
      <c r="AC92" s="280"/>
    </row>
    <row r="93" spans="2:29" s="14" customFormat="1" ht="11.1" customHeight="1">
      <c r="B93" s="15"/>
      <c r="C93" s="740"/>
      <c r="D93" s="155" t="s">
        <v>1341</v>
      </c>
      <c r="E93" s="260">
        <v>23</v>
      </c>
      <c r="F93" s="260">
        <v>29800</v>
      </c>
      <c r="G93" s="260">
        <v>350</v>
      </c>
      <c r="H93" s="260">
        <v>40.9</v>
      </c>
      <c r="I93" s="260">
        <v>235</v>
      </c>
      <c r="J93" s="340" t="s">
        <v>788</v>
      </c>
      <c r="K93" s="306"/>
      <c r="L93" s="306"/>
      <c r="M93" s="290"/>
      <c r="N93" s="292"/>
      <c r="O93" s="20">
        <v>180</v>
      </c>
      <c r="P93" s="281"/>
      <c r="Q93" s="320">
        <v>16</v>
      </c>
      <c r="R93" s="263">
        <v>0.15</v>
      </c>
      <c r="S93" s="320">
        <v>16</v>
      </c>
      <c r="T93" s="306"/>
      <c r="U93" s="306"/>
      <c r="V93" s="290"/>
      <c r="W93" s="290"/>
      <c r="X93" s="290"/>
      <c r="Y93" s="281"/>
      <c r="Z93" s="299"/>
      <c r="AA93" s="299"/>
      <c r="AB93" s="299"/>
      <c r="AC93" s="280"/>
    </row>
    <row r="94" spans="2:29" s="14" customFormat="1" ht="11.1" customHeight="1">
      <c r="B94" s="15"/>
      <c r="C94" s="740"/>
      <c r="D94" s="155" t="s">
        <v>1342</v>
      </c>
      <c r="E94" s="260">
        <v>20</v>
      </c>
      <c r="F94" s="260">
        <v>27800</v>
      </c>
      <c r="G94" s="260">
        <v>350</v>
      </c>
      <c r="H94" s="260">
        <v>29</v>
      </c>
      <c r="I94" s="260">
        <v>188</v>
      </c>
      <c r="J94" s="340" t="s">
        <v>788</v>
      </c>
      <c r="K94" s="306"/>
      <c r="L94" s="306"/>
      <c r="M94" s="290"/>
      <c r="N94" s="292"/>
      <c r="O94" s="20">
        <v>180</v>
      </c>
      <c r="P94" s="281"/>
      <c r="Q94" s="320">
        <v>16</v>
      </c>
      <c r="R94" s="263">
        <v>0.15</v>
      </c>
      <c r="S94" s="320">
        <v>16</v>
      </c>
      <c r="T94" s="306"/>
      <c r="U94" s="306"/>
      <c r="V94" s="290"/>
      <c r="W94" s="290"/>
      <c r="X94" s="290"/>
      <c r="Y94" s="281"/>
      <c r="Z94" s="299"/>
      <c r="AA94" s="299"/>
      <c r="AB94" s="299"/>
      <c r="AC94" s="280"/>
    </row>
    <row r="95" spans="2:29" s="14" customFormat="1" ht="11.1" customHeight="1">
      <c r="B95" s="15"/>
      <c r="C95" s="741"/>
      <c r="D95" s="155" t="s">
        <v>1343</v>
      </c>
      <c r="E95" s="260"/>
      <c r="F95" s="260"/>
      <c r="G95" s="260"/>
      <c r="H95" s="260"/>
      <c r="I95" s="260"/>
      <c r="J95" s="340"/>
      <c r="K95" s="306"/>
      <c r="L95" s="306"/>
      <c r="M95" s="290"/>
      <c r="N95" s="292"/>
      <c r="O95" s="280"/>
      <c r="P95" s="281"/>
      <c r="Q95" s="317"/>
      <c r="R95" s="337"/>
      <c r="S95" s="317"/>
      <c r="T95" s="306"/>
      <c r="U95" s="306"/>
      <c r="V95" s="290"/>
      <c r="W95" s="290"/>
      <c r="X95" s="290"/>
      <c r="Y95" s="281"/>
      <c r="Z95" s="299"/>
      <c r="AA95" s="299"/>
      <c r="AB95" s="40">
        <v>10</v>
      </c>
      <c r="AC95" s="280"/>
    </row>
    <row r="96" spans="2:29" s="14" customFormat="1" ht="26.25" customHeight="1">
      <c r="B96" s="15"/>
      <c r="C96" s="739" t="s">
        <v>1183</v>
      </c>
      <c r="D96" s="40" t="s">
        <v>1094</v>
      </c>
      <c r="E96" s="260"/>
      <c r="F96" s="260"/>
      <c r="G96" s="260"/>
      <c r="H96" s="260"/>
      <c r="I96" s="260"/>
      <c r="J96" s="340"/>
      <c r="K96" s="299"/>
      <c r="L96" s="40">
        <v>956</v>
      </c>
      <c r="M96" s="40">
        <v>43.5</v>
      </c>
      <c r="N96" s="320">
        <v>0.4</v>
      </c>
      <c r="O96" s="280"/>
      <c r="P96" s="281"/>
      <c r="Q96" s="317"/>
      <c r="R96" s="342"/>
      <c r="S96" s="317"/>
      <c r="T96" s="306"/>
      <c r="U96" s="306"/>
      <c r="V96" s="290"/>
      <c r="W96" s="290"/>
      <c r="X96" s="290"/>
      <c r="Y96" s="281"/>
      <c r="Z96" s="299"/>
      <c r="AA96" s="299"/>
      <c r="AB96" s="299"/>
      <c r="AC96" s="261" t="s">
        <v>1359</v>
      </c>
    </row>
    <row r="97" spans="2:29" s="14" customFormat="1" ht="19.5" customHeight="1">
      <c r="B97" s="15"/>
      <c r="C97" s="740"/>
      <c r="D97" s="40" t="s">
        <v>1178</v>
      </c>
      <c r="E97" s="265">
        <v>28.8</v>
      </c>
      <c r="F97" s="260">
        <v>39800</v>
      </c>
      <c r="G97" s="260">
        <v>750</v>
      </c>
      <c r="H97" s="260">
        <v>24.5</v>
      </c>
      <c r="I97" s="260"/>
      <c r="J97" s="340"/>
      <c r="K97" s="306"/>
      <c r="L97" s="314"/>
      <c r="M97" s="290"/>
      <c r="N97" s="292"/>
      <c r="O97" s="40">
        <v>200</v>
      </c>
      <c r="P97" s="281"/>
      <c r="Q97" s="317"/>
      <c r="R97" s="262">
        <v>0.15</v>
      </c>
      <c r="S97" s="317"/>
      <c r="T97" s="306"/>
      <c r="U97" s="306"/>
      <c r="V97" s="290"/>
      <c r="W97" s="290"/>
      <c r="X97" s="290"/>
      <c r="Y97" s="281"/>
      <c r="Z97" s="299"/>
      <c r="AA97" s="299"/>
      <c r="AB97" s="299"/>
      <c r="AC97" s="261" t="s">
        <v>1345</v>
      </c>
    </row>
    <row r="98" spans="2:29" s="14" customFormat="1" ht="19.5" customHeight="1">
      <c r="B98" s="15"/>
      <c r="C98" s="740"/>
      <c r="D98" s="40" t="s">
        <v>1179</v>
      </c>
      <c r="E98" s="265">
        <v>28.8</v>
      </c>
      <c r="F98" s="260"/>
      <c r="G98" s="260"/>
      <c r="H98" s="260"/>
      <c r="I98" s="260"/>
      <c r="J98" s="340"/>
      <c r="K98" s="306"/>
      <c r="L98" s="306"/>
      <c r="M98" s="290"/>
      <c r="N98" s="292"/>
      <c r="O98" s="40">
        <v>200</v>
      </c>
      <c r="P98" s="281"/>
      <c r="Q98" s="317"/>
      <c r="R98" s="262">
        <v>0.15</v>
      </c>
      <c r="S98" s="317"/>
      <c r="T98" s="306"/>
      <c r="U98" s="306"/>
      <c r="V98" s="290"/>
      <c r="W98" s="290"/>
      <c r="X98" s="290"/>
      <c r="Y98" s="281"/>
      <c r="Z98" s="299"/>
      <c r="AA98" s="299"/>
      <c r="AB98" s="299"/>
      <c r="AC98" s="261" t="s">
        <v>1345</v>
      </c>
    </row>
    <row r="99" spans="2:29" s="14" customFormat="1" ht="19.5" customHeight="1">
      <c r="B99" s="15"/>
      <c r="C99" s="740"/>
      <c r="D99" s="40" t="s">
        <v>1182</v>
      </c>
      <c r="E99" s="265">
        <v>28.8</v>
      </c>
      <c r="F99" s="260"/>
      <c r="G99" s="260"/>
      <c r="H99" s="260"/>
      <c r="I99" s="260"/>
      <c r="J99" s="340"/>
      <c r="K99" s="306"/>
      <c r="L99" s="306"/>
      <c r="M99" s="290"/>
      <c r="N99" s="292"/>
      <c r="O99" s="40">
        <v>180</v>
      </c>
      <c r="P99" s="281"/>
      <c r="Q99" s="317"/>
      <c r="R99" s="262">
        <v>0.15</v>
      </c>
      <c r="S99" s="317"/>
      <c r="T99" s="306"/>
      <c r="U99" s="306"/>
      <c r="V99" s="290"/>
      <c r="W99" s="290"/>
      <c r="X99" s="290"/>
      <c r="Y99" s="281"/>
      <c r="Z99" s="299"/>
      <c r="AA99" s="299"/>
      <c r="AB99" s="299"/>
      <c r="AC99" s="261" t="s">
        <v>1345</v>
      </c>
    </row>
    <row r="100" spans="2:29" s="14" customFormat="1" ht="19.5" customHeight="1">
      <c r="B100" s="15"/>
      <c r="C100" s="740"/>
      <c r="D100" s="40" t="s">
        <v>642</v>
      </c>
      <c r="E100" s="260">
        <v>31.4</v>
      </c>
      <c r="F100" s="260"/>
      <c r="G100" s="260"/>
      <c r="H100" s="260"/>
      <c r="I100" s="260"/>
      <c r="J100" s="340"/>
      <c r="K100" s="306"/>
      <c r="L100" s="306"/>
      <c r="M100" s="290"/>
      <c r="N100" s="292"/>
      <c r="O100" s="40">
        <v>180</v>
      </c>
      <c r="P100" s="281"/>
      <c r="Q100" s="317"/>
      <c r="R100" s="262">
        <v>0.15</v>
      </c>
      <c r="S100" s="317"/>
      <c r="T100" s="306"/>
      <c r="U100" s="306"/>
      <c r="V100" s="290"/>
      <c r="W100" s="290"/>
      <c r="X100" s="290"/>
      <c r="Y100" s="281"/>
      <c r="Z100" s="299"/>
      <c r="AA100" s="299"/>
      <c r="AB100" s="299"/>
      <c r="AC100" s="261" t="s">
        <v>1345</v>
      </c>
    </row>
    <row r="101" spans="2:29" s="14" customFormat="1" ht="11.1" customHeight="1">
      <c r="B101" s="15"/>
      <c r="C101" s="740"/>
      <c r="D101" s="40" t="s">
        <v>645</v>
      </c>
      <c r="E101" s="265">
        <v>9.5</v>
      </c>
      <c r="F101" s="260">
        <v>1200</v>
      </c>
      <c r="G101" s="260">
        <v>350</v>
      </c>
      <c r="H101" s="260">
        <v>2.69</v>
      </c>
      <c r="I101" s="260"/>
      <c r="J101" s="340"/>
      <c r="K101" s="306"/>
      <c r="L101" s="306"/>
      <c r="M101" s="290"/>
      <c r="N101" s="292"/>
      <c r="O101" s="40">
        <v>200</v>
      </c>
      <c r="P101" s="281"/>
      <c r="Q101" s="317"/>
      <c r="R101" s="262">
        <v>0.1</v>
      </c>
      <c r="S101" s="317"/>
      <c r="T101" s="306"/>
      <c r="U101" s="306"/>
      <c r="V101" s="290"/>
      <c r="W101" s="290"/>
      <c r="X101" s="290"/>
      <c r="Y101" s="281"/>
      <c r="Z101" s="299"/>
      <c r="AA101" s="299"/>
      <c r="AB101" s="299"/>
      <c r="AC101" s="280"/>
    </row>
    <row r="102" spans="2:29" s="14" customFormat="1" ht="11.1" customHeight="1">
      <c r="B102" s="15"/>
      <c r="C102" s="740"/>
      <c r="D102" s="40" t="s">
        <v>1184</v>
      </c>
      <c r="E102" s="265">
        <v>9.5</v>
      </c>
      <c r="F102" s="260">
        <v>1200</v>
      </c>
      <c r="G102" s="260">
        <v>350</v>
      </c>
      <c r="H102" s="260">
        <v>2.69</v>
      </c>
      <c r="I102" s="260"/>
      <c r="J102" s="340"/>
      <c r="K102" s="306"/>
      <c r="L102" s="306"/>
      <c r="M102" s="290"/>
      <c r="N102" s="292"/>
      <c r="O102" s="40">
        <v>200</v>
      </c>
      <c r="P102" s="281"/>
      <c r="Q102" s="317"/>
      <c r="R102" s="262">
        <v>0.1</v>
      </c>
      <c r="S102" s="317"/>
      <c r="T102" s="306"/>
      <c r="U102" s="306"/>
      <c r="V102" s="290"/>
      <c r="W102" s="290"/>
      <c r="X102" s="290"/>
      <c r="Y102" s="281"/>
      <c r="Z102" s="299"/>
      <c r="AA102" s="299"/>
      <c r="AB102" s="299"/>
      <c r="AC102" s="280"/>
    </row>
    <row r="103" spans="2:29" s="14" customFormat="1" ht="11.1" customHeight="1">
      <c r="B103" s="15"/>
      <c r="C103" s="740"/>
      <c r="D103" s="40" t="s">
        <v>649</v>
      </c>
      <c r="E103" s="265">
        <v>11.2</v>
      </c>
      <c r="F103" s="260">
        <v>1200</v>
      </c>
      <c r="G103" s="260">
        <v>350</v>
      </c>
      <c r="H103" s="260">
        <v>2.69</v>
      </c>
      <c r="I103" s="260"/>
      <c r="J103" s="340"/>
      <c r="K103" s="306"/>
      <c r="L103" s="306"/>
      <c r="M103" s="290"/>
      <c r="N103" s="292"/>
      <c r="O103" s="40">
        <v>180</v>
      </c>
      <c r="P103" s="281"/>
      <c r="Q103" s="317"/>
      <c r="R103" s="262">
        <v>0.1</v>
      </c>
      <c r="S103" s="317"/>
      <c r="T103" s="306"/>
      <c r="U103" s="306"/>
      <c r="V103" s="290"/>
      <c r="W103" s="290"/>
      <c r="X103" s="290"/>
      <c r="Y103" s="281"/>
      <c r="Z103" s="299"/>
      <c r="AA103" s="299"/>
      <c r="AB103" s="299"/>
      <c r="AC103" s="280"/>
    </row>
    <row r="104" spans="2:29" s="14" customFormat="1" ht="11.1" customHeight="1">
      <c r="B104" s="15"/>
      <c r="C104" s="740"/>
      <c r="D104" s="40" t="s">
        <v>651</v>
      </c>
      <c r="E104" s="265">
        <v>11.2</v>
      </c>
      <c r="F104" s="260">
        <v>1900</v>
      </c>
      <c r="G104" s="260">
        <v>350</v>
      </c>
      <c r="H104" s="260">
        <v>4.26</v>
      </c>
      <c r="I104" s="260"/>
      <c r="J104" s="340"/>
      <c r="K104" s="306"/>
      <c r="L104" s="306"/>
      <c r="M104" s="290"/>
      <c r="N104" s="292"/>
      <c r="O104" s="40">
        <v>180</v>
      </c>
      <c r="P104" s="281"/>
      <c r="Q104" s="317"/>
      <c r="R104" s="262">
        <v>0.1</v>
      </c>
      <c r="S104" s="317"/>
      <c r="T104" s="306"/>
      <c r="U104" s="306"/>
      <c r="V104" s="290"/>
      <c r="W104" s="290"/>
      <c r="X104" s="290"/>
      <c r="Y104" s="281"/>
      <c r="Z104" s="299"/>
      <c r="AA104" s="299"/>
      <c r="AB104" s="299"/>
      <c r="AC104" s="280"/>
    </row>
    <row r="105" spans="2:29" s="14" customFormat="1" ht="18" customHeight="1">
      <c r="B105" s="15"/>
      <c r="C105" s="740"/>
      <c r="D105" s="40" t="s">
        <v>660</v>
      </c>
      <c r="E105" s="260">
        <v>30</v>
      </c>
      <c r="F105" s="260">
        <v>35500</v>
      </c>
      <c r="G105" s="260">
        <v>265</v>
      </c>
      <c r="H105" s="260">
        <v>20.5</v>
      </c>
      <c r="I105" s="260"/>
      <c r="J105" s="340"/>
      <c r="K105" s="306"/>
      <c r="L105" s="306"/>
      <c r="M105" s="290"/>
      <c r="N105" s="292"/>
      <c r="O105" s="40">
        <v>130</v>
      </c>
      <c r="P105" s="281"/>
      <c r="Q105" s="317"/>
      <c r="R105" s="262">
        <v>0.1</v>
      </c>
      <c r="S105" s="317"/>
      <c r="T105" s="306"/>
      <c r="U105" s="306"/>
      <c r="V105" s="290"/>
      <c r="W105" s="290"/>
      <c r="X105" s="290"/>
      <c r="Y105" s="281"/>
      <c r="Z105" s="299"/>
      <c r="AA105" s="299"/>
      <c r="AB105" s="299"/>
      <c r="AC105" s="261" t="s">
        <v>1358</v>
      </c>
    </row>
    <row r="106" spans="2:29" s="14" customFormat="1" ht="18" customHeight="1">
      <c r="B106" s="15"/>
      <c r="C106" s="740"/>
      <c r="D106" s="40" t="s">
        <v>1180</v>
      </c>
      <c r="E106" s="260">
        <v>35</v>
      </c>
      <c r="F106" s="260">
        <v>50000</v>
      </c>
      <c r="G106" s="260">
        <v>400</v>
      </c>
      <c r="H106" s="260">
        <v>43.6</v>
      </c>
      <c r="I106" s="260"/>
      <c r="J106" s="340"/>
      <c r="K106" s="306"/>
      <c r="L106" s="306"/>
      <c r="M106" s="290"/>
      <c r="N106" s="292"/>
      <c r="O106" s="40">
        <v>250</v>
      </c>
      <c r="P106" s="281"/>
      <c r="Q106" s="317"/>
      <c r="R106" s="262">
        <v>0.1</v>
      </c>
      <c r="S106" s="317"/>
      <c r="T106" s="306"/>
      <c r="U106" s="306"/>
      <c r="V106" s="290"/>
      <c r="W106" s="290"/>
      <c r="X106" s="290"/>
      <c r="Y106" s="281"/>
      <c r="Z106" s="299"/>
      <c r="AA106" s="299"/>
      <c r="AB106" s="299"/>
      <c r="AC106" s="261" t="s">
        <v>1356</v>
      </c>
    </row>
    <row r="107" spans="2:29" s="14" customFormat="1" ht="18" customHeight="1">
      <c r="B107" s="15"/>
      <c r="C107" s="741"/>
      <c r="D107" s="40" t="s">
        <v>1181</v>
      </c>
      <c r="E107" s="260">
        <v>35</v>
      </c>
      <c r="F107" s="260">
        <v>65100</v>
      </c>
      <c r="G107" s="260">
        <v>400</v>
      </c>
      <c r="H107" s="260">
        <v>56.8</v>
      </c>
      <c r="I107" s="260"/>
      <c r="J107" s="340"/>
      <c r="K107" s="306"/>
      <c r="L107" s="306"/>
      <c r="M107" s="290"/>
      <c r="N107" s="292"/>
      <c r="O107" s="40">
        <v>230</v>
      </c>
      <c r="P107" s="281"/>
      <c r="Q107" s="317"/>
      <c r="R107" s="262">
        <v>0.1</v>
      </c>
      <c r="S107" s="317"/>
      <c r="T107" s="306"/>
      <c r="U107" s="306"/>
      <c r="V107" s="290"/>
      <c r="W107" s="290"/>
      <c r="X107" s="290"/>
      <c r="Y107" s="281"/>
      <c r="Z107" s="299"/>
      <c r="AA107" s="299"/>
      <c r="AB107" s="299"/>
      <c r="AC107" s="261" t="s">
        <v>1357</v>
      </c>
    </row>
    <row r="108" spans="2:29" s="14" customFormat="1" ht="11.1" customHeight="1">
      <c r="B108" s="15"/>
      <c r="C108" s="739" t="s">
        <v>1186</v>
      </c>
      <c r="D108" s="40" t="s">
        <v>1094</v>
      </c>
      <c r="E108" s="260"/>
      <c r="F108" s="260"/>
      <c r="G108" s="260"/>
      <c r="H108" s="260"/>
      <c r="I108" s="260"/>
      <c r="J108" s="340"/>
      <c r="K108" s="299"/>
      <c r="L108" s="40">
        <v>46</v>
      </c>
      <c r="M108" s="40">
        <v>4.5</v>
      </c>
      <c r="N108" s="320">
        <v>0.1</v>
      </c>
      <c r="O108" s="280"/>
      <c r="P108" s="281"/>
      <c r="Q108" s="317"/>
      <c r="R108" s="342"/>
      <c r="S108" s="317"/>
      <c r="T108" s="306"/>
      <c r="U108" s="306"/>
      <c r="V108" s="290"/>
      <c r="W108" s="290"/>
      <c r="X108" s="290"/>
      <c r="Y108" s="281"/>
      <c r="Z108" s="299"/>
      <c r="AA108" s="299"/>
      <c r="AB108" s="299"/>
      <c r="AC108" s="280"/>
    </row>
    <row r="109" spans="2:29" s="14" customFormat="1" ht="11.1" customHeight="1">
      <c r="B109" s="15"/>
      <c r="C109" s="740"/>
      <c r="D109" s="40" t="s">
        <v>663</v>
      </c>
      <c r="E109" s="339">
        <v>45</v>
      </c>
      <c r="F109" s="260">
        <v>72422</v>
      </c>
      <c r="G109" s="260">
        <v>190</v>
      </c>
      <c r="H109" s="260">
        <v>7.5</v>
      </c>
      <c r="I109" s="260"/>
      <c r="J109" s="574" t="s">
        <v>1187</v>
      </c>
      <c r="K109" s="306"/>
      <c r="L109" s="314"/>
      <c r="M109" s="290"/>
      <c r="N109" s="292"/>
      <c r="O109" s="40">
        <v>110</v>
      </c>
      <c r="P109" s="281"/>
      <c r="Q109" s="320">
        <v>11</v>
      </c>
      <c r="R109" s="262">
        <v>0.1</v>
      </c>
      <c r="S109" s="320">
        <v>11</v>
      </c>
      <c r="T109" s="306"/>
      <c r="U109" s="306"/>
      <c r="V109" s="290"/>
      <c r="W109" s="290"/>
      <c r="X109" s="290"/>
      <c r="Y109" s="281"/>
      <c r="Z109" s="299"/>
      <c r="AA109" s="299"/>
      <c r="AB109" s="299"/>
      <c r="AC109" s="280"/>
    </row>
    <row r="110" spans="2:29" s="14" customFormat="1" ht="11.1" customHeight="1">
      <c r="B110" s="15"/>
      <c r="C110" s="740"/>
      <c r="D110" s="40" t="s">
        <v>664</v>
      </c>
      <c r="E110" s="341" t="s">
        <v>1307</v>
      </c>
      <c r="F110" s="260">
        <v>17481</v>
      </c>
      <c r="G110" s="260">
        <v>190</v>
      </c>
      <c r="H110" s="260">
        <v>1.8</v>
      </c>
      <c r="I110" s="260"/>
      <c r="J110" s="574" t="s">
        <v>1187</v>
      </c>
      <c r="K110" s="306"/>
      <c r="L110" s="306"/>
      <c r="M110" s="290"/>
      <c r="N110" s="292"/>
      <c r="O110" s="40">
        <v>110</v>
      </c>
      <c r="P110" s="281"/>
      <c r="Q110" s="320">
        <v>11</v>
      </c>
      <c r="R110" s="262">
        <v>0.1</v>
      </c>
      <c r="S110" s="320">
        <v>11</v>
      </c>
      <c r="T110" s="306"/>
      <c r="U110" s="306"/>
      <c r="V110" s="290"/>
      <c r="W110" s="290"/>
      <c r="X110" s="290"/>
      <c r="Y110" s="281"/>
      <c r="Z110" s="299"/>
      <c r="AA110" s="299"/>
      <c r="AB110" s="299"/>
      <c r="AC110" s="280"/>
    </row>
    <row r="111" spans="2:29" s="14" customFormat="1" ht="11.1" customHeight="1">
      <c r="B111" s="15"/>
      <c r="C111" s="740"/>
      <c r="D111" s="40" t="s">
        <v>665</v>
      </c>
      <c r="E111" s="343">
        <v>21.35</v>
      </c>
      <c r="F111" s="260">
        <v>156840</v>
      </c>
      <c r="G111" s="260">
        <v>100</v>
      </c>
      <c r="H111" s="306"/>
      <c r="I111" s="260"/>
      <c r="J111" s="313" t="s">
        <v>937</v>
      </c>
      <c r="K111" s="306"/>
      <c r="L111" s="306"/>
      <c r="M111" s="290"/>
      <c r="N111" s="292"/>
      <c r="O111" s="40">
        <v>150</v>
      </c>
      <c r="P111" s="281"/>
      <c r="Q111" s="320">
        <v>16</v>
      </c>
      <c r="R111" s="262">
        <v>0.1</v>
      </c>
      <c r="S111" s="320" t="s">
        <v>256</v>
      </c>
      <c r="T111" s="306"/>
      <c r="U111" s="306"/>
      <c r="V111" s="290"/>
      <c r="W111" s="290"/>
      <c r="X111" s="290"/>
      <c r="Y111" s="260">
        <v>5</v>
      </c>
      <c r="Z111" s="299"/>
      <c r="AA111" s="299"/>
      <c r="AB111" s="299"/>
      <c r="AC111" s="280"/>
    </row>
    <row r="112" spans="2:29" s="14" customFormat="1" ht="11.1" customHeight="1">
      <c r="B112" s="15"/>
      <c r="C112" s="740"/>
      <c r="D112" s="40" t="s">
        <v>666</v>
      </c>
      <c r="E112" s="344" t="s">
        <v>1308</v>
      </c>
      <c r="F112" s="260">
        <v>156840</v>
      </c>
      <c r="G112" s="260">
        <v>100</v>
      </c>
      <c r="H112" s="306"/>
      <c r="I112" s="260"/>
      <c r="J112" s="313" t="s">
        <v>937</v>
      </c>
      <c r="K112" s="306"/>
      <c r="L112" s="306"/>
      <c r="M112" s="290"/>
      <c r="N112" s="292"/>
      <c r="O112" s="40">
        <v>150</v>
      </c>
      <c r="P112" s="281"/>
      <c r="Q112" s="320">
        <v>16</v>
      </c>
      <c r="R112" s="262">
        <v>0.1</v>
      </c>
      <c r="S112" s="320" t="s">
        <v>256</v>
      </c>
      <c r="T112" s="306"/>
      <c r="U112" s="306"/>
      <c r="V112" s="290"/>
      <c r="W112" s="290"/>
      <c r="X112" s="290"/>
      <c r="Y112" s="260">
        <v>5</v>
      </c>
      <c r="Z112" s="299"/>
      <c r="AA112" s="299"/>
      <c r="AB112" s="299"/>
      <c r="AC112" s="280"/>
    </row>
    <row r="113" spans="2:29" s="14" customFormat="1" ht="11.1" customHeight="1">
      <c r="B113" s="15"/>
      <c r="C113" s="741"/>
      <c r="D113" s="40" t="s">
        <v>667</v>
      </c>
      <c r="E113" s="345"/>
      <c r="F113" s="260">
        <v>38700</v>
      </c>
      <c r="G113" s="260">
        <v>100</v>
      </c>
      <c r="H113" s="306"/>
      <c r="I113" s="260"/>
      <c r="J113" s="313" t="s">
        <v>937</v>
      </c>
      <c r="K113" s="306"/>
      <c r="L113" s="306"/>
      <c r="M113" s="290"/>
      <c r="N113" s="292"/>
      <c r="O113" s="280"/>
      <c r="P113" s="281"/>
      <c r="Q113" s="317"/>
      <c r="R113" s="342"/>
      <c r="S113" s="317"/>
      <c r="T113" s="306"/>
      <c r="U113" s="306"/>
      <c r="V113" s="290"/>
      <c r="W113" s="290"/>
      <c r="X113" s="290"/>
      <c r="Y113" s="281"/>
      <c r="Z113" s="299"/>
      <c r="AA113" s="299"/>
      <c r="AB113" s="299"/>
      <c r="AC113" s="280"/>
    </row>
    <row r="114" spans="2:29" s="14" customFormat="1" ht="23.25" customHeight="1">
      <c r="B114" s="15"/>
      <c r="C114" s="739" t="s">
        <v>1206</v>
      </c>
      <c r="D114" s="40" t="s">
        <v>1094</v>
      </c>
      <c r="E114" s="260"/>
      <c r="F114" s="260"/>
      <c r="G114" s="260"/>
      <c r="H114" s="260"/>
      <c r="I114" s="260"/>
      <c r="J114" s="340"/>
      <c r="K114" s="299"/>
      <c r="L114" s="260">
        <v>1500</v>
      </c>
      <c r="M114" s="260">
        <v>120</v>
      </c>
      <c r="N114" s="346">
        <v>0.4</v>
      </c>
      <c r="O114" s="280"/>
      <c r="P114" s="281"/>
      <c r="Q114" s="317"/>
      <c r="R114" s="342"/>
      <c r="S114" s="317"/>
      <c r="T114" s="306"/>
      <c r="U114" s="306"/>
      <c r="V114" s="290"/>
      <c r="W114" s="290"/>
      <c r="X114" s="290"/>
      <c r="Y114" s="281"/>
      <c r="Z114" s="299"/>
      <c r="AA114" s="299"/>
      <c r="AB114" s="299"/>
      <c r="AC114" s="261" t="s">
        <v>1355</v>
      </c>
    </row>
    <row r="115" spans="2:29" s="14" customFormat="1" ht="10.5" customHeight="1">
      <c r="B115" s="15"/>
      <c r="C115" s="742"/>
      <c r="D115" s="40" t="s">
        <v>1208</v>
      </c>
      <c r="E115" s="260"/>
      <c r="F115" s="260"/>
      <c r="G115" s="260"/>
      <c r="H115" s="260"/>
      <c r="I115" s="260"/>
      <c r="J115" s="340"/>
      <c r="K115" s="299"/>
      <c r="L115" s="314"/>
      <c r="M115" s="347"/>
      <c r="N115" s="346"/>
      <c r="O115" s="348">
        <v>160</v>
      </c>
      <c r="P115" s="260"/>
      <c r="Q115" s="320">
        <v>4</v>
      </c>
      <c r="R115" s="262">
        <v>0.2</v>
      </c>
      <c r="S115" s="320" t="s">
        <v>256</v>
      </c>
      <c r="T115" s="349"/>
      <c r="U115" s="349"/>
      <c r="V115" s="347"/>
      <c r="W115" s="347"/>
      <c r="X115" s="347"/>
      <c r="Y115" s="260"/>
      <c r="Z115" s="20"/>
      <c r="AA115" s="20"/>
      <c r="AB115" s="20"/>
      <c r="AC115" s="280"/>
    </row>
    <row r="116" spans="2:29" s="14" customFormat="1" ht="11.1" customHeight="1">
      <c r="B116" s="15"/>
      <c r="C116" s="740"/>
      <c r="D116" s="40" t="s">
        <v>617</v>
      </c>
      <c r="E116" s="17">
        <v>60</v>
      </c>
      <c r="F116" s="260">
        <v>300000</v>
      </c>
      <c r="G116" s="260">
        <v>60</v>
      </c>
      <c r="H116" s="260">
        <v>19</v>
      </c>
      <c r="I116" s="260">
        <v>19.2</v>
      </c>
      <c r="J116" s="574" t="s">
        <v>1196</v>
      </c>
      <c r="K116" s="306"/>
      <c r="L116" s="306"/>
      <c r="M116" s="290"/>
      <c r="N116" s="292"/>
      <c r="O116" s="40">
        <v>200</v>
      </c>
      <c r="P116" s="281"/>
      <c r="Q116" s="320">
        <v>4</v>
      </c>
      <c r="R116" s="262">
        <v>7.0000000000000007E-2</v>
      </c>
      <c r="S116" s="320">
        <v>4</v>
      </c>
      <c r="T116" s="306"/>
      <c r="U116" s="306"/>
      <c r="V116" s="290"/>
      <c r="W116" s="290"/>
      <c r="X116" s="290"/>
      <c r="Y116" s="281"/>
      <c r="Z116" s="299"/>
      <c r="AA116" s="299"/>
      <c r="AB116" s="299"/>
      <c r="AC116" s="280"/>
    </row>
    <row r="117" spans="2:29" s="14" customFormat="1" ht="11.1" customHeight="1">
      <c r="B117" s="15"/>
      <c r="C117" s="740"/>
      <c r="D117" s="733" t="s">
        <v>769</v>
      </c>
      <c r="E117" s="839">
        <v>60</v>
      </c>
      <c r="F117" s="839">
        <v>192000</v>
      </c>
      <c r="G117" s="839">
        <v>65</v>
      </c>
      <c r="H117" s="260">
        <v>11</v>
      </c>
      <c r="I117" s="260">
        <v>29.2</v>
      </c>
      <c r="J117" s="574" t="s">
        <v>1197</v>
      </c>
      <c r="K117" s="306"/>
      <c r="L117" s="306"/>
      <c r="M117" s="290"/>
      <c r="N117" s="292"/>
      <c r="O117" s="40">
        <v>160</v>
      </c>
      <c r="P117" s="281"/>
      <c r="Q117" s="320">
        <v>4</v>
      </c>
      <c r="R117" s="262">
        <v>0.2</v>
      </c>
      <c r="S117" s="320" t="s">
        <v>256</v>
      </c>
      <c r="T117" s="306"/>
      <c r="U117" s="306"/>
      <c r="V117" s="290"/>
      <c r="W117" s="290"/>
      <c r="X117" s="290"/>
      <c r="Y117" s="281"/>
      <c r="Z117" s="299"/>
      <c r="AA117" s="299"/>
      <c r="AB117" s="299"/>
      <c r="AC117" s="280"/>
    </row>
    <row r="118" spans="2:29" s="14" customFormat="1" ht="11.1" customHeight="1">
      <c r="B118" s="15"/>
      <c r="C118" s="740"/>
      <c r="D118" s="737"/>
      <c r="E118" s="840"/>
      <c r="F118" s="840"/>
      <c r="G118" s="840"/>
      <c r="H118" s="260">
        <v>12</v>
      </c>
      <c r="I118" s="350" t="s">
        <v>945</v>
      </c>
      <c r="J118" s="574" t="s">
        <v>1198</v>
      </c>
      <c r="K118" s="306"/>
      <c r="L118" s="306"/>
      <c r="M118" s="290"/>
      <c r="N118" s="292"/>
      <c r="O118" s="40">
        <v>160</v>
      </c>
      <c r="P118" s="281"/>
      <c r="Q118" s="320">
        <v>4</v>
      </c>
      <c r="R118" s="262">
        <v>0.2</v>
      </c>
      <c r="S118" s="320" t="s">
        <v>256</v>
      </c>
      <c r="T118" s="306"/>
      <c r="U118" s="306"/>
      <c r="V118" s="290"/>
      <c r="W118" s="290"/>
      <c r="X118" s="290"/>
      <c r="Y118" s="281"/>
      <c r="Z118" s="299"/>
      <c r="AA118" s="299"/>
      <c r="AB118" s="299"/>
      <c r="AC118" s="280"/>
    </row>
    <row r="119" spans="2:29" s="14" customFormat="1" ht="11.1" customHeight="1">
      <c r="B119" s="15"/>
      <c r="C119" s="740"/>
      <c r="D119" s="738"/>
      <c r="E119" s="841"/>
      <c r="F119" s="841"/>
      <c r="G119" s="841"/>
      <c r="H119" s="260">
        <v>7</v>
      </c>
      <c r="I119" s="260">
        <v>8</v>
      </c>
      <c r="J119" s="574" t="s">
        <v>1196</v>
      </c>
      <c r="K119" s="306"/>
      <c r="L119" s="306"/>
      <c r="M119" s="290"/>
      <c r="N119" s="292"/>
      <c r="O119" s="40">
        <v>160</v>
      </c>
      <c r="P119" s="281"/>
      <c r="Q119" s="320">
        <v>4</v>
      </c>
      <c r="R119" s="262">
        <v>0.2</v>
      </c>
      <c r="S119" s="320" t="s">
        <v>256</v>
      </c>
      <c r="T119" s="306"/>
      <c r="U119" s="306"/>
      <c r="V119" s="290"/>
      <c r="W119" s="290"/>
      <c r="X119" s="290"/>
      <c r="Y119" s="281"/>
      <c r="Z119" s="299"/>
      <c r="AA119" s="299"/>
      <c r="AB119" s="299"/>
      <c r="AC119" s="280"/>
    </row>
    <row r="120" spans="2:29" s="14" customFormat="1" ht="11.1" customHeight="1">
      <c r="B120" s="15"/>
      <c r="C120" s="740"/>
      <c r="D120" s="733" t="s">
        <v>770</v>
      </c>
      <c r="E120" s="839">
        <v>60</v>
      </c>
      <c r="F120" s="839">
        <v>300000</v>
      </c>
      <c r="G120" s="839">
        <v>54</v>
      </c>
      <c r="H120" s="260">
        <v>15.3</v>
      </c>
      <c r="I120" s="260">
        <v>31.7</v>
      </c>
      <c r="J120" s="574" t="s">
        <v>1199</v>
      </c>
      <c r="K120" s="306"/>
      <c r="L120" s="306"/>
      <c r="M120" s="290"/>
      <c r="N120" s="292"/>
      <c r="O120" s="40">
        <v>300</v>
      </c>
      <c r="P120" s="281"/>
      <c r="Q120" s="320">
        <v>6</v>
      </c>
      <c r="R120" s="262">
        <v>0.15</v>
      </c>
      <c r="S120" s="320">
        <v>6</v>
      </c>
      <c r="T120" s="306"/>
      <c r="U120" s="306"/>
      <c r="V120" s="290"/>
      <c r="W120" s="290"/>
      <c r="X120" s="290"/>
      <c r="Y120" s="281"/>
      <c r="Z120" s="299"/>
      <c r="AA120" s="299"/>
      <c r="AB120" s="299"/>
      <c r="AC120" s="280"/>
    </row>
    <row r="121" spans="2:29" s="14" customFormat="1" ht="11.1" customHeight="1">
      <c r="B121" s="15"/>
      <c r="C121" s="740"/>
      <c r="D121" s="737"/>
      <c r="E121" s="840"/>
      <c r="F121" s="840"/>
      <c r="G121" s="840"/>
      <c r="H121" s="260">
        <v>15.3</v>
      </c>
      <c r="I121" s="260" t="s">
        <v>1203</v>
      </c>
      <c r="J121" s="313" t="s">
        <v>941</v>
      </c>
      <c r="K121" s="306"/>
      <c r="L121" s="306"/>
      <c r="M121" s="290"/>
      <c r="N121" s="292"/>
      <c r="O121" s="40">
        <v>300</v>
      </c>
      <c r="P121" s="281"/>
      <c r="Q121" s="320">
        <v>6</v>
      </c>
      <c r="R121" s="262">
        <v>0.15</v>
      </c>
      <c r="S121" s="320">
        <v>6</v>
      </c>
      <c r="T121" s="306"/>
      <c r="U121" s="306"/>
      <c r="V121" s="290"/>
      <c r="W121" s="290"/>
      <c r="X121" s="290"/>
      <c r="Y121" s="281"/>
      <c r="Z121" s="299"/>
      <c r="AA121" s="299"/>
      <c r="AB121" s="299"/>
      <c r="AC121" s="280"/>
    </row>
    <row r="122" spans="2:29" s="14" customFormat="1" ht="11.1" customHeight="1">
      <c r="B122" s="15"/>
      <c r="C122" s="740"/>
      <c r="D122" s="737"/>
      <c r="E122" s="840"/>
      <c r="F122" s="840"/>
      <c r="G122" s="840"/>
      <c r="H122" s="260">
        <v>15.3</v>
      </c>
      <c r="I122" s="260" t="s">
        <v>1202</v>
      </c>
      <c r="J122" s="574" t="s">
        <v>1200</v>
      </c>
      <c r="K122" s="306"/>
      <c r="L122" s="306"/>
      <c r="M122" s="290"/>
      <c r="N122" s="292"/>
      <c r="O122" s="40">
        <v>300</v>
      </c>
      <c r="P122" s="281"/>
      <c r="Q122" s="320">
        <v>6</v>
      </c>
      <c r="R122" s="262">
        <v>0.15</v>
      </c>
      <c r="S122" s="320">
        <v>6</v>
      </c>
      <c r="T122" s="306"/>
      <c r="U122" s="306"/>
      <c r="V122" s="290"/>
      <c r="W122" s="290"/>
      <c r="X122" s="290"/>
      <c r="Y122" s="281"/>
      <c r="Z122" s="299"/>
      <c r="AA122" s="299"/>
      <c r="AB122" s="299"/>
      <c r="AC122" s="280"/>
    </row>
    <row r="123" spans="2:29" s="14" customFormat="1" ht="11.1" customHeight="1">
      <c r="B123" s="15"/>
      <c r="C123" s="740"/>
      <c r="D123" s="738"/>
      <c r="E123" s="841"/>
      <c r="F123" s="841"/>
      <c r="G123" s="841"/>
      <c r="H123" s="260">
        <v>6</v>
      </c>
      <c r="I123" s="260">
        <v>7.1</v>
      </c>
      <c r="J123" s="574" t="s">
        <v>1196</v>
      </c>
      <c r="K123" s="306"/>
      <c r="L123" s="306"/>
      <c r="M123" s="290"/>
      <c r="N123" s="292"/>
      <c r="O123" s="40">
        <v>300</v>
      </c>
      <c r="P123" s="281"/>
      <c r="Q123" s="320">
        <v>6</v>
      </c>
      <c r="R123" s="262">
        <v>0.15</v>
      </c>
      <c r="S123" s="320">
        <v>6</v>
      </c>
      <c r="T123" s="306"/>
      <c r="U123" s="306"/>
      <c r="V123" s="290"/>
      <c r="W123" s="290"/>
      <c r="X123" s="290"/>
      <c r="Y123" s="281"/>
      <c r="Z123" s="299"/>
      <c r="AA123" s="299"/>
      <c r="AB123" s="299"/>
      <c r="AC123" s="280"/>
    </row>
    <row r="124" spans="2:29" s="14" customFormat="1" ht="11.1" customHeight="1">
      <c r="B124" s="15"/>
      <c r="C124" s="740"/>
      <c r="D124" s="733" t="s">
        <v>772</v>
      </c>
      <c r="E124" s="839">
        <v>100</v>
      </c>
      <c r="F124" s="839">
        <v>291000</v>
      </c>
      <c r="G124" s="839">
        <v>60</v>
      </c>
      <c r="H124" s="260">
        <v>18.600000000000001</v>
      </c>
      <c r="I124" s="260">
        <v>25.7</v>
      </c>
      <c r="J124" s="574" t="s">
        <v>1199</v>
      </c>
      <c r="K124" s="306"/>
      <c r="L124" s="306"/>
      <c r="M124" s="290"/>
      <c r="N124" s="292"/>
      <c r="O124" s="40">
        <v>170</v>
      </c>
      <c r="P124" s="281"/>
      <c r="Q124" s="320">
        <v>6</v>
      </c>
      <c r="R124" s="262">
        <v>0.1</v>
      </c>
      <c r="S124" s="320">
        <v>6</v>
      </c>
      <c r="T124" s="306"/>
      <c r="U124" s="306"/>
      <c r="V124" s="290"/>
      <c r="W124" s="290"/>
      <c r="X124" s="290"/>
      <c r="Y124" s="260">
        <v>0.1</v>
      </c>
      <c r="Z124" s="20">
        <v>3</v>
      </c>
      <c r="AA124" s="20">
        <v>3</v>
      </c>
      <c r="AB124" s="299"/>
      <c r="AC124" s="280"/>
    </row>
    <row r="125" spans="2:29" s="14" customFormat="1" ht="11.1" customHeight="1">
      <c r="B125" s="15"/>
      <c r="C125" s="740"/>
      <c r="D125" s="738"/>
      <c r="E125" s="841"/>
      <c r="F125" s="841"/>
      <c r="G125" s="841"/>
      <c r="H125" s="260"/>
      <c r="I125" s="350" t="s">
        <v>1204</v>
      </c>
      <c r="J125" s="313" t="s">
        <v>942</v>
      </c>
      <c r="K125" s="306"/>
      <c r="L125" s="306"/>
      <c r="M125" s="290"/>
      <c r="N125" s="292"/>
      <c r="O125" s="40">
        <v>170</v>
      </c>
      <c r="P125" s="281"/>
      <c r="Q125" s="320">
        <v>6</v>
      </c>
      <c r="R125" s="262">
        <v>0.08</v>
      </c>
      <c r="S125" s="320">
        <v>12</v>
      </c>
      <c r="T125" s="306"/>
      <c r="U125" s="306"/>
      <c r="V125" s="290"/>
      <c r="W125" s="290"/>
      <c r="X125" s="290"/>
      <c r="Y125" s="260">
        <v>0.1</v>
      </c>
      <c r="Z125" s="20">
        <v>3</v>
      </c>
      <c r="AA125" s="20">
        <v>3</v>
      </c>
      <c r="AB125" s="299"/>
      <c r="AC125" s="280"/>
    </row>
    <row r="126" spans="2:29" s="14" customFormat="1" ht="11.1" customHeight="1">
      <c r="B126" s="15"/>
      <c r="C126" s="740"/>
      <c r="D126" s="40" t="s">
        <v>673</v>
      </c>
      <c r="E126" s="260">
        <v>30</v>
      </c>
      <c r="F126" s="260">
        <v>65700</v>
      </c>
      <c r="G126" s="260">
        <v>183</v>
      </c>
      <c r="H126" s="260">
        <v>17</v>
      </c>
      <c r="I126" s="260" t="s">
        <v>773</v>
      </c>
      <c r="J126" s="313" t="s">
        <v>943</v>
      </c>
      <c r="K126" s="306"/>
      <c r="L126" s="306"/>
      <c r="M126" s="290"/>
      <c r="N126" s="292"/>
      <c r="O126" s="40">
        <v>225</v>
      </c>
      <c r="P126" s="281"/>
      <c r="Q126" s="320">
        <v>12</v>
      </c>
      <c r="R126" s="262">
        <v>0.08</v>
      </c>
      <c r="S126" s="320">
        <v>12</v>
      </c>
      <c r="T126" s="306"/>
      <c r="U126" s="306"/>
      <c r="V126" s="290"/>
      <c r="W126" s="290"/>
      <c r="X126" s="290"/>
      <c r="Y126" s="260">
        <v>1</v>
      </c>
      <c r="Z126" s="20">
        <v>3</v>
      </c>
      <c r="AA126" s="20">
        <v>3</v>
      </c>
      <c r="AB126" s="299"/>
      <c r="AC126" s="280"/>
    </row>
    <row r="127" spans="2:29" s="14" customFormat="1" ht="11.1" customHeight="1">
      <c r="B127" s="15"/>
      <c r="C127" s="740"/>
      <c r="D127" s="40" t="s">
        <v>668</v>
      </c>
      <c r="E127" s="260">
        <v>27</v>
      </c>
      <c r="F127" s="260">
        <v>54000</v>
      </c>
      <c r="G127" s="260">
        <v>74</v>
      </c>
      <c r="H127" s="260">
        <v>15.5</v>
      </c>
      <c r="I127" s="260">
        <v>1.21</v>
      </c>
      <c r="J127" s="574" t="s">
        <v>1196</v>
      </c>
      <c r="K127" s="306"/>
      <c r="L127" s="306"/>
      <c r="M127" s="290"/>
      <c r="N127" s="292"/>
      <c r="O127" s="40">
        <v>200</v>
      </c>
      <c r="P127" s="281"/>
      <c r="Q127" s="320">
        <v>15</v>
      </c>
      <c r="R127" s="262">
        <v>0.3</v>
      </c>
      <c r="S127" s="320">
        <v>15</v>
      </c>
      <c r="T127" s="306"/>
      <c r="U127" s="306"/>
      <c r="V127" s="290"/>
      <c r="W127" s="290"/>
      <c r="X127" s="290"/>
      <c r="Y127" s="281"/>
      <c r="Z127" s="299"/>
      <c r="AA127" s="299"/>
      <c r="AB127" s="299"/>
      <c r="AC127" s="280"/>
    </row>
    <row r="128" spans="2:29" s="14" customFormat="1" ht="18.75" customHeight="1">
      <c r="B128" s="15"/>
      <c r="C128" s="740"/>
      <c r="D128" s="40" t="s">
        <v>669</v>
      </c>
      <c r="E128" s="260">
        <v>7.9</v>
      </c>
      <c r="F128" s="260">
        <v>2100</v>
      </c>
      <c r="G128" s="260">
        <v>600</v>
      </c>
      <c r="H128" s="260">
        <v>16</v>
      </c>
      <c r="I128" s="306"/>
      <c r="J128" s="574" t="s">
        <v>1201</v>
      </c>
      <c r="K128" s="306"/>
      <c r="L128" s="306"/>
      <c r="M128" s="290"/>
      <c r="N128" s="292"/>
      <c r="O128" s="280"/>
      <c r="P128" s="281"/>
      <c r="Q128" s="317"/>
      <c r="R128" s="342"/>
      <c r="S128" s="317"/>
      <c r="T128" s="306"/>
      <c r="U128" s="306"/>
      <c r="V128" s="290"/>
      <c r="W128" s="290"/>
      <c r="X128" s="290"/>
      <c r="Y128" s="260">
        <v>10</v>
      </c>
      <c r="Z128" s="20">
        <v>3</v>
      </c>
      <c r="AA128" s="20">
        <v>3</v>
      </c>
      <c r="AB128" s="299"/>
      <c r="AC128" s="261" t="s">
        <v>1347</v>
      </c>
    </row>
    <row r="129" spans="2:29" s="14" customFormat="1" ht="11.1" customHeight="1">
      <c r="B129" s="15"/>
      <c r="C129" s="741"/>
      <c r="D129" s="40" t="s">
        <v>632</v>
      </c>
      <c r="E129" s="40"/>
      <c r="F129" s="260"/>
      <c r="G129" s="260"/>
      <c r="H129" s="260"/>
      <c r="I129" s="306"/>
      <c r="J129" s="340"/>
      <c r="K129" s="306"/>
      <c r="L129" s="306"/>
      <c r="M129" s="290"/>
      <c r="N129" s="292"/>
      <c r="O129" s="280"/>
      <c r="P129" s="281"/>
      <c r="Q129" s="317"/>
      <c r="R129" s="337"/>
      <c r="S129" s="317"/>
      <c r="T129" s="306"/>
      <c r="U129" s="306"/>
      <c r="V129" s="290"/>
      <c r="W129" s="290"/>
      <c r="X129" s="290"/>
      <c r="Y129" s="281"/>
      <c r="Z129" s="299"/>
      <c r="AA129" s="299"/>
      <c r="AB129" s="40">
        <v>10</v>
      </c>
      <c r="AC129" s="280"/>
    </row>
    <row r="130" spans="2:29" s="14" customFormat="1" ht="11.1" customHeight="1">
      <c r="B130" s="15"/>
      <c r="C130" s="739" t="s">
        <v>1215</v>
      </c>
      <c r="D130" s="40" t="s">
        <v>1094</v>
      </c>
      <c r="E130" s="351"/>
      <c r="F130" s="260"/>
      <c r="G130" s="260"/>
      <c r="H130" s="260"/>
      <c r="I130" s="306"/>
      <c r="J130" s="313"/>
      <c r="K130" s="306"/>
      <c r="L130" s="306"/>
      <c r="M130" s="290"/>
      <c r="N130" s="346">
        <v>0.4</v>
      </c>
      <c r="O130" s="40"/>
      <c r="P130" s="281"/>
      <c r="Q130" s="320"/>
      <c r="R130" s="262"/>
      <c r="S130" s="320"/>
      <c r="T130" s="306"/>
      <c r="U130" s="306"/>
      <c r="V130" s="290"/>
      <c r="W130" s="290"/>
      <c r="X130" s="290"/>
      <c r="Y130" s="281"/>
      <c r="Z130" s="299"/>
      <c r="AA130" s="299"/>
      <c r="AB130" s="299"/>
      <c r="AC130" s="280"/>
    </row>
    <row r="131" spans="2:29" s="14" customFormat="1" ht="11.1" customHeight="1">
      <c r="B131" s="15"/>
      <c r="C131" s="742"/>
      <c r="D131" s="40" t="s">
        <v>26</v>
      </c>
      <c r="E131" s="351">
        <v>50</v>
      </c>
      <c r="F131" s="260">
        <v>10206</v>
      </c>
      <c r="G131" s="260">
        <v>300</v>
      </c>
      <c r="H131" s="260">
        <v>3.4</v>
      </c>
      <c r="I131" s="306"/>
      <c r="J131" s="574" t="s">
        <v>1187</v>
      </c>
      <c r="K131" s="306"/>
      <c r="L131" s="306"/>
      <c r="M131" s="290"/>
      <c r="N131" s="292"/>
      <c r="O131" s="40">
        <v>230</v>
      </c>
      <c r="P131" s="281"/>
      <c r="Q131" s="320">
        <v>4</v>
      </c>
      <c r="R131" s="262">
        <v>0.2</v>
      </c>
      <c r="S131" s="320">
        <v>4</v>
      </c>
      <c r="T131" s="306"/>
      <c r="U131" s="306"/>
      <c r="V131" s="290"/>
      <c r="W131" s="290"/>
      <c r="X131" s="290"/>
      <c r="Y131" s="281"/>
      <c r="Z131" s="299"/>
      <c r="AA131" s="299"/>
      <c r="AB131" s="299"/>
      <c r="AC131" s="280"/>
    </row>
    <row r="132" spans="2:29" s="14" customFormat="1" ht="11.1" customHeight="1">
      <c r="B132" s="15"/>
      <c r="C132" s="740"/>
      <c r="D132" s="40" t="s">
        <v>48</v>
      </c>
      <c r="E132" s="352" t="s">
        <v>1309</v>
      </c>
      <c r="F132" s="260">
        <v>10206</v>
      </c>
      <c r="G132" s="260">
        <v>300</v>
      </c>
      <c r="H132" s="260">
        <v>3.4</v>
      </c>
      <c r="I132" s="306"/>
      <c r="J132" s="574" t="s">
        <v>1187</v>
      </c>
      <c r="K132" s="306"/>
      <c r="L132" s="306"/>
      <c r="M132" s="290"/>
      <c r="N132" s="292"/>
      <c r="O132" s="40">
        <v>230</v>
      </c>
      <c r="P132" s="281"/>
      <c r="Q132" s="320">
        <v>4</v>
      </c>
      <c r="R132" s="262">
        <v>0.2</v>
      </c>
      <c r="S132" s="320">
        <v>4</v>
      </c>
      <c r="T132" s="306"/>
      <c r="U132" s="306"/>
      <c r="V132" s="290"/>
      <c r="W132" s="290"/>
      <c r="X132" s="290"/>
      <c r="Y132" s="281"/>
      <c r="Z132" s="299"/>
      <c r="AA132" s="299"/>
      <c r="AB132" s="299"/>
      <c r="AC132" s="280"/>
    </row>
    <row r="133" spans="2:29" s="14" customFormat="1" ht="11.1" customHeight="1">
      <c r="B133" s="15"/>
      <c r="C133" s="740"/>
      <c r="D133" s="40" t="s">
        <v>674</v>
      </c>
      <c r="E133" s="351">
        <v>50</v>
      </c>
      <c r="F133" s="260">
        <v>13537</v>
      </c>
      <c r="G133" s="260">
        <v>300</v>
      </c>
      <c r="H133" s="260">
        <v>4.47</v>
      </c>
      <c r="I133" s="306"/>
      <c r="J133" s="574" t="s">
        <v>1187</v>
      </c>
      <c r="K133" s="306"/>
      <c r="L133" s="306"/>
      <c r="M133" s="290"/>
      <c r="N133" s="292"/>
      <c r="O133" s="40">
        <v>200</v>
      </c>
      <c r="P133" s="281"/>
      <c r="Q133" s="320">
        <v>12</v>
      </c>
      <c r="R133" s="262">
        <v>0.1</v>
      </c>
      <c r="S133" s="320" t="s">
        <v>256</v>
      </c>
      <c r="T133" s="306"/>
      <c r="U133" s="306"/>
      <c r="V133" s="290"/>
      <c r="W133" s="290"/>
      <c r="X133" s="290"/>
      <c r="Y133" s="260">
        <v>5</v>
      </c>
      <c r="Z133" s="299"/>
      <c r="AA133" s="299"/>
      <c r="AB133" s="299"/>
      <c r="AC133" s="261" t="s">
        <v>1255</v>
      </c>
    </row>
    <row r="134" spans="2:29" s="14" customFormat="1" ht="11.1" customHeight="1">
      <c r="B134" s="15"/>
      <c r="C134" s="740"/>
      <c r="D134" s="40" t="s">
        <v>675</v>
      </c>
      <c r="E134" s="352" t="s">
        <v>1309</v>
      </c>
      <c r="F134" s="260">
        <v>4036</v>
      </c>
      <c r="G134" s="260">
        <v>120</v>
      </c>
      <c r="H134" s="260">
        <v>0.91</v>
      </c>
      <c r="I134" s="306"/>
      <c r="J134" s="574" t="s">
        <v>1136</v>
      </c>
      <c r="K134" s="306"/>
      <c r="L134" s="306"/>
      <c r="M134" s="290"/>
      <c r="N134" s="292"/>
      <c r="O134" s="40">
        <v>160</v>
      </c>
      <c r="P134" s="281"/>
      <c r="Q134" s="320">
        <v>11</v>
      </c>
      <c r="R134" s="337"/>
      <c r="S134" s="317"/>
      <c r="T134" s="306"/>
      <c r="U134" s="306"/>
      <c r="V134" s="290"/>
      <c r="W134" s="290"/>
      <c r="X134" s="290"/>
      <c r="Y134" s="281"/>
      <c r="Z134" s="299"/>
      <c r="AA134" s="299"/>
      <c r="AB134" s="299"/>
      <c r="AC134" s="280"/>
    </row>
    <row r="135" spans="2:29" s="14" customFormat="1" ht="11.1" customHeight="1">
      <c r="B135" s="15"/>
      <c r="C135" s="740"/>
      <c r="D135" s="40" t="s">
        <v>676</v>
      </c>
      <c r="E135" s="32">
        <v>7</v>
      </c>
      <c r="F135" s="260">
        <v>2156</v>
      </c>
      <c r="G135" s="260">
        <v>200</v>
      </c>
      <c r="H135" s="260">
        <v>0.06</v>
      </c>
      <c r="I135" s="306"/>
      <c r="J135" s="574" t="s">
        <v>1213</v>
      </c>
      <c r="K135" s="306"/>
      <c r="L135" s="306"/>
      <c r="M135" s="290"/>
      <c r="N135" s="292"/>
      <c r="O135" s="40">
        <v>250</v>
      </c>
      <c r="P135" s="281"/>
      <c r="Q135" s="320">
        <v>16</v>
      </c>
      <c r="R135" s="337"/>
      <c r="S135" s="317"/>
      <c r="T135" s="306"/>
      <c r="U135" s="306"/>
      <c r="V135" s="290"/>
      <c r="W135" s="290"/>
      <c r="X135" s="290"/>
      <c r="Y135" s="281"/>
      <c r="Z135" s="299"/>
      <c r="AA135" s="299"/>
      <c r="AB135" s="299"/>
      <c r="AC135" s="280"/>
    </row>
    <row r="136" spans="2:29" s="14" customFormat="1" ht="11.1" customHeight="1">
      <c r="B136" s="15"/>
      <c r="C136" s="740"/>
      <c r="D136" s="40" t="s">
        <v>679</v>
      </c>
      <c r="E136" s="353">
        <v>8.9499999999999993</v>
      </c>
      <c r="F136" s="260">
        <v>2156</v>
      </c>
      <c r="G136" s="260">
        <v>200</v>
      </c>
      <c r="H136" s="260">
        <v>0.08</v>
      </c>
      <c r="I136" s="306"/>
      <c r="J136" s="574" t="s">
        <v>1213</v>
      </c>
      <c r="K136" s="306"/>
      <c r="L136" s="306"/>
      <c r="M136" s="290"/>
      <c r="N136" s="292"/>
      <c r="O136" s="40">
        <v>230</v>
      </c>
      <c r="P136" s="281"/>
      <c r="Q136" s="320">
        <v>16</v>
      </c>
      <c r="R136" s="337"/>
      <c r="S136" s="317"/>
      <c r="T136" s="306"/>
      <c r="U136" s="306"/>
      <c r="V136" s="290"/>
      <c r="W136" s="290"/>
      <c r="X136" s="290"/>
      <c r="Y136" s="281"/>
      <c r="Z136" s="299"/>
      <c r="AA136" s="299"/>
      <c r="AB136" s="299"/>
      <c r="AC136" s="280"/>
    </row>
    <row r="137" spans="2:29" s="14" customFormat="1" ht="11.1" customHeight="1">
      <c r="B137" s="15"/>
      <c r="C137" s="740"/>
      <c r="D137" s="40" t="s">
        <v>992</v>
      </c>
      <c r="E137" s="354">
        <v>14.54</v>
      </c>
      <c r="F137" s="260">
        <v>1200</v>
      </c>
      <c r="G137" s="260">
        <v>128</v>
      </c>
      <c r="H137" s="260">
        <v>3.08</v>
      </c>
      <c r="I137" s="306"/>
      <c r="J137" s="574" t="s">
        <v>1213</v>
      </c>
      <c r="K137" s="306"/>
      <c r="L137" s="306"/>
      <c r="M137" s="290"/>
      <c r="N137" s="292"/>
      <c r="O137" s="40">
        <v>180</v>
      </c>
      <c r="P137" s="281"/>
      <c r="Q137" s="320">
        <v>11</v>
      </c>
      <c r="R137" s="337"/>
      <c r="S137" s="317"/>
      <c r="T137" s="306"/>
      <c r="U137" s="306"/>
      <c r="V137" s="290"/>
      <c r="W137" s="290"/>
      <c r="X137" s="290"/>
      <c r="Y137" s="281"/>
      <c r="Z137" s="299"/>
      <c r="AA137" s="299"/>
      <c r="AB137" s="299"/>
      <c r="AC137" s="280"/>
    </row>
    <row r="138" spans="2:29" s="14" customFormat="1" ht="11.1" customHeight="1">
      <c r="B138" s="15"/>
      <c r="C138" s="740"/>
      <c r="D138" s="40" t="s">
        <v>677</v>
      </c>
      <c r="E138" s="352" t="s">
        <v>1309</v>
      </c>
      <c r="F138" s="260">
        <v>1190</v>
      </c>
      <c r="G138" s="260">
        <v>133</v>
      </c>
      <c r="H138" s="260">
        <v>3.09</v>
      </c>
      <c r="I138" s="306"/>
      <c r="J138" s="574" t="s">
        <v>1213</v>
      </c>
      <c r="K138" s="306"/>
      <c r="L138" s="306"/>
      <c r="M138" s="290"/>
      <c r="N138" s="292"/>
      <c r="O138" s="40">
        <v>180</v>
      </c>
      <c r="P138" s="281"/>
      <c r="Q138" s="320">
        <v>11</v>
      </c>
      <c r="R138" s="337"/>
      <c r="S138" s="317"/>
      <c r="T138" s="306"/>
      <c r="U138" s="306"/>
      <c r="V138" s="290"/>
      <c r="W138" s="290"/>
      <c r="X138" s="290"/>
      <c r="Y138" s="281"/>
      <c r="Z138" s="299"/>
      <c r="AA138" s="299"/>
      <c r="AB138" s="299"/>
      <c r="AC138" s="280"/>
    </row>
    <row r="139" spans="2:29" s="14" customFormat="1" ht="11.1" customHeight="1">
      <c r="B139" s="15"/>
      <c r="C139" s="740"/>
      <c r="D139" s="40" t="s">
        <v>678</v>
      </c>
      <c r="E139" s="32">
        <v>15</v>
      </c>
      <c r="F139" s="260">
        <v>920</v>
      </c>
      <c r="G139" s="260">
        <v>200</v>
      </c>
      <c r="H139" s="260">
        <v>2.8</v>
      </c>
      <c r="I139" s="306"/>
      <c r="J139" s="574" t="s">
        <v>1213</v>
      </c>
      <c r="K139" s="306"/>
      <c r="L139" s="306"/>
      <c r="M139" s="290"/>
      <c r="N139" s="292"/>
      <c r="O139" s="40">
        <v>180</v>
      </c>
      <c r="P139" s="281"/>
      <c r="Q139" s="320">
        <v>11</v>
      </c>
      <c r="R139" s="337"/>
      <c r="S139" s="317"/>
      <c r="T139" s="306"/>
      <c r="U139" s="306"/>
      <c r="V139" s="290"/>
      <c r="W139" s="290"/>
      <c r="X139" s="290"/>
      <c r="Y139" s="281"/>
      <c r="Z139" s="299"/>
      <c r="AA139" s="299"/>
      <c r="AB139" s="299"/>
      <c r="AC139" s="280"/>
    </row>
    <row r="140" spans="2:29" s="14" customFormat="1" ht="11.1" customHeight="1">
      <c r="B140" s="15"/>
      <c r="C140" s="740"/>
      <c r="D140" s="40" t="s">
        <v>630</v>
      </c>
      <c r="E140" s="351">
        <v>12</v>
      </c>
      <c r="F140" s="260">
        <v>1681</v>
      </c>
      <c r="G140" s="260">
        <v>190</v>
      </c>
      <c r="H140" s="260">
        <v>2.0499999999999998</v>
      </c>
      <c r="I140" s="355">
        <v>181</v>
      </c>
      <c r="J140" s="313" t="s">
        <v>1214</v>
      </c>
      <c r="K140" s="306"/>
      <c r="L140" s="306"/>
      <c r="M140" s="290"/>
      <c r="N140" s="292"/>
      <c r="O140" s="40">
        <v>350</v>
      </c>
      <c r="P140" s="281"/>
      <c r="Q140" s="320">
        <v>6</v>
      </c>
      <c r="R140" s="262">
        <v>7.0000000000000007E-2</v>
      </c>
      <c r="S140" s="320">
        <v>6</v>
      </c>
      <c r="T140" s="306"/>
      <c r="U140" s="306"/>
      <c r="V140" s="290"/>
      <c r="W140" s="290"/>
      <c r="X140" s="290"/>
      <c r="Y140" s="260">
        <v>5</v>
      </c>
      <c r="Z140" s="20">
        <v>3</v>
      </c>
      <c r="AA140" s="20">
        <v>3</v>
      </c>
      <c r="AB140" s="299"/>
      <c r="AC140" s="261" t="s">
        <v>1256</v>
      </c>
    </row>
    <row r="141" spans="2:29" s="14" customFormat="1" ht="11.1" customHeight="1">
      <c r="B141" s="15"/>
      <c r="C141" s="740"/>
      <c r="D141" s="40" t="s">
        <v>686</v>
      </c>
      <c r="E141" s="356" t="s">
        <v>1309</v>
      </c>
      <c r="F141" s="260">
        <v>1681</v>
      </c>
      <c r="G141" s="260">
        <v>190</v>
      </c>
      <c r="H141" s="260">
        <v>2.0499999999999998</v>
      </c>
      <c r="I141" s="260">
        <v>181</v>
      </c>
      <c r="J141" s="313" t="s">
        <v>1214</v>
      </c>
      <c r="K141" s="306"/>
      <c r="L141" s="306"/>
      <c r="M141" s="290"/>
      <c r="N141" s="292"/>
      <c r="O141" s="40">
        <v>350</v>
      </c>
      <c r="P141" s="281"/>
      <c r="Q141" s="320">
        <v>6</v>
      </c>
      <c r="R141" s="262">
        <v>7.0000000000000007E-2</v>
      </c>
      <c r="S141" s="320">
        <v>6</v>
      </c>
      <c r="T141" s="306"/>
      <c r="U141" s="306"/>
      <c r="V141" s="290"/>
      <c r="W141" s="290"/>
      <c r="X141" s="290"/>
      <c r="Y141" s="260">
        <v>5</v>
      </c>
      <c r="Z141" s="20">
        <v>3</v>
      </c>
      <c r="AA141" s="20">
        <v>3</v>
      </c>
      <c r="AB141" s="299"/>
      <c r="AC141" s="261" t="s">
        <v>1256</v>
      </c>
    </row>
    <row r="142" spans="2:29" s="14" customFormat="1" ht="11.1" customHeight="1">
      <c r="B142" s="15"/>
      <c r="C142" s="740"/>
      <c r="D142" s="40" t="s">
        <v>687</v>
      </c>
      <c r="E142" s="356"/>
      <c r="F142" s="260">
        <v>1681</v>
      </c>
      <c r="G142" s="260">
        <v>190</v>
      </c>
      <c r="H142" s="260">
        <v>2.0499999999999998</v>
      </c>
      <c r="I142" s="260">
        <v>181</v>
      </c>
      <c r="J142" s="313" t="s">
        <v>1214</v>
      </c>
      <c r="K142" s="306"/>
      <c r="L142" s="306"/>
      <c r="M142" s="290"/>
      <c r="N142" s="292"/>
      <c r="O142" s="40">
        <v>350</v>
      </c>
      <c r="P142" s="281"/>
      <c r="Q142" s="320">
        <v>6</v>
      </c>
      <c r="R142" s="262">
        <v>7.0000000000000007E-2</v>
      </c>
      <c r="S142" s="320">
        <v>6</v>
      </c>
      <c r="T142" s="306"/>
      <c r="U142" s="306"/>
      <c r="V142" s="290"/>
      <c r="W142" s="290"/>
      <c r="X142" s="290"/>
      <c r="Y142" s="260">
        <v>5</v>
      </c>
      <c r="Z142" s="20">
        <v>3</v>
      </c>
      <c r="AA142" s="20">
        <v>3</v>
      </c>
      <c r="AB142" s="299"/>
      <c r="AC142" s="261" t="s">
        <v>1256</v>
      </c>
    </row>
    <row r="143" spans="2:29" s="14" customFormat="1" ht="11.1" customHeight="1">
      <c r="B143" s="15"/>
      <c r="C143" s="741"/>
      <c r="D143" s="40" t="s">
        <v>688</v>
      </c>
      <c r="E143" s="352"/>
      <c r="F143" s="260">
        <v>1681</v>
      </c>
      <c r="G143" s="260">
        <v>190</v>
      </c>
      <c r="H143" s="260">
        <v>2.0499999999999998</v>
      </c>
      <c r="I143" s="260">
        <v>181</v>
      </c>
      <c r="J143" s="313" t="s">
        <v>1214</v>
      </c>
      <c r="K143" s="306"/>
      <c r="L143" s="306"/>
      <c r="M143" s="290"/>
      <c r="N143" s="292"/>
      <c r="O143" s="40">
        <v>350</v>
      </c>
      <c r="P143" s="281"/>
      <c r="Q143" s="320">
        <v>6</v>
      </c>
      <c r="R143" s="262">
        <v>7.0000000000000007E-2</v>
      </c>
      <c r="S143" s="320">
        <v>6</v>
      </c>
      <c r="T143" s="306"/>
      <c r="U143" s="306"/>
      <c r="V143" s="290"/>
      <c r="W143" s="290"/>
      <c r="X143" s="290"/>
      <c r="Y143" s="260">
        <v>5</v>
      </c>
      <c r="Z143" s="20">
        <v>3</v>
      </c>
      <c r="AA143" s="20">
        <v>3</v>
      </c>
      <c r="AB143" s="299"/>
      <c r="AC143" s="261" t="s">
        <v>1256</v>
      </c>
    </row>
    <row r="144" spans="2:29" s="14" customFormat="1" ht="11.1" customHeight="1">
      <c r="B144" s="15"/>
      <c r="C144" s="357" t="s">
        <v>690</v>
      </c>
      <c r="D144" s="280"/>
      <c r="E144" s="280" t="s">
        <v>1316</v>
      </c>
      <c r="F144" s="358"/>
      <c r="G144" s="281"/>
      <c r="H144" s="281"/>
      <c r="I144" s="358"/>
      <c r="J144" s="359"/>
      <c r="K144" s="306"/>
      <c r="L144" s="281"/>
      <c r="M144" s="281"/>
      <c r="N144" s="242"/>
      <c r="O144" s="253"/>
      <c r="P144" s="254"/>
      <c r="Q144" s="254"/>
      <c r="R144" s="271"/>
      <c r="S144" s="252"/>
      <c r="T144" s="253"/>
      <c r="U144" s="299"/>
      <c r="V144" s="299"/>
      <c r="W144" s="299"/>
      <c r="X144" s="299"/>
      <c r="Y144" s="299"/>
      <c r="Z144" s="299"/>
      <c r="AA144" s="299"/>
      <c r="AB144" s="299"/>
      <c r="AC144" s="280"/>
    </row>
    <row r="145" spans="2:29" s="14" customFormat="1" ht="11.1" customHeight="1">
      <c r="B145" s="15"/>
      <c r="C145" s="739" t="s">
        <v>1232</v>
      </c>
      <c r="D145" s="40" t="s">
        <v>691</v>
      </c>
      <c r="E145" s="351">
        <v>9</v>
      </c>
      <c r="F145" s="260">
        <v>3204.7</v>
      </c>
      <c r="G145" s="260">
        <v>140</v>
      </c>
      <c r="H145" s="260">
        <v>2.97</v>
      </c>
      <c r="I145" s="260">
        <v>261.7</v>
      </c>
      <c r="J145" s="574" t="s">
        <v>1187</v>
      </c>
      <c r="K145" s="306"/>
      <c r="L145" s="306"/>
      <c r="M145" s="290"/>
      <c r="N145" s="346">
        <v>0.4</v>
      </c>
      <c r="O145" s="40">
        <v>130</v>
      </c>
      <c r="P145" s="281"/>
      <c r="Q145" s="320">
        <v>4</v>
      </c>
      <c r="R145" s="262">
        <v>0.15</v>
      </c>
      <c r="S145" s="320">
        <v>4</v>
      </c>
      <c r="T145" s="306"/>
      <c r="U145" s="306"/>
      <c r="V145" s="290"/>
      <c r="W145" s="290"/>
      <c r="X145" s="290"/>
      <c r="Y145" s="281"/>
      <c r="Z145" s="299"/>
      <c r="AA145" s="299"/>
      <c r="AB145" s="299"/>
      <c r="AC145" s="280"/>
    </row>
    <row r="146" spans="2:29" s="14" customFormat="1" ht="11.1" customHeight="1">
      <c r="B146" s="15"/>
      <c r="C146" s="740"/>
      <c r="D146" s="40" t="s">
        <v>692</v>
      </c>
      <c r="E146" s="352" t="s">
        <v>1309</v>
      </c>
      <c r="F146" s="260">
        <v>3204.7</v>
      </c>
      <c r="G146" s="260">
        <v>140</v>
      </c>
      <c r="H146" s="260">
        <v>2.97</v>
      </c>
      <c r="I146" s="260">
        <v>261.7</v>
      </c>
      <c r="J146" s="574" t="s">
        <v>1187</v>
      </c>
      <c r="K146" s="306"/>
      <c r="L146" s="306"/>
      <c r="M146" s="290"/>
      <c r="N146" s="346">
        <v>0.4</v>
      </c>
      <c r="O146" s="40">
        <v>130</v>
      </c>
      <c r="P146" s="281"/>
      <c r="Q146" s="320">
        <v>4</v>
      </c>
      <c r="R146" s="262">
        <v>0.15</v>
      </c>
      <c r="S146" s="320">
        <v>4</v>
      </c>
      <c r="T146" s="306"/>
      <c r="U146" s="306"/>
      <c r="V146" s="290"/>
      <c r="W146" s="290"/>
      <c r="X146" s="290"/>
      <c r="Y146" s="281"/>
      <c r="Z146" s="299"/>
      <c r="AA146" s="299"/>
      <c r="AB146" s="299"/>
      <c r="AC146" s="280"/>
    </row>
    <row r="147" spans="2:29" s="14" customFormat="1" ht="11.1" customHeight="1">
      <c r="B147" s="15"/>
      <c r="C147" s="740"/>
      <c r="D147" s="40" t="s">
        <v>1230</v>
      </c>
      <c r="E147" s="351">
        <v>9</v>
      </c>
      <c r="F147" s="260">
        <v>3204.7</v>
      </c>
      <c r="G147" s="260">
        <v>140</v>
      </c>
      <c r="H147" s="260">
        <v>2.97</v>
      </c>
      <c r="I147" s="260">
        <v>261.7</v>
      </c>
      <c r="J147" s="574" t="s">
        <v>1187</v>
      </c>
      <c r="K147" s="306"/>
      <c r="L147" s="306"/>
      <c r="M147" s="290"/>
      <c r="N147" s="346">
        <v>0.4</v>
      </c>
      <c r="O147" s="40">
        <v>130</v>
      </c>
      <c r="P147" s="281"/>
      <c r="Q147" s="320">
        <v>4</v>
      </c>
      <c r="R147" s="262">
        <v>0.15</v>
      </c>
      <c r="S147" s="320">
        <v>4</v>
      </c>
      <c r="T147" s="306"/>
      <c r="U147" s="306"/>
      <c r="V147" s="290"/>
      <c r="W147" s="290"/>
      <c r="X147" s="290"/>
      <c r="Y147" s="281"/>
      <c r="Z147" s="299"/>
      <c r="AA147" s="299"/>
      <c r="AB147" s="299"/>
      <c r="AC147" s="280"/>
    </row>
    <row r="148" spans="2:29" s="14" customFormat="1" ht="11.1" customHeight="1">
      <c r="B148" s="15"/>
      <c r="C148" s="740"/>
      <c r="D148" s="40" t="s">
        <v>694</v>
      </c>
      <c r="E148" s="352" t="s">
        <v>1309</v>
      </c>
      <c r="F148" s="260">
        <v>3204.7</v>
      </c>
      <c r="G148" s="260">
        <v>140</v>
      </c>
      <c r="H148" s="260">
        <v>2.97</v>
      </c>
      <c r="I148" s="260">
        <v>261.7</v>
      </c>
      <c r="J148" s="574" t="s">
        <v>1187</v>
      </c>
      <c r="K148" s="306"/>
      <c r="L148" s="306"/>
      <c r="M148" s="290"/>
      <c r="N148" s="346">
        <v>0.4</v>
      </c>
      <c r="O148" s="40">
        <v>130</v>
      </c>
      <c r="P148" s="281"/>
      <c r="Q148" s="320">
        <v>4</v>
      </c>
      <c r="R148" s="262">
        <v>0.15</v>
      </c>
      <c r="S148" s="320">
        <v>4</v>
      </c>
      <c r="T148" s="306"/>
      <c r="U148" s="306"/>
      <c r="V148" s="290"/>
      <c r="W148" s="290"/>
      <c r="X148" s="290"/>
      <c r="Y148" s="281"/>
      <c r="Z148" s="299"/>
      <c r="AA148" s="299"/>
      <c r="AB148" s="299"/>
      <c r="AC148" s="280"/>
    </row>
    <row r="149" spans="2:29" s="14" customFormat="1" ht="11.1" customHeight="1">
      <c r="B149" s="15"/>
      <c r="C149" s="740"/>
      <c r="D149" s="40" t="s">
        <v>695</v>
      </c>
      <c r="E149" s="351">
        <v>9</v>
      </c>
      <c r="F149" s="260">
        <v>3204.7</v>
      </c>
      <c r="G149" s="260">
        <v>140</v>
      </c>
      <c r="H149" s="260">
        <v>2.97</v>
      </c>
      <c r="I149" s="260">
        <v>261.7</v>
      </c>
      <c r="J149" s="574" t="s">
        <v>1187</v>
      </c>
      <c r="K149" s="306"/>
      <c r="L149" s="306"/>
      <c r="M149" s="290"/>
      <c r="N149" s="346">
        <v>0.4</v>
      </c>
      <c r="O149" s="40">
        <v>130</v>
      </c>
      <c r="P149" s="281"/>
      <c r="Q149" s="320">
        <v>4</v>
      </c>
      <c r="R149" s="262">
        <v>0.15</v>
      </c>
      <c r="S149" s="320">
        <v>4</v>
      </c>
      <c r="T149" s="306"/>
      <c r="U149" s="306"/>
      <c r="V149" s="290"/>
      <c r="W149" s="290"/>
      <c r="X149" s="290"/>
      <c r="Y149" s="281"/>
      <c r="Z149" s="299"/>
      <c r="AA149" s="299"/>
      <c r="AB149" s="299"/>
      <c r="AC149" s="280"/>
    </row>
    <row r="150" spans="2:29" s="14" customFormat="1" ht="11.1" customHeight="1">
      <c r="B150" s="15"/>
      <c r="C150" s="740"/>
      <c r="D150" s="40" t="s">
        <v>696</v>
      </c>
      <c r="E150" s="352" t="s">
        <v>1309</v>
      </c>
      <c r="F150" s="260">
        <v>3204.7</v>
      </c>
      <c r="G150" s="260">
        <v>140</v>
      </c>
      <c r="H150" s="260">
        <v>2.97</v>
      </c>
      <c r="I150" s="355">
        <v>261.7</v>
      </c>
      <c r="J150" s="574" t="s">
        <v>1187</v>
      </c>
      <c r="K150" s="306"/>
      <c r="L150" s="306"/>
      <c r="M150" s="290"/>
      <c r="N150" s="346">
        <v>0.4</v>
      </c>
      <c r="O150" s="40">
        <v>130</v>
      </c>
      <c r="P150" s="281"/>
      <c r="Q150" s="320">
        <v>4</v>
      </c>
      <c r="R150" s="262">
        <v>0.15</v>
      </c>
      <c r="S150" s="320">
        <v>4</v>
      </c>
      <c r="T150" s="306"/>
      <c r="U150" s="306"/>
      <c r="V150" s="290"/>
      <c r="W150" s="290"/>
      <c r="X150" s="290"/>
      <c r="Y150" s="281"/>
      <c r="Z150" s="299"/>
      <c r="AA150" s="299"/>
      <c r="AB150" s="299"/>
      <c r="AC150" s="280"/>
    </row>
    <row r="151" spans="2:29" s="14" customFormat="1" ht="11.1" customHeight="1">
      <c r="B151" s="15"/>
      <c r="C151" s="740"/>
      <c r="D151" s="40" t="s">
        <v>697</v>
      </c>
      <c r="E151" s="360">
        <v>9.25</v>
      </c>
      <c r="F151" s="260">
        <v>4018.3</v>
      </c>
      <c r="G151" s="260">
        <v>160</v>
      </c>
      <c r="H151" s="260">
        <v>1.88</v>
      </c>
      <c r="I151" s="260">
        <v>327</v>
      </c>
      <c r="J151" s="574" t="s">
        <v>1187</v>
      </c>
      <c r="K151" s="306"/>
      <c r="L151" s="306"/>
      <c r="M151" s="290"/>
      <c r="N151" s="346">
        <v>0.4</v>
      </c>
      <c r="O151" s="40">
        <v>130</v>
      </c>
      <c r="P151" s="281"/>
      <c r="Q151" s="320">
        <v>4</v>
      </c>
      <c r="R151" s="262">
        <v>0.15</v>
      </c>
      <c r="S151" s="320">
        <v>4</v>
      </c>
      <c r="T151" s="306"/>
      <c r="U151" s="306"/>
      <c r="V151" s="290"/>
      <c r="W151" s="290"/>
      <c r="X151" s="290"/>
      <c r="Y151" s="281"/>
      <c r="Z151" s="299"/>
      <c r="AA151" s="299"/>
      <c r="AB151" s="299"/>
      <c r="AC151" s="280"/>
    </row>
    <row r="152" spans="2:29" s="14" customFormat="1" ht="11.1" customHeight="1">
      <c r="B152" s="15"/>
      <c r="C152" s="740"/>
      <c r="D152" s="40" t="s">
        <v>698</v>
      </c>
      <c r="E152" s="361" t="s">
        <v>1309</v>
      </c>
      <c r="F152" s="260">
        <v>4018.3</v>
      </c>
      <c r="G152" s="260">
        <v>160</v>
      </c>
      <c r="H152" s="260">
        <v>1.88</v>
      </c>
      <c r="I152" s="260">
        <v>327</v>
      </c>
      <c r="J152" s="574" t="s">
        <v>1187</v>
      </c>
      <c r="K152" s="306"/>
      <c r="L152" s="306"/>
      <c r="M152" s="290"/>
      <c r="N152" s="346">
        <v>0.4</v>
      </c>
      <c r="O152" s="40">
        <v>130</v>
      </c>
      <c r="P152" s="281"/>
      <c r="Q152" s="320">
        <v>4</v>
      </c>
      <c r="R152" s="262">
        <v>0.15</v>
      </c>
      <c r="S152" s="320">
        <v>4</v>
      </c>
      <c r="T152" s="306"/>
      <c r="U152" s="306"/>
      <c r="V152" s="290"/>
      <c r="W152" s="290"/>
      <c r="X152" s="290"/>
      <c r="Y152" s="281"/>
      <c r="Z152" s="299"/>
      <c r="AA152" s="299"/>
      <c r="AB152" s="299"/>
      <c r="AC152" s="280"/>
    </row>
    <row r="153" spans="2:29" s="14" customFormat="1" ht="11.1" customHeight="1">
      <c r="B153" s="15"/>
      <c r="C153" s="741"/>
      <c r="D153" s="40" t="s">
        <v>699</v>
      </c>
      <c r="E153" s="362"/>
      <c r="F153" s="260">
        <v>4018.3</v>
      </c>
      <c r="G153" s="260">
        <v>160</v>
      </c>
      <c r="H153" s="260">
        <v>1.88</v>
      </c>
      <c r="I153" s="260">
        <v>327</v>
      </c>
      <c r="J153" s="574" t="s">
        <v>1187</v>
      </c>
      <c r="K153" s="306"/>
      <c r="L153" s="306"/>
      <c r="M153" s="290"/>
      <c r="N153" s="346">
        <v>0.4</v>
      </c>
      <c r="O153" s="40">
        <v>130</v>
      </c>
      <c r="P153" s="281"/>
      <c r="Q153" s="320">
        <v>4</v>
      </c>
      <c r="R153" s="262">
        <v>0.15</v>
      </c>
      <c r="S153" s="320">
        <v>4</v>
      </c>
      <c r="T153" s="306"/>
      <c r="U153" s="306"/>
      <c r="V153" s="290"/>
      <c r="W153" s="290"/>
      <c r="X153" s="290"/>
      <c r="Y153" s="281"/>
      <c r="Z153" s="299"/>
      <c r="AA153" s="299"/>
      <c r="AB153" s="299"/>
      <c r="AC153" s="280"/>
    </row>
    <row r="154" spans="2:29" s="14" customFormat="1" ht="19.5" customHeight="1">
      <c r="B154" s="15"/>
      <c r="C154" s="739" t="s">
        <v>1235</v>
      </c>
      <c r="D154" s="40" t="s">
        <v>701</v>
      </c>
      <c r="E154" s="16">
        <v>37.5</v>
      </c>
      <c r="F154" s="17">
        <v>63000</v>
      </c>
      <c r="G154" s="17">
        <v>80</v>
      </c>
      <c r="H154" s="17">
        <v>23.8</v>
      </c>
      <c r="I154" s="17">
        <v>1140</v>
      </c>
      <c r="J154" s="363"/>
      <c r="K154" s="306"/>
      <c r="L154" s="306"/>
      <c r="M154" s="290"/>
      <c r="N154" s="364">
        <v>2</v>
      </c>
      <c r="O154" s="16">
        <v>100</v>
      </c>
      <c r="P154" s="281"/>
      <c r="Q154" s="365">
        <v>15</v>
      </c>
      <c r="R154" s="262">
        <v>0.1</v>
      </c>
      <c r="S154" s="365" t="s">
        <v>256</v>
      </c>
      <c r="T154" s="281"/>
      <c r="U154" s="281"/>
      <c r="V154" s="281"/>
      <c r="W154" s="40">
        <v>0.7</v>
      </c>
      <c r="X154" s="40">
        <v>20</v>
      </c>
      <c r="Y154" s="281"/>
      <c r="Z154" s="281"/>
      <c r="AA154" s="281"/>
      <c r="AB154" s="281"/>
      <c r="AC154" s="261" t="s">
        <v>1353</v>
      </c>
    </row>
    <row r="155" spans="2:29" s="14" customFormat="1" ht="11.1" customHeight="1">
      <c r="B155" s="15"/>
      <c r="C155" s="740"/>
      <c r="D155" s="40" t="s">
        <v>702</v>
      </c>
      <c r="E155" s="366">
        <v>24</v>
      </c>
      <c r="F155" s="17">
        <v>6100</v>
      </c>
      <c r="G155" s="835">
        <v>600</v>
      </c>
      <c r="H155" s="835">
        <v>14</v>
      </c>
      <c r="I155" s="17">
        <v>120</v>
      </c>
      <c r="J155" s="363"/>
      <c r="K155" s="306"/>
      <c r="L155" s="306"/>
      <c r="M155" s="290"/>
      <c r="N155" s="364">
        <v>1</v>
      </c>
      <c r="O155" s="16">
        <v>200</v>
      </c>
      <c r="P155" s="281"/>
      <c r="Q155" s="365">
        <v>12</v>
      </c>
      <c r="R155" s="262">
        <v>0.3</v>
      </c>
      <c r="S155" s="365" t="s">
        <v>256</v>
      </c>
      <c r="T155" s="281"/>
      <c r="U155" s="281"/>
      <c r="V155" s="281"/>
      <c r="W155" s="40">
        <v>0.7</v>
      </c>
      <c r="X155" s="40">
        <v>7</v>
      </c>
      <c r="Y155" s="281"/>
      <c r="Z155" s="281"/>
      <c r="AA155" s="281"/>
      <c r="AB155" s="281"/>
      <c r="AC155" s="280"/>
    </row>
    <row r="156" spans="2:29" s="14" customFormat="1" ht="11.1" customHeight="1">
      <c r="B156" s="15"/>
      <c r="C156" s="740"/>
      <c r="D156" s="40" t="s">
        <v>1251</v>
      </c>
      <c r="E156" s="367" t="s">
        <v>1309</v>
      </c>
      <c r="F156" s="17">
        <v>6100</v>
      </c>
      <c r="G156" s="836"/>
      <c r="H156" s="836"/>
      <c r="I156" s="17">
        <v>120</v>
      </c>
      <c r="J156" s="363"/>
      <c r="K156" s="306"/>
      <c r="L156" s="306"/>
      <c r="M156" s="290"/>
      <c r="N156" s="364">
        <v>1</v>
      </c>
      <c r="O156" s="16">
        <v>200</v>
      </c>
      <c r="P156" s="281"/>
      <c r="Q156" s="365">
        <v>12</v>
      </c>
      <c r="R156" s="262">
        <v>0.3</v>
      </c>
      <c r="S156" s="365" t="s">
        <v>256</v>
      </c>
      <c r="T156" s="281"/>
      <c r="U156" s="281"/>
      <c r="V156" s="281"/>
      <c r="W156" s="40">
        <v>0.7</v>
      </c>
      <c r="X156" s="40">
        <v>7</v>
      </c>
      <c r="Y156" s="281"/>
      <c r="Z156" s="281"/>
      <c r="AA156" s="281"/>
      <c r="AB156" s="281"/>
      <c r="AC156" s="280"/>
    </row>
    <row r="157" spans="2:29" s="14" customFormat="1" ht="11.1" customHeight="1">
      <c r="B157" s="15"/>
      <c r="C157" s="740"/>
      <c r="D157" s="40" t="s">
        <v>704</v>
      </c>
      <c r="E157" s="366">
        <v>24</v>
      </c>
      <c r="F157" s="17">
        <v>4200</v>
      </c>
      <c r="G157" s="835">
        <v>600</v>
      </c>
      <c r="H157" s="835">
        <v>9.5</v>
      </c>
      <c r="I157" s="17">
        <v>120</v>
      </c>
      <c r="J157" s="363"/>
      <c r="K157" s="306"/>
      <c r="L157" s="306"/>
      <c r="M157" s="290"/>
      <c r="N157" s="364">
        <v>1</v>
      </c>
      <c r="O157" s="16">
        <v>180</v>
      </c>
      <c r="P157" s="281"/>
      <c r="Q157" s="365">
        <v>12</v>
      </c>
      <c r="R157" s="262">
        <v>0.2</v>
      </c>
      <c r="S157" s="365" t="s">
        <v>256</v>
      </c>
      <c r="T157" s="281"/>
      <c r="U157" s="281"/>
      <c r="V157" s="281"/>
      <c r="W157" s="40">
        <v>0.7</v>
      </c>
      <c r="X157" s="40">
        <v>7</v>
      </c>
      <c r="Y157" s="281"/>
      <c r="Z157" s="281"/>
      <c r="AA157" s="281"/>
      <c r="AB157" s="281"/>
      <c r="AC157" s="280"/>
    </row>
    <row r="158" spans="2:29" s="14" customFormat="1" ht="11.1" customHeight="1">
      <c r="B158" s="15"/>
      <c r="C158" s="740"/>
      <c r="D158" s="40" t="s">
        <v>705</v>
      </c>
      <c r="E158" s="367" t="s">
        <v>1309</v>
      </c>
      <c r="F158" s="17">
        <v>4200</v>
      </c>
      <c r="G158" s="836"/>
      <c r="H158" s="836"/>
      <c r="I158" s="17">
        <v>120</v>
      </c>
      <c r="J158" s="363"/>
      <c r="K158" s="306"/>
      <c r="L158" s="306"/>
      <c r="M158" s="290"/>
      <c r="N158" s="364">
        <v>1</v>
      </c>
      <c r="O158" s="16">
        <v>200</v>
      </c>
      <c r="P158" s="281"/>
      <c r="Q158" s="365">
        <v>12</v>
      </c>
      <c r="R158" s="262">
        <v>0.3</v>
      </c>
      <c r="S158" s="365" t="s">
        <v>256</v>
      </c>
      <c r="T158" s="281"/>
      <c r="U158" s="281"/>
      <c r="V158" s="281"/>
      <c r="W158" s="40">
        <v>0.7</v>
      </c>
      <c r="X158" s="40">
        <v>7</v>
      </c>
      <c r="Y158" s="281"/>
      <c r="Z158" s="281"/>
      <c r="AA158" s="281"/>
      <c r="AB158" s="281"/>
      <c r="AC158" s="280"/>
    </row>
    <row r="159" spans="2:29" s="14" customFormat="1" ht="11.1" customHeight="1">
      <c r="B159" s="15"/>
      <c r="C159" s="740"/>
      <c r="D159" s="40" t="s">
        <v>706</v>
      </c>
      <c r="E159" s="17">
        <v>9.5</v>
      </c>
      <c r="F159" s="17">
        <v>980</v>
      </c>
      <c r="G159" s="17">
        <v>700</v>
      </c>
      <c r="H159" s="17">
        <v>10</v>
      </c>
      <c r="I159" s="17">
        <v>40</v>
      </c>
      <c r="J159" s="363"/>
      <c r="K159" s="306"/>
      <c r="L159" s="306"/>
      <c r="M159" s="290"/>
      <c r="N159" s="364">
        <v>1</v>
      </c>
      <c r="O159" s="16">
        <v>200</v>
      </c>
      <c r="P159" s="281"/>
      <c r="Q159" s="365">
        <v>12</v>
      </c>
      <c r="R159" s="262">
        <v>0.3</v>
      </c>
      <c r="S159" s="365" t="s">
        <v>256</v>
      </c>
      <c r="T159" s="281"/>
      <c r="U159" s="281"/>
      <c r="V159" s="281"/>
      <c r="W159" s="40">
        <v>0.7</v>
      </c>
      <c r="X159" s="40">
        <v>7</v>
      </c>
      <c r="Y159" s="281"/>
      <c r="Z159" s="281"/>
      <c r="AA159" s="281"/>
      <c r="AB159" s="281"/>
      <c r="AC159" s="280"/>
    </row>
    <row r="160" spans="2:29" s="14" customFormat="1" ht="11.1" customHeight="1">
      <c r="B160" s="15"/>
      <c r="C160" s="740"/>
      <c r="D160" s="40" t="s">
        <v>707</v>
      </c>
      <c r="E160" s="17">
        <v>21</v>
      </c>
      <c r="F160" s="17">
        <v>6000</v>
      </c>
      <c r="G160" s="17">
        <v>130</v>
      </c>
      <c r="H160" s="17">
        <v>9.3000000000000007</v>
      </c>
      <c r="I160" s="17">
        <v>140</v>
      </c>
      <c r="J160" s="363"/>
      <c r="K160" s="306"/>
      <c r="L160" s="306"/>
      <c r="M160" s="290"/>
      <c r="N160" s="364">
        <v>1</v>
      </c>
      <c r="O160" s="16">
        <v>200</v>
      </c>
      <c r="P160" s="281"/>
      <c r="Q160" s="365">
        <v>12</v>
      </c>
      <c r="R160" s="262">
        <v>0.3</v>
      </c>
      <c r="S160" s="365" t="s">
        <v>256</v>
      </c>
      <c r="T160" s="281"/>
      <c r="U160" s="281"/>
      <c r="V160" s="281"/>
      <c r="W160" s="40">
        <v>0.7</v>
      </c>
      <c r="X160" s="40">
        <v>7</v>
      </c>
      <c r="Y160" s="281"/>
      <c r="Z160" s="281"/>
      <c r="AA160" s="281"/>
      <c r="AB160" s="281"/>
      <c r="AC160" s="280"/>
    </row>
    <row r="161" spans="2:29" s="14" customFormat="1" ht="11.1" customHeight="1">
      <c r="B161" s="15"/>
      <c r="C161" s="740"/>
      <c r="D161" s="40" t="s">
        <v>708</v>
      </c>
      <c r="E161" s="17">
        <v>10</v>
      </c>
      <c r="F161" s="17">
        <v>12500</v>
      </c>
      <c r="G161" s="17">
        <v>65</v>
      </c>
      <c r="H161" s="17">
        <v>13</v>
      </c>
      <c r="I161" s="17">
        <v>100</v>
      </c>
      <c r="J161" s="363"/>
      <c r="K161" s="306"/>
      <c r="L161" s="306"/>
      <c r="M161" s="290"/>
      <c r="N161" s="364">
        <v>1</v>
      </c>
      <c r="O161" s="16">
        <v>200</v>
      </c>
      <c r="P161" s="281"/>
      <c r="Q161" s="365">
        <v>12</v>
      </c>
      <c r="R161" s="262">
        <v>0.15</v>
      </c>
      <c r="S161" s="365" t="s">
        <v>256</v>
      </c>
      <c r="T161" s="281"/>
      <c r="U161" s="281"/>
      <c r="V161" s="281"/>
      <c r="W161" s="40">
        <v>0.7</v>
      </c>
      <c r="X161" s="40">
        <v>7</v>
      </c>
      <c r="Y161" s="281"/>
      <c r="Z161" s="281"/>
      <c r="AA161" s="281"/>
      <c r="AB161" s="281"/>
      <c r="AC161" s="280"/>
    </row>
    <row r="162" spans="2:29" s="14" customFormat="1" ht="11.1" customHeight="1">
      <c r="B162" s="15"/>
      <c r="C162" s="740"/>
      <c r="D162" s="40" t="s">
        <v>709</v>
      </c>
      <c r="E162" s="17">
        <v>12.5</v>
      </c>
      <c r="F162" s="17">
        <v>13900</v>
      </c>
      <c r="G162" s="17">
        <v>130</v>
      </c>
      <c r="H162" s="17">
        <v>36</v>
      </c>
      <c r="I162" s="17">
        <v>70</v>
      </c>
      <c r="J162" s="363"/>
      <c r="K162" s="306"/>
      <c r="L162" s="306"/>
      <c r="M162" s="290"/>
      <c r="N162" s="364">
        <v>1</v>
      </c>
      <c r="O162" s="16">
        <v>200</v>
      </c>
      <c r="P162" s="281"/>
      <c r="Q162" s="365">
        <v>12</v>
      </c>
      <c r="R162" s="262">
        <v>0.2</v>
      </c>
      <c r="S162" s="365" t="s">
        <v>256</v>
      </c>
      <c r="T162" s="281"/>
      <c r="U162" s="281"/>
      <c r="V162" s="281"/>
      <c r="W162" s="40">
        <v>0.7</v>
      </c>
      <c r="X162" s="40">
        <v>7</v>
      </c>
      <c r="Y162" s="281"/>
      <c r="Z162" s="281"/>
      <c r="AA162" s="281"/>
      <c r="AB162" s="281"/>
      <c r="AC162" s="280"/>
    </row>
    <row r="163" spans="2:29" s="14" customFormat="1" ht="11.1" customHeight="1">
      <c r="B163" s="15"/>
      <c r="C163" s="740"/>
      <c r="D163" s="40" t="s">
        <v>710</v>
      </c>
      <c r="E163" s="17">
        <v>15</v>
      </c>
      <c r="F163" s="17">
        <v>10900</v>
      </c>
      <c r="G163" s="17">
        <v>130</v>
      </c>
      <c r="H163" s="17">
        <v>28</v>
      </c>
      <c r="I163" s="17">
        <v>50</v>
      </c>
      <c r="J163" s="363"/>
      <c r="K163" s="306"/>
      <c r="L163" s="306"/>
      <c r="M163" s="290"/>
      <c r="N163" s="364">
        <v>1</v>
      </c>
      <c r="O163" s="16">
        <v>200</v>
      </c>
      <c r="P163" s="281"/>
      <c r="Q163" s="365">
        <v>12</v>
      </c>
      <c r="R163" s="262">
        <v>0.2</v>
      </c>
      <c r="S163" s="365" t="s">
        <v>256</v>
      </c>
      <c r="T163" s="281"/>
      <c r="U163" s="281"/>
      <c r="V163" s="281"/>
      <c r="W163" s="40">
        <v>0.7</v>
      </c>
      <c r="X163" s="40">
        <v>7</v>
      </c>
      <c r="Y163" s="281"/>
      <c r="Z163" s="281"/>
      <c r="AA163" s="281"/>
      <c r="AB163" s="281"/>
      <c r="AC163" s="280"/>
    </row>
    <row r="164" spans="2:29" s="14" customFormat="1" ht="11.1" customHeight="1">
      <c r="B164" s="15"/>
      <c r="C164" s="740"/>
      <c r="D164" s="40" t="s">
        <v>711</v>
      </c>
      <c r="E164" s="17">
        <v>15</v>
      </c>
      <c r="F164" s="17">
        <v>6900</v>
      </c>
      <c r="G164" s="17">
        <v>130</v>
      </c>
      <c r="H164" s="17">
        <v>18</v>
      </c>
      <c r="I164" s="17">
        <v>50</v>
      </c>
      <c r="J164" s="363"/>
      <c r="K164" s="306"/>
      <c r="L164" s="306"/>
      <c r="M164" s="290"/>
      <c r="N164" s="364">
        <v>1</v>
      </c>
      <c r="O164" s="16">
        <v>200</v>
      </c>
      <c r="P164" s="281"/>
      <c r="Q164" s="365">
        <v>12</v>
      </c>
      <c r="R164" s="262">
        <v>0.2</v>
      </c>
      <c r="S164" s="365" t="s">
        <v>256</v>
      </c>
      <c r="T164" s="281"/>
      <c r="U164" s="281"/>
      <c r="V164" s="281"/>
      <c r="W164" s="40">
        <v>0.7</v>
      </c>
      <c r="X164" s="40">
        <v>7</v>
      </c>
      <c r="Y164" s="281"/>
      <c r="Z164" s="281"/>
      <c r="AA164" s="281"/>
      <c r="AB164" s="281"/>
      <c r="AC164" s="280"/>
    </row>
    <row r="165" spans="2:29" s="14" customFormat="1" ht="11.1" customHeight="1">
      <c r="B165" s="15"/>
      <c r="C165" s="740"/>
      <c r="D165" s="40" t="s">
        <v>1252</v>
      </c>
      <c r="E165" s="17">
        <v>15.1</v>
      </c>
      <c r="F165" s="17">
        <v>11500</v>
      </c>
      <c r="G165" s="17">
        <v>130</v>
      </c>
      <c r="H165" s="17">
        <v>24</v>
      </c>
      <c r="I165" s="17">
        <v>140</v>
      </c>
      <c r="J165" s="363"/>
      <c r="K165" s="306"/>
      <c r="L165" s="306"/>
      <c r="M165" s="290"/>
      <c r="N165" s="364">
        <v>1</v>
      </c>
      <c r="O165" s="16">
        <v>180</v>
      </c>
      <c r="P165" s="281"/>
      <c r="Q165" s="365">
        <v>12</v>
      </c>
      <c r="R165" s="262">
        <v>0.15</v>
      </c>
      <c r="S165" s="365" t="s">
        <v>256</v>
      </c>
      <c r="T165" s="281"/>
      <c r="U165" s="281"/>
      <c r="V165" s="281"/>
      <c r="W165" s="40">
        <v>0.7</v>
      </c>
      <c r="X165" s="40">
        <v>7</v>
      </c>
      <c r="Y165" s="281"/>
      <c r="Z165" s="281"/>
      <c r="AA165" s="281"/>
      <c r="AB165" s="281"/>
      <c r="AC165" s="280"/>
    </row>
    <row r="166" spans="2:29" s="14" customFormat="1" ht="11.1" customHeight="1">
      <c r="B166" s="15"/>
      <c r="C166" s="740"/>
      <c r="D166" s="40" t="s">
        <v>1237</v>
      </c>
      <c r="E166" s="17">
        <v>11</v>
      </c>
      <c r="F166" s="17">
        <v>1600</v>
      </c>
      <c r="G166" s="17">
        <v>780</v>
      </c>
      <c r="H166" s="17">
        <v>18</v>
      </c>
      <c r="I166" s="17">
        <v>45</v>
      </c>
      <c r="J166" s="363"/>
      <c r="K166" s="306"/>
      <c r="L166" s="306"/>
      <c r="M166" s="290"/>
      <c r="N166" s="364">
        <v>1</v>
      </c>
      <c r="O166" s="281"/>
      <c r="P166" s="281"/>
      <c r="Q166" s="292"/>
      <c r="R166" s="342"/>
      <c r="S166" s="292"/>
      <c r="T166" s="281"/>
      <c r="U166" s="281"/>
      <c r="V166" s="281"/>
      <c r="W166" s="281"/>
      <c r="X166" s="281"/>
      <c r="Y166" s="281"/>
      <c r="Z166" s="281"/>
      <c r="AA166" s="281"/>
      <c r="AB166" s="281"/>
      <c r="AC166" s="280"/>
    </row>
    <row r="167" spans="2:29" s="14" customFormat="1" ht="11.1" customHeight="1">
      <c r="B167" s="15"/>
      <c r="C167" s="740"/>
      <c r="D167" s="40" t="s">
        <v>713</v>
      </c>
      <c r="E167" s="17">
        <v>7.5</v>
      </c>
      <c r="F167" s="17">
        <v>750</v>
      </c>
      <c r="G167" s="17">
        <v>760</v>
      </c>
      <c r="H167" s="17">
        <v>11</v>
      </c>
      <c r="I167" s="17">
        <v>30</v>
      </c>
      <c r="J167" s="363"/>
      <c r="K167" s="306"/>
      <c r="L167" s="306"/>
      <c r="M167" s="290"/>
      <c r="N167" s="364">
        <v>1</v>
      </c>
      <c r="O167" s="16">
        <v>200</v>
      </c>
      <c r="P167" s="281"/>
      <c r="Q167" s="365">
        <v>12</v>
      </c>
      <c r="R167" s="262">
        <v>0.3</v>
      </c>
      <c r="S167" s="365" t="s">
        <v>256</v>
      </c>
      <c r="T167" s="281"/>
      <c r="U167" s="281"/>
      <c r="V167" s="281"/>
      <c r="W167" s="40">
        <v>0.7</v>
      </c>
      <c r="X167" s="40">
        <v>7</v>
      </c>
      <c r="Y167" s="281"/>
      <c r="Z167" s="281"/>
      <c r="AA167" s="281"/>
      <c r="AB167" s="281"/>
      <c r="AC167" s="280"/>
    </row>
    <row r="168" spans="2:29" s="14" customFormat="1" ht="11.1" customHeight="1">
      <c r="B168" s="15"/>
      <c r="C168" s="740"/>
      <c r="D168" s="40" t="s">
        <v>1236</v>
      </c>
      <c r="E168" s="17">
        <v>13.5</v>
      </c>
      <c r="F168" s="17">
        <v>1900</v>
      </c>
      <c r="G168" s="17">
        <v>550</v>
      </c>
      <c r="H168" s="17">
        <v>13</v>
      </c>
      <c r="I168" s="17">
        <v>45</v>
      </c>
      <c r="J168" s="363"/>
      <c r="K168" s="306"/>
      <c r="L168" s="306"/>
      <c r="M168" s="290"/>
      <c r="N168" s="364">
        <v>1</v>
      </c>
      <c r="O168" s="281"/>
      <c r="P168" s="281"/>
      <c r="Q168" s="292"/>
      <c r="R168" s="342"/>
      <c r="S168" s="292"/>
      <c r="T168" s="281"/>
      <c r="U168" s="281"/>
      <c r="V168" s="281"/>
      <c r="W168" s="281"/>
      <c r="X168" s="281"/>
      <c r="Y168" s="281"/>
      <c r="Z168" s="281"/>
      <c r="AA168" s="281"/>
      <c r="AB168" s="281"/>
      <c r="AC168" s="280"/>
    </row>
    <row r="169" spans="2:29" s="14" customFormat="1" ht="11.1" customHeight="1">
      <c r="B169" s="15"/>
      <c r="C169" s="740"/>
      <c r="D169" s="40" t="s">
        <v>1236</v>
      </c>
      <c r="E169" s="17">
        <v>10</v>
      </c>
      <c r="F169" s="17">
        <v>600</v>
      </c>
      <c r="G169" s="17">
        <v>550</v>
      </c>
      <c r="H169" s="17">
        <v>7.1</v>
      </c>
      <c r="I169" s="17">
        <v>24</v>
      </c>
      <c r="J169" s="363"/>
      <c r="K169" s="306"/>
      <c r="L169" s="306"/>
      <c r="M169" s="290"/>
      <c r="N169" s="364">
        <v>1</v>
      </c>
      <c r="O169" s="281"/>
      <c r="P169" s="281"/>
      <c r="Q169" s="292"/>
      <c r="R169" s="342"/>
      <c r="S169" s="292"/>
      <c r="T169" s="281"/>
      <c r="U169" s="281"/>
      <c r="V169" s="281"/>
      <c r="W169" s="281"/>
      <c r="X169" s="281"/>
      <c r="Y169" s="281"/>
      <c r="Z169" s="281"/>
      <c r="AA169" s="281"/>
      <c r="AB169" s="281"/>
      <c r="AC169" s="280"/>
    </row>
    <row r="170" spans="2:29" s="14" customFormat="1" ht="26.25" customHeight="1">
      <c r="B170" s="15"/>
      <c r="C170" s="740"/>
      <c r="D170" s="40" t="s">
        <v>714</v>
      </c>
      <c r="E170" s="366">
        <v>14</v>
      </c>
      <c r="F170" s="17">
        <v>2800</v>
      </c>
      <c r="G170" s="835" t="s">
        <v>1233</v>
      </c>
      <c r="H170" s="835" t="s">
        <v>1234</v>
      </c>
      <c r="I170" s="17">
        <v>100</v>
      </c>
      <c r="J170" s="363"/>
      <c r="K170" s="306"/>
      <c r="L170" s="306"/>
      <c r="M170" s="290"/>
      <c r="N170" s="364">
        <v>1</v>
      </c>
      <c r="O170" s="16">
        <v>180</v>
      </c>
      <c r="P170" s="281"/>
      <c r="Q170" s="365">
        <v>12</v>
      </c>
      <c r="R170" s="262">
        <v>0.3</v>
      </c>
      <c r="S170" s="365" t="s">
        <v>256</v>
      </c>
      <c r="T170" s="281"/>
      <c r="U170" s="281"/>
      <c r="V170" s="281"/>
      <c r="W170" s="40">
        <v>0.7</v>
      </c>
      <c r="X170" s="40">
        <v>7</v>
      </c>
      <c r="Y170" s="281"/>
      <c r="Z170" s="281"/>
      <c r="AA170" s="281"/>
      <c r="AB170" s="281"/>
      <c r="AC170" s="261" t="s">
        <v>1354</v>
      </c>
    </row>
    <row r="171" spans="2:29" s="14" customFormat="1" ht="26.25" customHeight="1">
      <c r="B171" s="15"/>
      <c r="C171" s="740"/>
      <c r="D171" s="40" t="s">
        <v>715</v>
      </c>
      <c r="E171" s="367" t="s">
        <v>1309</v>
      </c>
      <c r="F171" s="17">
        <v>2800</v>
      </c>
      <c r="G171" s="836"/>
      <c r="H171" s="836"/>
      <c r="I171" s="17">
        <v>100</v>
      </c>
      <c r="J171" s="363"/>
      <c r="K171" s="306"/>
      <c r="L171" s="306"/>
      <c r="M171" s="290"/>
      <c r="N171" s="364">
        <v>1</v>
      </c>
      <c r="O171" s="16">
        <v>180</v>
      </c>
      <c r="P171" s="281"/>
      <c r="Q171" s="365">
        <v>12</v>
      </c>
      <c r="R171" s="262">
        <v>0.3</v>
      </c>
      <c r="S171" s="365" t="s">
        <v>256</v>
      </c>
      <c r="T171" s="281"/>
      <c r="U171" s="281"/>
      <c r="V171" s="281"/>
      <c r="W171" s="40">
        <v>0.7</v>
      </c>
      <c r="X171" s="40">
        <v>7</v>
      </c>
      <c r="Y171" s="281"/>
      <c r="Z171" s="281"/>
      <c r="AA171" s="281"/>
      <c r="AB171" s="281"/>
      <c r="AC171" s="261" t="s">
        <v>1354</v>
      </c>
    </row>
    <row r="172" spans="2:29" s="14" customFormat="1" ht="11.1" customHeight="1">
      <c r="B172" s="15"/>
      <c r="C172" s="740"/>
      <c r="D172" s="40" t="s">
        <v>716</v>
      </c>
      <c r="E172" s="366">
        <v>12</v>
      </c>
      <c r="F172" s="17">
        <v>1700</v>
      </c>
      <c r="G172" s="835">
        <v>800</v>
      </c>
      <c r="H172" s="17">
        <v>26</v>
      </c>
      <c r="I172" s="17">
        <v>90</v>
      </c>
      <c r="J172" s="363"/>
      <c r="K172" s="306"/>
      <c r="L172" s="306"/>
      <c r="M172" s="290"/>
      <c r="N172" s="364">
        <v>1</v>
      </c>
      <c r="O172" s="16">
        <v>180</v>
      </c>
      <c r="P172" s="281"/>
      <c r="Q172" s="365">
        <v>12</v>
      </c>
      <c r="R172" s="262">
        <v>0.2</v>
      </c>
      <c r="S172" s="365" t="s">
        <v>256</v>
      </c>
      <c r="T172" s="281"/>
      <c r="U172" s="281"/>
      <c r="V172" s="281"/>
      <c r="W172" s="40">
        <v>0.7</v>
      </c>
      <c r="X172" s="40">
        <v>7</v>
      </c>
      <c r="Y172" s="281"/>
      <c r="Z172" s="281"/>
      <c r="AA172" s="281"/>
      <c r="AB172" s="281"/>
      <c r="AC172" s="280"/>
    </row>
    <row r="173" spans="2:29" s="14" customFormat="1" ht="11.1" customHeight="1">
      <c r="B173" s="15"/>
      <c r="C173" s="740"/>
      <c r="D173" s="40" t="s">
        <v>717</v>
      </c>
      <c r="E173" s="367" t="s">
        <v>1309</v>
      </c>
      <c r="F173" s="17">
        <v>1400</v>
      </c>
      <c r="G173" s="836"/>
      <c r="H173" s="17">
        <v>22</v>
      </c>
      <c r="I173" s="17">
        <v>100</v>
      </c>
      <c r="J173" s="363"/>
      <c r="K173" s="306"/>
      <c r="L173" s="306"/>
      <c r="M173" s="290"/>
      <c r="N173" s="364">
        <v>1</v>
      </c>
      <c r="O173" s="16">
        <v>180</v>
      </c>
      <c r="P173" s="281"/>
      <c r="Q173" s="365">
        <v>12</v>
      </c>
      <c r="R173" s="262">
        <v>0.2</v>
      </c>
      <c r="S173" s="365" t="s">
        <v>256</v>
      </c>
      <c r="T173" s="281"/>
      <c r="U173" s="281"/>
      <c r="V173" s="281"/>
      <c r="W173" s="40">
        <v>0.7</v>
      </c>
      <c r="X173" s="40">
        <v>7</v>
      </c>
      <c r="Y173" s="281"/>
      <c r="Z173" s="281"/>
      <c r="AA173" s="281"/>
      <c r="AB173" s="281"/>
      <c r="AC173" s="280"/>
    </row>
    <row r="174" spans="2:29" s="14" customFormat="1" ht="11.1" customHeight="1">
      <c r="B174" s="15"/>
      <c r="C174" s="740"/>
      <c r="D174" s="40" t="s">
        <v>1253</v>
      </c>
      <c r="E174" s="17">
        <v>6.5</v>
      </c>
      <c r="F174" s="17">
        <v>1500</v>
      </c>
      <c r="G174" s="17">
        <v>350</v>
      </c>
      <c r="H174" s="17">
        <v>14.3</v>
      </c>
      <c r="I174" s="17">
        <v>116</v>
      </c>
      <c r="J174" s="363"/>
      <c r="K174" s="306"/>
      <c r="L174" s="306"/>
      <c r="M174" s="290"/>
      <c r="N174" s="364">
        <v>1</v>
      </c>
      <c r="O174" s="281"/>
      <c r="P174" s="281"/>
      <c r="Q174" s="292"/>
      <c r="R174" s="342"/>
      <c r="S174" s="292"/>
      <c r="T174" s="281"/>
      <c r="U174" s="281"/>
      <c r="V174" s="281"/>
      <c r="W174" s="281"/>
      <c r="X174" s="281"/>
      <c r="Y174" s="281"/>
      <c r="Z174" s="281"/>
      <c r="AA174" s="281"/>
      <c r="AB174" s="281"/>
      <c r="AC174" s="280"/>
    </row>
    <row r="175" spans="2:29" s="14" customFormat="1" ht="11.1" customHeight="1">
      <c r="B175" s="15"/>
      <c r="C175" s="740"/>
      <c r="D175" s="40" t="s">
        <v>1254</v>
      </c>
      <c r="E175" s="17">
        <v>6.5</v>
      </c>
      <c r="F175" s="17">
        <v>1000</v>
      </c>
      <c r="G175" s="17">
        <v>350</v>
      </c>
      <c r="H175" s="17">
        <v>9.5</v>
      </c>
      <c r="I175" s="17">
        <v>77</v>
      </c>
      <c r="J175" s="363"/>
      <c r="K175" s="306"/>
      <c r="L175" s="306"/>
      <c r="M175" s="290"/>
      <c r="N175" s="364">
        <v>1</v>
      </c>
      <c r="O175" s="281"/>
      <c r="P175" s="281"/>
      <c r="Q175" s="292"/>
      <c r="R175" s="342"/>
      <c r="S175" s="292"/>
      <c r="T175" s="281"/>
      <c r="U175" s="281"/>
      <c r="V175" s="281"/>
      <c r="W175" s="281"/>
      <c r="X175" s="281"/>
      <c r="Y175" s="281"/>
      <c r="Z175" s="281"/>
      <c r="AA175" s="281"/>
      <c r="AB175" s="281"/>
      <c r="AC175" s="280"/>
    </row>
    <row r="176" spans="2:29" s="14" customFormat="1" ht="11.1" customHeight="1">
      <c r="B176" s="15"/>
      <c r="C176" s="740"/>
      <c r="D176" s="40" t="s">
        <v>1238</v>
      </c>
      <c r="E176" s="368">
        <v>3.9</v>
      </c>
      <c r="F176" s="17">
        <v>1518</v>
      </c>
      <c r="G176" s="17">
        <v>144</v>
      </c>
      <c r="H176" s="17">
        <v>9.1</v>
      </c>
      <c r="I176" s="306"/>
      <c r="J176" s="292"/>
      <c r="K176" s="306"/>
      <c r="L176" s="306"/>
      <c r="M176" s="290"/>
      <c r="N176" s="292"/>
      <c r="O176" s="281"/>
      <c r="P176" s="281"/>
      <c r="Q176" s="292"/>
      <c r="R176" s="342"/>
      <c r="S176" s="292"/>
      <c r="T176" s="281"/>
      <c r="U176" s="281"/>
      <c r="V176" s="281"/>
      <c r="W176" s="40">
        <v>0.7</v>
      </c>
      <c r="X176" s="281"/>
      <c r="Y176" s="281"/>
      <c r="Z176" s="281"/>
      <c r="AA176" s="281"/>
      <c r="AB176" s="281"/>
      <c r="AC176" s="280"/>
    </row>
    <row r="177" spans="2:29" s="14" customFormat="1" ht="11.1" customHeight="1">
      <c r="B177" s="15"/>
      <c r="C177" s="740"/>
      <c r="D177" s="40" t="s">
        <v>738</v>
      </c>
      <c r="E177" s="369" t="s">
        <v>1309</v>
      </c>
      <c r="F177" s="17">
        <v>1518</v>
      </c>
      <c r="G177" s="17">
        <v>144</v>
      </c>
      <c r="H177" s="17">
        <v>9.1</v>
      </c>
      <c r="I177" s="306"/>
      <c r="J177" s="292"/>
      <c r="K177" s="306"/>
      <c r="L177" s="306"/>
      <c r="M177" s="290"/>
      <c r="N177" s="292"/>
      <c r="O177" s="281"/>
      <c r="P177" s="281"/>
      <c r="Q177" s="292"/>
      <c r="R177" s="342"/>
      <c r="S177" s="292"/>
      <c r="T177" s="281"/>
      <c r="U177" s="281"/>
      <c r="V177" s="281"/>
      <c r="W177" s="40">
        <v>1.7</v>
      </c>
      <c r="X177" s="281"/>
      <c r="Y177" s="281"/>
      <c r="Z177" s="281"/>
      <c r="AA177" s="281"/>
      <c r="AB177" s="281"/>
      <c r="AC177" s="280"/>
    </row>
    <row r="178" spans="2:29" s="14" customFormat="1" ht="11.1" customHeight="1">
      <c r="B178" s="15"/>
      <c r="C178" s="740"/>
      <c r="D178" s="40" t="s">
        <v>739</v>
      </c>
      <c r="E178" s="369"/>
      <c r="F178" s="17">
        <v>2436</v>
      </c>
      <c r="G178" s="17">
        <v>200</v>
      </c>
      <c r="H178" s="17">
        <v>16.600000000000001</v>
      </c>
      <c r="I178" s="306"/>
      <c r="J178" s="292"/>
      <c r="K178" s="306"/>
      <c r="L178" s="306"/>
      <c r="M178" s="290"/>
      <c r="N178" s="292"/>
      <c r="O178" s="281"/>
      <c r="P178" s="281"/>
      <c r="Q178" s="292"/>
      <c r="R178" s="342"/>
      <c r="S178" s="292"/>
      <c r="T178" s="281"/>
      <c r="U178" s="281"/>
      <c r="V178" s="281"/>
      <c r="W178" s="40">
        <v>2.7</v>
      </c>
      <c r="X178" s="281"/>
      <c r="Y178" s="281"/>
      <c r="Z178" s="281"/>
      <c r="AA178" s="281"/>
      <c r="AB178" s="281"/>
      <c r="AC178" s="280"/>
    </row>
    <row r="179" spans="2:29" s="14" customFormat="1" ht="11.1" customHeight="1">
      <c r="B179" s="15"/>
      <c r="C179" s="740"/>
      <c r="D179" s="40" t="s">
        <v>740</v>
      </c>
      <c r="E179" s="370"/>
      <c r="F179" s="17">
        <v>2436</v>
      </c>
      <c r="G179" s="17">
        <v>200</v>
      </c>
      <c r="H179" s="17">
        <v>16.600000000000001</v>
      </c>
      <c r="I179" s="306"/>
      <c r="J179" s="292"/>
      <c r="K179" s="306"/>
      <c r="L179" s="306"/>
      <c r="M179" s="290"/>
      <c r="N179" s="292"/>
      <c r="O179" s="281"/>
      <c r="P179" s="281"/>
      <c r="Q179" s="292"/>
      <c r="R179" s="342"/>
      <c r="S179" s="292"/>
      <c r="T179" s="281"/>
      <c r="U179" s="281"/>
      <c r="V179" s="281"/>
      <c r="W179" s="40">
        <v>3.7</v>
      </c>
      <c r="X179" s="281"/>
      <c r="Y179" s="281"/>
      <c r="Z179" s="281"/>
      <c r="AA179" s="281"/>
      <c r="AB179" s="281"/>
      <c r="AC179" s="280"/>
    </row>
    <row r="180" spans="2:29" s="103" customFormat="1" ht="11.1" customHeight="1">
      <c r="C180" s="740"/>
      <c r="D180" s="40" t="s">
        <v>1240</v>
      </c>
      <c r="E180" s="17">
        <v>7.2</v>
      </c>
      <c r="F180" s="17">
        <v>1518</v>
      </c>
      <c r="G180" s="17">
        <v>144</v>
      </c>
      <c r="H180" s="17">
        <v>9.1</v>
      </c>
      <c r="I180" s="306"/>
      <c r="J180" s="292"/>
      <c r="K180" s="306"/>
      <c r="L180" s="306"/>
      <c r="M180" s="290"/>
      <c r="N180" s="292"/>
      <c r="O180" s="281"/>
      <c r="P180" s="281"/>
      <c r="Q180" s="292"/>
      <c r="R180" s="342"/>
      <c r="S180" s="292"/>
      <c r="T180" s="281"/>
      <c r="U180" s="281"/>
      <c r="V180" s="281"/>
      <c r="W180" s="40">
        <v>0.7</v>
      </c>
      <c r="X180" s="281"/>
      <c r="Y180" s="281"/>
      <c r="Z180" s="281"/>
      <c r="AA180" s="281"/>
      <c r="AB180" s="281"/>
      <c r="AC180" s="280"/>
    </row>
    <row r="181" spans="2:29" s="103" customFormat="1" ht="12" customHeight="1">
      <c r="C181" s="740"/>
      <c r="D181" s="40" t="s">
        <v>1242</v>
      </c>
      <c r="E181" s="17">
        <v>7.2</v>
      </c>
      <c r="F181" s="17">
        <v>1518</v>
      </c>
      <c r="G181" s="17">
        <v>144</v>
      </c>
      <c r="H181" s="17">
        <v>9.1</v>
      </c>
      <c r="I181" s="306"/>
      <c r="J181" s="292"/>
      <c r="K181" s="306"/>
      <c r="L181" s="306"/>
      <c r="M181" s="290"/>
      <c r="N181" s="292"/>
      <c r="O181" s="281"/>
      <c r="P181" s="281"/>
      <c r="Q181" s="292"/>
      <c r="R181" s="342"/>
      <c r="S181" s="292"/>
      <c r="T181" s="281"/>
      <c r="U181" s="281"/>
      <c r="V181" s="281"/>
      <c r="W181" s="16">
        <v>0.7</v>
      </c>
      <c r="X181" s="281"/>
      <c r="Y181" s="281"/>
      <c r="Z181" s="281"/>
      <c r="AA181" s="281"/>
      <c r="AB181" s="281"/>
      <c r="AC181" s="280"/>
    </row>
    <row r="182" spans="2:29" s="103" customFormat="1" ht="12" customHeight="1">
      <c r="C182" s="740"/>
      <c r="D182" s="40" t="s">
        <v>1243</v>
      </c>
      <c r="E182" s="17">
        <v>7.2</v>
      </c>
      <c r="F182" s="17">
        <v>1518</v>
      </c>
      <c r="G182" s="17">
        <v>144</v>
      </c>
      <c r="H182" s="17">
        <v>9.1</v>
      </c>
      <c r="I182" s="306"/>
      <c r="J182" s="292"/>
      <c r="K182" s="306"/>
      <c r="L182" s="306"/>
      <c r="M182" s="290"/>
      <c r="N182" s="292"/>
      <c r="O182" s="281"/>
      <c r="P182" s="281"/>
      <c r="Q182" s="292"/>
      <c r="R182" s="342"/>
      <c r="S182" s="292"/>
      <c r="T182" s="281"/>
      <c r="U182" s="281"/>
      <c r="V182" s="281"/>
      <c r="W182" s="16">
        <v>0.7</v>
      </c>
      <c r="X182" s="281"/>
      <c r="Y182" s="281"/>
      <c r="Z182" s="281"/>
      <c r="AA182" s="281"/>
      <c r="AB182" s="281"/>
      <c r="AC182" s="371"/>
    </row>
    <row r="183" spans="2:29" s="103" customFormat="1" ht="12" customHeight="1">
      <c r="C183" s="740"/>
      <c r="D183" s="40" t="s">
        <v>1244</v>
      </c>
      <c r="E183" s="17">
        <v>6.4</v>
      </c>
      <c r="F183" s="17">
        <v>1518</v>
      </c>
      <c r="G183" s="17">
        <v>144</v>
      </c>
      <c r="H183" s="17">
        <v>9.1</v>
      </c>
      <c r="I183" s="306"/>
      <c r="J183" s="292"/>
      <c r="K183" s="306"/>
      <c r="L183" s="306"/>
      <c r="M183" s="290"/>
      <c r="N183" s="292"/>
      <c r="O183" s="281"/>
      <c r="P183" s="281"/>
      <c r="Q183" s="292"/>
      <c r="R183" s="342"/>
      <c r="S183" s="292"/>
      <c r="T183" s="281"/>
      <c r="U183" s="281"/>
      <c r="V183" s="281"/>
      <c r="W183" s="16">
        <v>0.7</v>
      </c>
      <c r="X183" s="281"/>
      <c r="Y183" s="281"/>
      <c r="Z183" s="281"/>
      <c r="AA183" s="281"/>
      <c r="AB183" s="281"/>
      <c r="AC183" s="371"/>
    </row>
    <row r="184" spans="2:29" s="103" customFormat="1" ht="12" customHeight="1">
      <c r="C184" s="740"/>
      <c r="D184" s="40" t="s">
        <v>1245</v>
      </c>
      <c r="E184" s="17">
        <v>6.4</v>
      </c>
      <c r="F184" s="17">
        <v>1518</v>
      </c>
      <c r="G184" s="17">
        <v>144</v>
      </c>
      <c r="H184" s="17">
        <v>9.1</v>
      </c>
      <c r="I184" s="306"/>
      <c r="J184" s="292"/>
      <c r="K184" s="306"/>
      <c r="L184" s="306"/>
      <c r="M184" s="290"/>
      <c r="N184" s="292"/>
      <c r="O184" s="281"/>
      <c r="P184" s="281"/>
      <c r="Q184" s="292"/>
      <c r="R184" s="342"/>
      <c r="S184" s="292"/>
      <c r="T184" s="281"/>
      <c r="U184" s="281"/>
      <c r="V184" s="281"/>
      <c r="W184" s="16">
        <v>0.7</v>
      </c>
      <c r="X184" s="281"/>
      <c r="Y184" s="281"/>
      <c r="Z184" s="281"/>
      <c r="AA184" s="281"/>
      <c r="AB184" s="281"/>
      <c r="AC184" s="371"/>
    </row>
    <row r="185" spans="2:29" s="120" customFormat="1" ht="12" customHeight="1">
      <c r="C185" s="740"/>
      <c r="D185" s="40" t="s">
        <v>1246</v>
      </c>
      <c r="E185" s="17">
        <v>4.8</v>
      </c>
      <c r="F185" s="17">
        <v>2442</v>
      </c>
      <c r="G185" s="17">
        <v>300</v>
      </c>
      <c r="H185" s="17">
        <v>45.3</v>
      </c>
      <c r="I185" s="306"/>
      <c r="J185" s="292"/>
      <c r="K185" s="306"/>
      <c r="L185" s="306"/>
      <c r="M185" s="290"/>
      <c r="N185" s="292"/>
      <c r="O185" s="281"/>
      <c r="P185" s="281"/>
      <c r="Q185" s="292"/>
      <c r="R185" s="342"/>
      <c r="S185" s="292"/>
      <c r="T185" s="281"/>
      <c r="U185" s="281"/>
      <c r="V185" s="281"/>
      <c r="W185" s="16">
        <v>0.7</v>
      </c>
      <c r="X185" s="281"/>
      <c r="Y185" s="281"/>
      <c r="Z185" s="281"/>
      <c r="AA185" s="281"/>
      <c r="AB185" s="281"/>
      <c r="AC185" s="371"/>
    </row>
    <row r="186" spans="2:29" s="120" customFormat="1" ht="12" customHeight="1">
      <c r="C186" s="741"/>
      <c r="D186" s="40" t="s">
        <v>1247</v>
      </c>
      <c r="E186" s="17">
        <v>4.8</v>
      </c>
      <c r="F186" s="17">
        <v>2442</v>
      </c>
      <c r="G186" s="17">
        <v>300</v>
      </c>
      <c r="H186" s="17">
        <v>45.3</v>
      </c>
      <c r="I186" s="306"/>
      <c r="J186" s="292"/>
      <c r="K186" s="306"/>
      <c r="L186" s="306"/>
      <c r="M186" s="290"/>
      <c r="N186" s="292"/>
      <c r="O186" s="281"/>
      <c r="P186" s="281"/>
      <c r="Q186" s="292"/>
      <c r="R186" s="342"/>
      <c r="S186" s="292"/>
      <c r="T186" s="281"/>
      <c r="U186" s="281"/>
      <c r="V186" s="281"/>
      <c r="W186" s="16">
        <v>0.7</v>
      </c>
      <c r="X186" s="281"/>
      <c r="Y186" s="281"/>
      <c r="Z186" s="281"/>
      <c r="AA186" s="281"/>
      <c r="AB186" s="281"/>
      <c r="AC186" s="371"/>
    </row>
    <row r="187" spans="2:29" s="120" customFormat="1" ht="12" customHeight="1">
      <c r="E187" s="246"/>
      <c r="F187" s="246"/>
      <c r="G187" s="246"/>
      <c r="H187" s="246"/>
      <c r="I187" s="246"/>
      <c r="J187" s="103"/>
      <c r="K187" s="103"/>
      <c r="L187" s="103"/>
      <c r="M187" s="103"/>
      <c r="N187" s="103"/>
      <c r="O187" s="103"/>
      <c r="P187" s="103"/>
      <c r="Q187" s="103"/>
      <c r="R187" s="103"/>
    </row>
  </sheetData>
  <mergeCells count="43">
    <mergeCell ref="R69:R70"/>
    <mergeCell ref="S69:S70"/>
    <mergeCell ref="F124:F125"/>
    <mergeCell ref="G124:G125"/>
    <mergeCell ref="F117:F119"/>
    <mergeCell ref="G117:G119"/>
    <mergeCell ref="C154:C186"/>
    <mergeCell ref="G157:G158"/>
    <mergeCell ref="G172:G173"/>
    <mergeCell ref="O69:O70"/>
    <mergeCell ref="Q69:Q70"/>
    <mergeCell ref="G170:G171"/>
    <mergeCell ref="H157:H158"/>
    <mergeCell ref="H170:H171"/>
    <mergeCell ref="C80:C95"/>
    <mergeCell ref="D120:D123"/>
    <mergeCell ref="E120:E123"/>
    <mergeCell ref="F120:F123"/>
    <mergeCell ref="G120:G123"/>
    <mergeCell ref="C96:C107"/>
    <mergeCell ref="C108:C113"/>
    <mergeCell ref="C114:C129"/>
    <mergeCell ref="E69:E70"/>
    <mergeCell ref="C71:C79"/>
    <mergeCell ref="C63:C64"/>
    <mergeCell ref="J63:J64"/>
    <mergeCell ref="P5:Q5"/>
    <mergeCell ref="G155:G156"/>
    <mergeCell ref="X5:Y5"/>
    <mergeCell ref="C22:C38"/>
    <mergeCell ref="C39:C40"/>
    <mergeCell ref="C41:C46"/>
    <mergeCell ref="C47:C60"/>
    <mergeCell ref="H155:H156"/>
    <mergeCell ref="D117:D119"/>
    <mergeCell ref="E117:E119"/>
    <mergeCell ref="D124:D125"/>
    <mergeCell ref="E124:E125"/>
    <mergeCell ref="C130:C143"/>
    <mergeCell ref="C145:C153"/>
    <mergeCell ref="S5:T5"/>
    <mergeCell ref="C65:C70"/>
    <mergeCell ref="D69:D70"/>
  </mergeCells>
  <phoneticPr fontId="1"/>
  <pageMargins left="0.7" right="0.7" top="0.75" bottom="0.75" header="0.3" footer="0.3"/>
  <pageSetup paperSize="13"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3:D8"/>
  <sheetViews>
    <sheetView workbookViewId="0">
      <selection activeCell="F14" sqref="F14"/>
    </sheetView>
  </sheetViews>
  <sheetFormatPr defaultRowHeight="12"/>
  <sheetData>
    <row r="3" spans="2:4">
      <c r="B3" t="s">
        <v>1207</v>
      </c>
      <c r="D3" t="s">
        <v>1291</v>
      </c>
    </row>
    <row r="4" spans="2:4">
      <c r="B4" t="s">
        <v>1319</v>
      </c>
      <c r="D4" t="s">
        <v>1320</v>
      </c>
    </row>
    <row r="5" spans="2:4">
      <c r="B5" t="s">
        <v>1324</v>
      </c>
      <c r="D5" t="s">
        <v>1325</v>
      </c>
    </row>
    <row r="6" spans="2:4">
      <c r="B6" t="s">
        <v>1351</v>
      </c>
      <c r="D6" t="s">
        <v>1352</v>
      </c>
    </row>
    <row r="7" spans="2:4">
      <c r="B7" t="s">
        <v>1865</v>
      </c>
      <c r="D7" t="s">
        <v>1866</v>
      </c>
    </row>
    <row r="8" spans="2:4">
      <c r="B8" t="s">
        <v>1869</v>
      </c>
      <c r="D8" t="s">
        <v>1870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2:D36"/>
  <sheetViews>
    <sheetView workbookViewId="0">
      <selection activeCell="F23" sqref="F23"/>
    </sheetView>
  </sheetViews>
  <sheetFormatPr defaultRowHeight="12"/>
  <cols>
    <col min="1" max="1" width="3.7109375" customWidth="1"/>
    <col min="2" max="2" width="5.5703125" customWidth="1"/>
    <col min="3" max="4" width="45" customWidth="1"/>
  </cols>
  <sheetData>
    <row r="2" spans="2:4">
      <c r="B2" t="s">
        <v>1712</v>
      </c>
    </row>
    <row r="4" spans="2:4" ht="49.5" customHeight="1">
      <c r="B4" s="95" t="s">
        <v>671</v>
      </c>
      <c r="C4" s="95" t="s">
        <v>1654</v>
      </c>
      <c r="D4" s="95" t="s">
        <v>1655</v>
      </c>
    </row>
    <row r="5" spans="2:4" ht="36">
      <c r="B5" s="92" t="s">
        <v>1389</v>
      </c>
      <c r="C5" s="95" t="s">
        <v>1656</v>
      </c>
      <c r="D5" s="95" t="s">
        <v>1657</v>
      </c>
    </row>
    <row r="6" spans="2:4" ht="36">
      <c r="B6" s="92" t="s">
        <v>1399</v>
      </c>
      <c r="C6" s="95" t="s">
        <v>1658</v>
      </c>
      <c r="D6" s="851" t="s">
        <v>1659</v>
      </c>
    </row>
    <row r="7" spans="2:4" ht="24">
      <c r="B7" s="92" t="s">
        <v>1401</v>
      </c>
      <c r="C7" s="95" t="s">
        <v>1660</v>
      </c>
      <c r="D7" s="852"/>
    </row>
    <row r="8" spans="2:4" ht="24">
      <c r="B8" s="92" t="s">
        <v>1404</v>
      </c>
      <c r="C8" s="95" t="s">
        <v>1661</v>
      </c>
      <c r="D8" s="851" t="s">
        <v>1662</v>
      </c>
    </row>
    <row r="9" spans="2:4" ht="24">
      <c r="B9" s="92" t="s">
        <v>1406</v>
      </c>
      <c r="C9" s="95" t="s">
        <v>1663</v>
      </c>
      <c r="D9" s="853"/>
    </row>
    <row r="10" spans="2:4" ht="24">
      <c r="B10" s="92" t="s">
        <v>1409</v>
      </c>
      <c r="C10" s="95" t="s">
        <v>1664</v>
      </c>
      <c r="D10" s="852"/>
    </row>
    <row r="11" spans="2:4" ht="24">
      <c r="B11" s="92" t="s">
        <v>1411</v>
      </c>
      <c r="C11" s="95" t="s">
        <v>1665</v>
      </c>
      <c r="D11" s="95" t="s">
        <v>1666</v>
      </c>
    </row>
    <row r="12" spans="2:4" ht="24">
      <c r="B12" s="92" t="s">
        <v>1667</v>
      </c>
      <c r="C12" s="95" t="s">
        <v>1668</v>
      </c>
      <c r="D12" s="95" t="s">
        <v>1669</v>
      </c>
    </row>
    <row r="13" spans="2:4">
      <c r="B13" s="92" t="s">
        <v>1413</v>
      </c>
      <c r="C13" s="95" t="s">
        <v>1670</v>
      </c>
      <c r="D13" s="851" t="s">
        <v>1671</v>
      </c>
    </row>
    <row r="14" spans="2:4" ht="36">
      <c r="B14" s="92" t="s">
        <v>1415</v>
      </c>
      <c r="C14" s="95" t="s">
        <v>1672</v>
      </c>
      <c r="D14" s="853"/>
    </row>
    <row r="15" spans="2:4">
      <c r="B15" s="92" t="s">
        <v>1417</v>
      </c>
      <c r="C15" s="95" t="s">
        <v>1673</v>
      </c>
      <c r="D15" s="852"/>
    </row>
    <row r="16" spans="2:4" ht="24">
      <c r="B16" s="92" t="s">
        <v>1419</v>
      </c>
      <c r="C16" s="95" t="s">
        <v>1674</v>
      </c>
      <c r="D16" s="95" t="s">
        <v>1675</v>
      </c>
    </row>
    <row r="17" spans="2:4" ht="24">
      <c r="B17" s="92" t="s">
        <v>1421</v>
      </c>
      <c r="C17" s="95" t="s">
        <v>1676</v>
      </c>
      <c r="D17" s="95" t="s">
        <v>1677</v>
      </c>
    </row>
    <row r="18" spans="2:4" ht="48">
      <c r="B18" s="92" t="s">
        <v>1423</v>
      </c>
      <c r="C18" s="95" t="s">
        <v>1678</v>
      </c>
      <c r="D18" s="95" t="s">
        <v>1679</v>
      </c>
    </row>
    <row r="19" spans="2:4" ht="24">
      <c r="B19" s="92" t="s">
        <v>1426</v>
      </c>
      <c r="C19" s="95" t="s">
        <v>1680</v>
      </c>
      <c r="D19" s="95" t="s">
        <v>1681</v>
      </c>
    </row>
    <row r="20" spans="2:4">
      <c r="B20" s="92" t="s">
        <v>1428</v>
      </c>
      <c r="C20" s="95" t="s">
        <v>1682</v>
      </c>
      <c r="D20" s="851" t="s">
        <v>1683</v>
      </c>
    </row>
    <row r="21" spans="2:4">
      <c r="B21" s="92" t="s">
        <v>1430</v>
      </c>
      <c r="C21" s="95" t="s">
        <v>1684</v>
      </c>
      <c r="D21" s="852"/>
    </row>
    <row r="22" spans="2:4" ht="24">
      <c r="B22" s="92" t="s">
        <v>1432</v>
      </c>
      <c r="C22" s="95" t="s">
        <v>1685</v>
      </c>
      <c r="D22" s="95" t="s">
        <v>1686</v>
      </c>
    </row>
    <row r="23" spans="2:4" ht="36">
      <c r="B23" s="92" t="s">
        <v>1434</v>
      </c>
      <c r="C23" s="95" t="s">
        <v>1687</v>
      </c>
      <c r="D23" s="95" t="s">
        <v>1688</v>
      </c>
    </row>
    <row r="24" spans="2:4">
      <c r="B24" s="92" t="s">
        <v>1436</v>
      </c>
      <c r="C24" s="95" t="s">
        <v>1689</v>
      </c>
      <c r="D24" s="95" t="s">
        <v>1690</v>
      </c>
    </row>
    <row r="25" spans="2:4" ht="48">
      <c r="B25" s="92" t="s">
        <v>1438</v>
      </c>
      <c r="C25" s="95" t="s">
        <v>1691</v>
      </c>
      <c r="D25" s="95" t="s">
        <v>1692</v>
      </c>
    </row>
    <row r="26" spans="2:4" ht="24">
      <c r="B26" s="92" t="s">
        <v>1440</v>
      </c>
      <c r="C26" s="95" t="s">
        <v>1693</v>
      </c>
      <c r="D26" s="95" t="s">
        <v>1694</v>
      </c>
    </row>
    <row r="27" spans="2:4" ht="36">
      <c r="B27" s="92" t="s">
        <v>1443</v>
      </c>
      <c r="C27" s="95" t="s">
        <v>1695</v>
      </c>
      <c r="D27" s="95" t="s">
        <v>1696</v>
      </c>
    </row>
    <row r="28" spans="2:4" ht="36">
      <c r="B28" s="92" t="s">
        <v>1445</v>
      </c>
      <c r="C28" s="95" t="s">
        <v>1697</v>
      </c>
      <c r="D28" s="95" t="s">
        <v>1698</v>
      </c>
    </row>
    <row r="29" spans="2:4" ht="36">
      <c r="B29" s="92" t="s">
        <v>1447</v>
      </c>
      <c r="C29" s="95" t="s">
        <v>1699</v>
      </c>
      <c r="D29" s="95" t="s">
        <v>1700</v>
      </c>
    </row>
    <row r="30" spans="2:4" ht="36">
      <c r="B30" s="92" t="s">
        <v>1449</v>
      </c>
      <c r="C30" s="95" t="s">
        <v>1701</v>
      </c>
      <c r="D30" s="95" t="s">
        <v>1702</v>
      </c>
    </row>
    <row r="31" spans="2:4" ht="24">
      <c r="B31" s="92" t="s">
        <v>1451</v>
      </c>
      <c r="C31" s="95" t="s">
        <v>1703</v>
      </c>
      <c r="D31" s="95" t="s">
        <v>1704</v>
      </c>
    </row>
    <row r="32" spans="2:4">
      <c r="B32" s="92" t="s">
        <v>1453</v>
      </c>
      <c r="C32" s="95" t="s">
        <v>1705</v>
      </c>
      <c r="D32" s="95" t="s">
        <v>1706</v>
      </c>
    </row>
    <row r="33" spans="2:4">
      <c r="B33" s="92" t="s">
        <v>1455</v>
      </c>
      <c r="C33" s="95" t="s">
        <v>72</v>
      </c>
      <c r="D33" s="851" t="s">
        <v>1707</v>
      </c>
    </row>
    <row r="34" spans="2:4">
      <c r="B34" s="92" t="s">
        <v>1457</v>
      </c>
      <c r="C34" s="95" t="s">
        <v>1708</v>
      </c>
      <c r="D34" s="852"/>
    </row>
    <row r="35" spans="2:4">
      <c r="B35" s="92" t="s">
        <v>1459</v>
      </c>
      <c r="C35" s="95" t="s">
        <v>1709</v>
      </c>
      <c r="D35" s="851" t="s">
        <v>1710</v>
      </c>
    </row>
    <row r="36" spans="2:4">
      <c r="B36" s="92" t="s">
        <v>1462</v>
      </c>
      <c r="C36" s="95" t="s">
        <v>1711</v>
      </c>
      <c r="D36" s="852"/>
    </row>
  </sheetData>
  <mergeCells count="6">
    <mergeCell ref="D35:D36"/>
    <mergeCell ref="D6:D7"/>
    <mergeCell ref="D8:D10"/>
    <mergeCell ref="D13:D15"/>
    <mergeCell ref="D20:D21"/>
    <mergeCell ref="D33:D34"/>
  </mergeCells>
  <phoneticPr fontId="1"/>
  <pageMargins left="0.78740157480314965" right="0.23622047244094491" top="0.39370078740157483" bottom="0.39370078740157483" header="0.31496062992125984" footer="0.31496062992125984"/>
  <pageSetup paperSize="9" scale="78" orientation="portrait" horizontalDpi="0" verticalDpi="0" r:id="rId1"/>
  <headerFooter>
    <oddHeader>&amp;R&amp;F/&amp;A/&amp;D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B19"/>
  <sheetViews>
    <sheetView workbookViewId="0"/>
  </sheetViews>
  <sheetFormatPr defaultRowHeight="12"/>
  <sheetData>
    <row r="2" spans="2:2">
      <c r="B2" t="s">
        <v>1713</v>
      </c>
    </row>
    <row r="3" spans="2:2">
      <c r="B3" t="s">
        <v>1714</v>
      </c>
    </row>
    <row r="4" spans="2:2">
      <c r="B4" t="s">
        <v>1715</v>
      </c>
    </row>
    <row r="5" spans="2:2">
      <c r="B5" t="s">
        <v>1716</v>
      </c>
    </row>
    <row r="6" spans="2:2">
      <c r="B6" t="s">
        <v>1717</v>
      </c>
    </row>
    <row r="7" spans="2:2">
      <c r="B7" t="s">
        <v>1718</v>
      </c>
    </row>
    <row r="8" spans="2:2">
      <c r="B8" t="s">
        <v>1719</v>
      </c>
    </row>
    <row r="9" spans="2:2">
      <c r="B9" t="s">
        <v>1720</v>
      </c>
    </row>
    <row r="10" spans="2:2">
      <c r="B10" t="s">
        <v>1721</v>
      </c>
    </row>
    <row r="11" spans="2:2">
      <c r="B11" t="s">
        <v>1722</v>
      </c>
    </row>
    <row r="12" spans="2:2">
      <c r="B12" t="s">
        <v>1723</v>
      </c>
    </row>
    <row r="13" spans="2:2">
      <c r="B13" t="s">
        <v>1724</v>
      </c>
    </row>
    <row r="14" spans="2:2">
      <c r="B14" t="s">
        <v>1725</v>
      </c>
    </row>
    <row r="15" spans="2:2">
      <c r="B15" t="s">
        <v>1726</v>
      </c>
    </row>
    <row r="16" spans="2:2">
      <c r="B16" t="s">
        <v>1727</v>
      </c>
    </row>
    <row r="17" spans="2:2">
      <c r="B17" t="s">
        <v>1728</v>
      </c>
    </row>
    <row r="18" spans="2:2">
      <c r="B18" t="s">
        <v>1729</v>
      </c>
    </row>
    <row r="19" spans="2:2">
      <c r="B19" t="s">
        <v>1730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1:F117"/>
  <sheetViews>
    <sheetView workbookViewId="0"/>
  </sheetViews>
  <sheetFormatPr defaultRowHeight="12"/>
  <cols>
    <col min="1" max="1" width="3.42578125" customWidth="1"/>
    <col min="2" max="2" width="4.5703125" customWidth="1"/>
    <col min="3" max="3" width="49.28515625" customWidth="1"/>
    <col min="4" max="4" width="17.7109375" style="538" customWidth="1"/>
    <col min="5" max="6" width="12" customWidth="1"/>
  </cols>
  <sheetData>
    <row r="1" spans="2:6" ht="4.5" customHeight="1"/>
    <row r="2" spans="2:6">
      <c r="B2" t="s">
        <v>1731</v>
      </c>
    </row>
    <row r="3" spans="2:6" ht="28.5" customHeight="1">
      <c r="B3" s="854" t="s">
        <v>1732</v>
      </c>
      <c r="C3" s="855"/>
      <c r="D3" s="855"/>
      <c r="E3" s="855"/>
      <c r="F3" s="855"/>
    </row>
    <row r="4" spans="2:6" ht="5.25" customHeight="1"/>
    <row r="5" spans="2:6">
      <c r="B5" t="s">
        <v>1737</v>
      </c>
    </row>
    <row r="6" spans="2:6">
      <c r="B6" s="851" t="s">
        <v>671</v>
      </c>
      <c r="C6" s="851" t="s">
        <v>1383</v>
      </c>
      <c r="D6" s="546" t="s">
        <v>1384</v>
      </c>
      <c r="E6" s="92" t="s">
        <v>1385</v>
      </c>
      <c r="F6" s="92" t="s">
        <v>1386</v>
      </c>
    </row>
    <row r="7" spans="2:6">
      <c r="B7" s="852"/>
      <c r="C7" s="852"/>
      <c r="D7" s="546" t="s">
        <v>1387</v>
      </c>
      <c r="E7" s="92" t="s">
        <v>1388</v>
      </c>
      <c r="F7" s="92" t="s">
        <v>1385</v>
      </c>
    </row>
    <row r="8" spans="2:6">
      <c r="B8" s="859" t="s">
        <v>1389</v>
      </c>
      <c r="C8" s="859" t="s">
        <v>1390</v>
      </c>
      <c r="D8" s="546" t="s">
        <v>1391</v>
      </c>
      <c r="E8" s="92" t="s">
        <v>1385</v>
      </c>
      <c r="F8" s="92" t="s">
        <v>1392</v>
      </c>
    </row>
    <row r="9" spans="2:6">
      <c r="B9" s="860"/>
      <c r="C9" s="860"/>
      <c r="D9" s="546" t="s">
        <v>1393</v>
      </c>
      <c r="E9" s="92" t="s">
        <v>1394</v>
      </c>
      <c r="F9" s="92" t="s">
        <v>1385</v>
      </c>
    </row>
    <row r="10" spans="2:6">
      <c r="B10" s="860"/>
      <c r="C10" s="860"/>
      <c r="D10" s="546" t="s">
        <v>1395</v>
      </c>
      <c r="E10" s="92" t="s">
        <v>1396</v>
      </c>
      <c r="F10" s="92" t="s">
        <v>1394</v>
      </c>
    </row>
    <row r="11" spans="2:6">
      <c r="B11" s="861"/>
      <c r="C11" s="861"/>
      <c r="D11" s="546" t="s">
        <v>1397</v>
      </c>
      <c r="E11" s="92" t="s">
        <v>1398</v>
      </c>
      <c r="F11" s="92" t="s">
        <v>1394</v>
      </c>
    </row>
    <row r="12" spans="2:6">
      <c r="B12" s="862" t="s">
        <v>1399</v>
      </c>
      <c r="C12" s="862" t="s">
        <v>1400</v>
      </c>
      <c r="D12" s="546" t="s">
        <v>1391</v>
      </c>
      <c r="E12" s="92" t="s">
        <v>1394</v>
      </c>
      <c r="F12" s="92" t="s">
        <v>1388</v>
      </c>
    </row>
    <row r="13" spans="2:6">
      <c r="B13" s="860"/>
      <c r="C13" s="860"/>
      <c r="D13" s="546" t="s">
        <v>1393</v>
      </c>
      <c r="E13" s="92" t="s">
        <v>1396</v>
      </c>
      <c r="F13" s="92" t="s">
        <v>1394</v>
      </c>
    </row>
    <row r="14" spans="2:6">
      <c r="B14" s="861"/>
      <c r="C14" s="861"/>
      <c r="D14" s="546" t="s">
        <v>1387</v>
      </c>
      <c r="E14" s="92" t="s">
        <v>1398</v>
      </c>
      <c r="F14" s="92" t="s">
        <v>1394</v>
      </c>
    </row>
    <row r="15" spans="2:6">
      <c r="B15" s="851" t="s">
        <v>1401</v>
      </c>
      <c r="C15" s="851" t="s">
        <v>1402</v>
      </c>
      <c r="D15" s="546" t="s">
        <v>1391</v>
      </c>
      <c r="E15" s="92" t="s">
        <v>1388</v>
      </c>
      <c r="F15" s="92" t="s">
        <v>1385</v>
      </c>
    </row>
    <row r="16" spans="2:6">
      <c r="B16" s="853"/>
      <c r="C16" s="853"/>
      <c r="D16" s="546" t="s">
        <v>1393</v>
      </c>
      <c r="E16" s="92" t="s">
        <v>1403</v>
      </c>
      <c r="F16" s="92" t="s">
        <v>1388</v>
      </c>
    </row>
    <row r="17" spans="2:6">
      <c r="B17" s="852"/>
      <c r="C17" s="852"/>
      <c r="D17" s="546" t="s">
        <v>1387</v>
      </c>
      <c r="E17" s="92" t="s">
        <v>1398</v>
      </c>
      <c r="F17" s="92" t="s">
        <v>1394</v>
      </c>
    </row>
    <row r="18" spans="2:6" ht="24">
      <c r="B18" s="95" t="s">
        <v>1404</v>
      </c>
      <c r="C18" s="95" t="s">
        <v>1405</v>
      </c>
      <c r="D18" s="546"/>
      <c r="E18" s="92" t="s">
        <v>1403</v>
      </c>
      <c r="F18" s="92" t="s">
        <v>1394</v>
      </c>
    </row>
    <row r="19" spans="2:6">
      <c r="B19" s="851" t="s">
        <v>1406</v>
      </c>
      <c r="C19" s="851" t="s">
        <v>1407</v>
      </c>
      <c r="D19" s="546" t="s">
        <v>1408</v>
      </c>
      <c r="E19" s="92" t="s">
        <v>1398</v>
      </c>
      <c r="F19" s="92" t="s">
        <v>1394</v>
      </c>
    </row>
    <row r="20" spans="2:6">
      <c r="B20" s="852"/>
      <c r="C20" s="852"/>
      <c r="D20" s="546" t="s">
        <v>1387</v>
      </c>
      <c r="E20" s="92" t="s">
        <v>1398</v>
      </c>
      <c r="F20" s="92" t="s">
        <v>1403</v>
      </c>
    </row>
    <row r="21" spans="2:6">
      <c r="B21" s="92" t="s">
        <v>1409</v>
      </c>
      <c r="C21" s="92" t="s">
        <v>1410</v>
      </c>
      <c r="D21" s="546"/>
      <c r="E21" s="92" t="s">
        <v>1385</v>
      </c>
      <c r="F21" s="92" t="s">
        <v>1386</v>
      </c>
    </row>
    <row r="22" spans="2:6">
      <c r="B22" s="92" t="s">
        <v>1411</v>
      </c>
      <c r="C22" s="92" t="s">
        <v>1412</v>
      </c>
      <c r="D22" s="546"/>
      <c r="E22" s="92" t="s">
        <v>1388</v>
      </c>
      <c r="F22" s="92" t="s">
        <v>1386</v>
      </c>
    </row>
    <row r="23" spans="2:6">
      <c r="B23" s="851" t="s">
        <v>1413</v>
      </c>
      <c r="C23" s="851" t="s">
        <v>1414</v>
      </c>
      <c r="D23" s="546" t="s">
        <v>1408</v>
      </c>
      <c r="E23" s="92" t="s">
        <v>1388</v>
      </c>
      <c r="F23" s="92" t="s">
        <v>1385</v>
      </c>
    </row>
    <row r="24" spans="2:6">
      <c r="B24" s="852"/>
      <c r="C24" s="852"/>
      <c r="D24" s="546" t="s">
        <v>1387</v>
      </c>
      <c r="E24" s="92" t="s">
        <v>1394</v>
      </c>
      <c r="F24" s="92" t="s">
        <v>1388</v>
      </c>
    </row>
    <row r="25" spans="2:6">
      <c r="B25" s="92" t="s">
        <v>1415</v>
      </c>
      <c r="C25" s="92" t="s">
        <v>1416</v>
      </c>
      <c r="D25" s="546"/>
      <c r="E25" s="92" t="s">
        <v>1403</v>
      </c>
      <c r="F25" s="92" t="s">
        <v>1388</v>
      </c>
    </row>
    <row r="26" spans="2:6">
      <c r="B26" s="92" t="s">
        <v>1417</v>
      </c>
      <c r="C26" s="92" t="s">
        <v>1418</v>
      </c>
      <c r="D26" s="546"/>
      <c r="E26" s="92" t="s">
        <v>1394</v>
      </c>
      <c r="F26" s="92" t="s">
        <v>1388</v>
      </c>
    </row>
    <row r="27" spans="2:6">
      <c r="B27" s="851" t="s">
        <v>1419</v>
      </c>
      <c r="C27" s="851" t="s">
        <v>1420</v>
      </c>
      <c r="D27" s="546" t="s">
        <v>1408</v>
      </c>
      <c r="E27" s="92" t="s">
        <v>1403</v>
      </c>
      <c r="F27" s="92" t="s">
        <v>1388</v>
      </c>
    </row>
    <row r="28" spans="2:6">
      <c r="B28" s="852"/>
      <c r="C28" s="852"/>
      <c r="D28" s="546" t="s">
        <v>1387</v>
      </c>
      <c r="E28" s="92" t="s">
        <v>1396</v>
      </c>
      <c r="F28" s="92" t="s">
        <v>1394</v>
      </c>
    </row>
    <row r="29" spans="2:6">
      <c r="B29" s="92" t="s">
        <v>1421</v>
      </c>
      <c r="C29" s="92" t="s">
        <v>1422</v>
      </c>
      <c r="D29" s="546"/>
      <c r="E29" s="92" t="s">
        <v>1385</v>
      </c>
      <c r="F29" s="92" t="s">
        <v>1386</v>
      </c>
    </row>
    <row r="30" spans="2:6">
      <c r="B30" s="92" t="s">
        <v>1423</v>
      </c>
      <c r="C30" s="92" t="s">
        <v>1424</v>
      </c>
      <c r="D30" s="546"/>
      <c r="E30" s="92" t="s">
        <v>1394</v>
      </c>
      <c r="F30" s="92" t="s">
        <v>1425</v>
      </c>
    </row>
    <row r="31" spans="2:6">
      <c r="B31" s="92" t="s">
        <v>1426</v>
      </c>
      <c r="C31" s="92" t="s">
        <v>1427</v>
      </c>
      <c r="D31" s="546"/>
      <c r="E31" s="92" t="s">
        <v>1388</v>
      </c>
      <c r="F31" s="92" t="s">
        <v>1425</v>
      </c>
    </row>
    <row r="32" spans="2:6">
      <c r="B32" s="851" t="s">
        <v>1428</v>
      </c>
      <c r="C32" s="851" t="s">
        <v>1429</v>
      </c>
      <c r="D32" s="546" t="s">
        <v>1408</v>
      </c>
      <c r="E32" s="92" t="s">
        <v>1388</v>
      </c>
      <c r="F32" s="92" t="s">
        <v>1385</v>
      </c>
    </row>
    <row r="33" spans="2:6">
      <c r="B33" s="852"/>
      <c r="C33" s="852"/>
      <c r="D33" s="546" t="s">
        <v>1387</v>
      </c>
      <c r="E33" s="92" t="s">
        <v>1403</v>
      </c>
      <c r="F33" s="92" t="s">
        <v>1388</v>
      </c>
    </row>
    <row r="34" spans="2:6">
      <c r="B34" s="851" t="s">
        <v>1430</v>
      </c>
      <c r="C34" s="851" t="s">
        <v>1431</v>
      </c>
      <c r="D34" s="546" t="s">
        <v>1408</v>
      </c>
      <c r="E34" s="92" t="s">
        <v>1388</v>
      </c>
      <c r="F34" s="92" t="s">
        <v>1385</v>
      </c>
    </row>
    <row r="35" spans="2:6">
      <c r="B35" s="852"/>
      <c r="C35" s="852"/>
      <c r="D35" s="546" t="s">
        <v>1387</v>
      </c>
      <c r="E35" s="92" t="s">
        <v>1403</v>
      </c>
      <c r="F35" s="92" t="s">
        <v>1388</v>
      </c>
    </row>
    <row r="36" spans="2:6">
      <c r="B36" s="851" t="s">
        <v>1432</v>
      </c>
      <c r="C36" s="851" t="s">
        <v>1433</v>
      </c>
      <c r="D36" s="546" t="s">
        <v>1408</v>
      </c>
      <c r="E36" s="92" t="s">
        <v>1388</v>
      </c>
      <c r="F36" s="92" t="s">
        <v>1425</v>
      </c>
    </row>
    <row r="37" spans="2:6">
      <c r="B37" s="852"/>
      <c r="C37" s="852"/>
      <c r="D37" s="546" t="s">
        <v>1387</v>
      </c>
      <c r="E37" s="92" t="s">
        <v>1403</v>
      </c>
      <c r="F37" s="92" t="s">
        <v>1388</v>
      </c>
    </row>
    <row r="38" spans="2:6">
      <c r="B38" s="851" t="s">
        <v>1434</v>
      </c>
      <c r="C38" s="851" t="s">
        <v>1435</v>
      </c>
      <c r="D38" s="546" t="s">
        <v>1408</v>
      </c>
      <c r="E38" s="92" t="s">
        <v>1388</v>
      </c>
      <c r="F38" s="92" t="s">
        <v>1385</v>
      </c>
    </row>
    <row r="39" spans="2:6">
      <c r="B39" s="852"/>
      <c r="C39" s="852"/>
      <c r="D39" s="546" t="s">
        <v>1387</v>
      </c>
      <c r="E39" s="92" t="s">
        <v>1394</v>
      </c>
      <c r="F39" s="92" t="s">
        <v>1425</v>
      </c>
    </row>
    <row r="40" spans="2:6">
      <c r="B40" s="92" t="s">
        <v>1436</v>
      </c>
      <c r="C40" s="92" t="s">
        <v>1437</v>
      </c>
      <c r="D40" s="546"/>
      <c r="E40" s="92" t="s">
        <v>1403</v>
      </c>
      <c r="F40" s="92" t="s">
        <v>1394</v>
      </c>
    </row>
    <row r="41" spans="2:6">
      <c r="B41" s="92" t="s">
        <v>1438</v>
      </c>
      <c r="C41" s="92" t="s">
        <v>1439</v>
      </c>
      <c r="D41" s="546"/>
      <c r="E41" s="92" t="s">
        <v>1388</v>
      </c>
      <c r="F41" s="92" t="s">
        <v>1385</v>
      </c>
    </row>
    <row r="42" spans="2:6" ht="24">
      <c r="B42" s="95" t="s">
        <v>1440</v>
      </c>
      <c r="C42" s="95" t="s">
        <v>1441</v>
      </c>
      <c r="D42" s="546"/>
      <c r="E42" s="92" t="s">
        <v>1442</v>
      </c>
      <c r="F42" s="92" t="s">
        <v>1403</v>
      </c>
    </row>
    <row r="43" spans="2:6">
      <c r="B43" s="92" t="s">
        <v>1443</v>
      </c>
      <c r="C43" s="92" t="s">
        <v>1444</v>
      </c>
      <c r="D43" s="546"/>
      <c r="E43" s="92" t="s">
        <v>1398</v>
      </c>
      <c r="F43" s="92" t="s">
        <v>1394</v>
      </c>
    </row>
    <row r="44" spans="2:6">
      <c r="B44" s="92" t="s">
        <v>1445</v>
      </c>
      <c r="C44" s="92" t="s">
        <v>1446</v>
      </c>
      <c r="D44" s="546"/>
      <c r="E44" s="92" t="s">
        <v>1388</v>
      </c>
      <c r="F44" s="92" t="s">
        <v>1385</v>
      </c>
    </row>
    <row r="45" spans="2:6">
      <c r="B45" s="851" t="s">
        <v>1447</v>
      </c>
      <c r="C45" s="851" t="s">
        <v>1448</v>
      </c>
      <c r="D45" s="546" t="s">
        <v>1408</v>
      </c>
      <c r="E45" s="92" t="s">
        <v>1388</v>
      </c>
      <c r="F45" s="92" t="s">
        <v>1385</v>
      </c>
    </row>
    <row r="46" spans="2:6">
      <c r="B46" s="852"/>
      <c r="C46" s="852"/>
      <c r="D46" s="546" t="s">
        <v>1387</v>
      </c>
      <c r="E46" s="92" t="s">
        <v>1403</v>
      </c>
      <c r="F46" s="92" t="s">
        <v>1388</v>
      </c>
    </row>
    <row r="47" spans="2:6">
      <c r="B47" s="851" t="s">
        <v>1449</v>
      </c>
      <c r="C47" s="851" t="s">
        <v>1450</v>
      </c>
      <c r="D47" s="546" t="s">
        <v>1408</v>
      </c>
      <c r="E47" s="92" t="s">
        <v>1394</v>
      </c>
      <c r="F47" s="92" t="s">
        <v>1425</v>
      </c>
    </row>
    <row r="48" spans="2:6">
      <c r="B48" s="852"/>
      <c r="C48" s="852"/>
      <c r="D48" s="546" t="s">
        <v>1387</v>
      </c>
      <c r="E48" s="92" t="s">
        <v>1396</v>
      </c>
      <c r="F48" s="92" t="s">
        <v>1394</v>
      </c>
    </row>
    <row r="49" spans="2:6">
      <c r="B49" s="851" t="s">
        <v>1451</v>
      </c>
      <c r="C49" s="851" t="s">
        <v>1452</v>
      </c>
      <c r="D49" s="546" t="s">
        <v>1408</v>
      </c>
      <c r="E49" s="92" t="s">
        <v>1388</v>
      </c>
      <c r="F49" s="92" t="s">
        <v>1385</v>
      </c>
    </row>
    <row r="50" spans="2:6">
      <c r="B50" s="852"/>
      <c r="C50" s="852"/>
      <c r="D50" s="546" t="s">
        <v>1387</v>
      </c>
      <c r="E50" s="92" t="s">
        <v>1394</v>
      </c>
      <c r="F50" s="92" t="s">
        <v>1425</v>
      </c>
    </row>
    <row r="51" spans="2:6">
      <c r="B51" s="851" t="s">
        <v>1453</v>
      </c>
      <c r="C51" s="851" t="s">
        <v>1454</v>
      </c>
      <c r="D51" s="546" t="s">
        <v>1408</v>
      </c>
      <c r="E51" s="92" t="s">
        <v>1388</v>
      </c>
      <c r="F51" s="92" t="s">
        <v>1385</v>
      </c>
    </row>
    <row r="52" spans="2:6">
      <c r="B52" s="852"/>
      <c r="C52" s="852"/>
      <c r="D52" s="546" t="s">
        <v>1387</v>
      </c>
      <c r="E52" s="92" t="s">
        <v>1394</v>
      </c>
      <c r="F52" s="92" t="s">
        <v>1425</v>
      </c>
    </row>
    <row r="53" spans="2:6">
      <c r="B53" s="851" t="s">
        <v>1455</v>
      </c>
      <c r="C53" s="851" t="s">
        <v>1456</v>
      </c>
      <c r="D53" s="546" t="s">
        <v>1408</v>
      </c>
      <c r="E53" s="92" t="s">
        <v>1388</v>
      </c>
      <c r="F53" s="92" t="s">
        <v>1385</v>
      </c>
    </row>
    <row r="54" spans="2:6">
      <c r="B54" s="852"/>
      <c r="C54" s="852"/>
      <c r="D54" s="546" t="s">
        <v>1387</v>
      </c>
      <c r="E54" s="92" t="s">
        <v>1403</v>
      </c>
      <c r="F54" s="92" t="s">
        <v>1388</v>
      </c>
    </row>
    <row r="55" spans="2:6">
      <c r="B55" s="851" t="s">
        <v>1457</v>
      </c>
      <c r="C55" s="851" t="s">
        <v>1458</v>
      </c>
      <c r="D55" s="546" t="s">
        <v>1408</v>
      </c>
      <c r="E55" s="92" t="s">
        <v>1394</v>
      </c>
      <c r="F55" s="92" t="s">
        <v>1425</v>
      </c>
    </row>
    <row r="56" spans="2:6">
      <c r="B56" s="852"/>
      <c r="C56" s="852"/>
      <c r="D56" s="546" t="s">
        <v>1387</v>
      </c>
      <c r="E56" s="92" t="s">
        <v>1403</v>
      </c>
      <c r="F56" s="92" t="s">
        <v>1388</v>
      </c>
    </row>
    <row r="57" spans="2:6">
      <c r="B57" s="92" t="s">
        <v>1459</v>
      </c>
      <c r="C57" s="92" t="s">
        <v>1460</v>
      </c>
      <c r="D57" s="546"/>
      <c r="E57" s="92" t="s">
        <v>1461</v>
      </c>
      <c r="F57" s="92" t="s">
        <v>1403</v>
      </c>
    </row>
    <row r="58" spans="2:6">
      <c r="B58" s="851" t="s">
        <v>1462</v>
      </c>
      <c r="C58" s="851" t="s">
        <v>1463</v>
      </c>
      <c r="D58" s="546" t="s">
        <v>1408</v>
      </c>
      <c r="E58" s="92" t="s">
        <v>1394</v>
      </c>
      <c r="F58" s="92" t="s">
        <v>1425</v>
      </c>
    </row>
    <row r="59" spans="2:6">
      <c r="B59" s="852"/>
      <c r="C59" s="852"/>
      <c r="D59" s="546" t="s">
        <v>1387</v>
      </c>
      <c r="E59" s="92" t="s">
        <v>1403</v>
      </c>
      <c r="F59" s="92" t="s">
        <v>1388</v>
      </c>
    </row>
    <row r="60" spans="2:6" ht="24">
      <c r="B60" s="95" t="s">
        <v>1464</v>
      </c>
      <c r="C60" s="95" t="s">
        <v>1465</v>
      </c>
      <c r="D60" s="546"/>
      <c r="E60" s="92" t="s">
        <v>1403</v>
      </c>
      <c r="F60" s="92" t="s">
        <v>1388</v>
      </c>
    </row>
    <row r="61" spans="2:6" ht="36">
      <c r="B61" s="95" t="s">
        <v>1466</v>
      </c>
      <c r="C61" s="95" t="s">
        <v>1467</v>
      </c>
      <c r="D61" s="546"/>
      <c r="E61" s="92" t="s">
        <v>1394</v>
      </c>
      <c r="F61" s="92" t="s">
        <v>1425</v>
      </c>
    </row>
    <row r="62" spans="2:6">
      <c r="B62" s="92" t="s">
        <v>1468</v>
      </c>
      <c r="C62" s="92" t="s">
        <v>1469</v>
      </c>
      <c r="D62" s="546"/>
      <c r="E62" s="92" t="s">
        <v>1388</v>
      </c>
      <c r="F62" s="92" t="s">
        <v>1385</v>
      </c>
    </row>
    <row r="63" spans="2:6">
      <c r="B63" s="851" t="s">
        <v>1470</v>
      </c>
      <c r="C63" s="851" t="s">
        <v>1471</v>
      </c>
      <c r="D63" s="546" t="s">
        <v>1472</v>
      </c>
      <c r="E63" s="92" t="s">
        <v>1392</v>
      </c>
      <c r="F63" s="92" t="s">
        <v>1392</v>
      </c>
    </row>
    <row r="64" spans="2:6">
      <c r="B64" s="853"/>
      <c r="C64" s="853"/>
      <c r="D64" s="546" t="s">
        <v>1473</v>
      </c>
      <c r="E64" s="92" t="s">
        <v>1425</v>
      </c>
      <c r="F64" s="92" t="s">
        <v>1425</v>
      </c>
    </row>
    <row r="65" spans="2:6">
      <c r="B65" s="852"/>
      <c r="C65" s="852"/>
      <c r="D65" s="546" t="s">
        <v>1474</v>
      </c>
      <c r="E65" s="92" t="s">
        <v>1394</v>
      </c>
      <c r="F65" s="92" t="s">
        <v>1394</v>
      </c>
    </row>
    <row r="66" spans="2:6">
      <c r="B66" s="92" t="s">
        <v>1475</v>
      </c>
      <c r="C66" s="92" t="s">
        <v>1476</v>
      </c>
      <c r="D66" s="546"/>
      <c r="E66" s="92"/>
      <c r="F66" s="92"/>
    </row>
    <row r="67" spans="2:6">
      <c r="B67" s="851" t="s">
        <v>1477</v>
      </c>
      <c r="C67" s="851" t="s">
        <v>1478</v>
      </c>
      <c r="D67" s="546" t="s">
        <v>1408</v>
      </c>
      <c r="E67" s="92" t="s">
        <v>1388</v>
      </c>
      <c r="F67" s="92" t="s">
        <v>1385</v>
      </c>
    </row>
    <row r="68" spans="2:6">
      <c r="B68" s="852"/>
      <c r="C68" s="852"/>
      <c r="D68" s="546" t="s">
        <v>1387</v>
      </c>
      <c r="E68" s="92" t="s">
        <v>1394</v>
      </c>
      <c r="F68" s="92" t="s">
        <v>1425</v>
      </c>
    </row>
    <row r="69" spans="2:6">
      <c r="B69" s="92" t="s">
        <v>1479</v>
      </c>
      <c r="C69" s="92" t="s">
        <v>1480</v>
      </c>
      <c r="D69" s="546"/>
      <c r="E69" s="92" t="s">
        <v>1394</v>
      </c>
      <c r="F69" s="92" t="s">
        <v>1388</v>
      </c>
    </row>
    <row r="70" spans="2:6">
      <c r="B70" s="92" t="s">
        <v>1481</v>
      </c>
      <c r="C70" s="92" t="s">
        <v>1482</v>
      </c>
      <c r="D70" s="546"/>
      <c r="E70" s="92" t="s">
        <v>1394</v>
      </c>
      <c r="F70" s="92" t="s">
        <v>1425</v>
      </c>
    </row>
    <row r="71" spans="2:6">
      <c r="B71" s="92" t="s">
        <v>1483</v>
      </c>
      <c r="C71" s="92" t="s">
        <v>1484</v>
      </c>
      <c r="D71" s="546"/>
      <c r="E71" s="92" t="s">
        <v>1394</v>
      </c>
      <c r="F71" s="92" t="s">
        <v>1425</v>
      </c>
    </row>
    <row r="72" spans="2:6">
      <c r="B72" s="851" t="s">
        <v>1485</v>
      </c>
      <c r="C72" s="851" t="s">
        <v>1486</v>
      </c>
      <c r="D72" s="546" t="s">
        <v>1408</v>
      </c>
      <c r="E72" s="92" t="s">
        <v>1388</v>
      </c>
      <c r="F72" s="92" t="s">
        <v>1385</v>
      </c>
    </row>
    <row r="73" spans="2:6">
      <c r="B73" s="852"/>
      <c r="C73" s="852"/>
      <c r="D73" s="546" t="s">
        <v>1387</v>
      </c>
      <c r="E73" s="92" t="s">
        <v>1403</v>
      </c>
      <c r="F73" s="92" t="s">
        <v>1388</v>
      </c>
    </row>
    <row r="74" spans="2:6">
      <c r="B74" s="851" t="s">
        <v>1487</v>
      </c>
      <c r="C74" s="851" t="s">
        <v>1488</v>
      </c>
      <c r="D74" s="546" t="s">
        <v>1408</v>
      </c>
      <c r="E74" s="92" t="s">
        <v>1394</v>
      </c>
      <c r="F74" s="92" t="s">
        <v>1425</v>
      </c>
    </row>
    <row r="75" spans="2:6">
      <c r="B75" s="852"/>
      <c r="C75" s="852"/>
      <c r="D75" s="546" t="s">
        <v>1387</v>
      </c>
      <c r="E75" s="92" t="s">
        <v>1403</v>
      </c>
      <c r="F75" s="92" t="s">
        <v>1388</v>
      </c>
    </row>
    <row r="76" spans="2:6">
      <c r="B76" s="92" t="s">
        <v>1489</v>
      </c>
      <c r="C76" s="92" t="s">
        <v>1490</v>
      </c>
      <c r="D76" s="546"/>
      <c r="E76" s="92" t="s">
        <v>1398</v>
      </c>
      <c r="F76" s="92" t="s">
        <v>1394</v>
      </c>
    </row>
    <row r="77" spans="2:6">
      <c r="B77" s="92" t="s">
        <v>1491</v>
      </c>
      <c r="C77" s="92" t="s">
        <v>1492</v>
      </c>
      <c r="D77" s="546"/>
      <c r="E77" s="92" t="s">
        <v>1385</v>
      </c>
      <c r="F77" s="92" t="s">
        <v>1386</v>
      </c>
    </row>
    <row r="78" spans="2:6">
      <c r="B78" s="92" t="s">
        <v>1493</v>
      </c>
      <c r="C78" s="92" t="s">
        <v>1494</v>
      </c>
      <c r="D78" s="546"/>
      <c r="E78" s="92" t="s">
        <v>1394</v>
      </c>
      <c r="F78" s="92" t="s">
        <v>1425</v>
      </c>
    </row>
    <row r="79" spans="2:6">
      <c r="B79" s="92" t="s">
        <v>1495</v>
      </c>
      <c r="C79" s="92" t="s">
        <v>1496</v>
      </c>
      <c r="D79" s="546"/>
      <c r="E79" s="92" t="s">
        <v>1403</v>
      </c>
      <c r="F79" s="92" t="s">
        <v>1388</v>
      </c>
    </row>
    <row r="80" spans="2:6">
      <c r="B80" s="92" t="s">
        <v>1497</v>
      </c>
      <c r="C80" s="92" t="s">
        <v>1498</v>
      </c>
      <c r="D80" s="546"/>
      <c r="E80" s="92" t="s">
        <v>1388</v>
      </c>
      <c r="F80" s="92" t="s">
        <v>1385</v>
      </c>
    </row>
    <row r="81" spans="2:6">
      <c r="B81" s="92" t="s">
        <v>1499</v>
      </c>
      <c r="C81" s="92" t="s">
        <v>1500</v>
      </c>
      <c r="D81" s="546"/>
      <c r="E81" s="92" t="s">
        <v>1394</v>
      </c>
      <c r="F81" s="92" t="s">
        <v>1425</v>
      </c>
    </row>
    <row r="82" spans="2:6">
      <c r="B82" s="851" t="s">
        <v>1501</v>
      </c>
      <c r="C82" s="851" t="s">
        <v>1502</v>
      </c>
      <c r="D82" s="546" t="s">
        <v>1408</v>
      </c>
      <c r="E82" s="92" t="s">
        <v>1388</v>
      </c>
      <c r="F82" s="92" t="s">
        <v>1385</v>
      </c>
    </row>
    <row r="83" spans="2:6">
      <c r="B83" s="852"/>
      <c r="C83" s="852"/>
      <c r="D83" s="546" t="s">
        <v>1387</v>
      </c>
      <c r="E83" s="92" t="s">
        <v>1403</v>
      </c>
      <c r="F83" s="92" t="s">
        <v>1388</v>
      </c>
    </row>
    <row r="84" spans="2:6">
      <c r="B84" s="851" t="s">
        <v>1503</v>
      </c>
      <c r="C84" s="851" t="s">
        <v>1504</v>
      </c>
      <c r="D84" s="546" t="s">
        <v>1408</v>
      </c>
      <c r="E84" s="92" t="s">
        <v>1388</v>
      </c>
      <c r="F84" s="92" t="s">
        <v>1385</v>
      </c>
    </row>
    <row r="85" spans="2:6">
      <c r="B85" s="852"/>
      <c r="C85" s="852"/>
      <c r="D85" s="546" t="s">
        <v>1387</v>
      </c>
      <c r="E85" s="92" t="s">
        <v>1394</v>
      </c>
      <c r="F85" s="92" t="s">
        <v>1425</v>
      </c>
    </row>
    <row r="86" spans="2:6">
      <c r="B86" s="851" t="s">
        <v>1505</v>
      </c>
      <c r="C86" s="851" t="s">
        <v>1506</v>
      </c>
      <c r="D86" s="546" t="s">
        <v>1408</v>
      </c>
      <c r="E86" s="92" t="s">
        <v>1388</v>
      </c>
      <c r="F86" s="92" t="s">
        <v>1385</v>
      </c>
    </row>
    <row r="87" spans="2:6">
      <c r="B87" s="852"/>
      <c r="C87" s="852"/>
      <c r="D87" s="546" t="s">
        <v>1387</v>
      </c>
      <c r="E87" s="92" t="s">
        <v>1394</v>
      </c>
      <c r="F87" s="92" t="s">
        <v>1425</v>
      </c>
    </row>
    <row r="88" spans="2:6">
      <c r="B88" s="92" t="s">
        <v>1507</v>
      </c>
      <c r="C88" s="92" t="s">
        <v>1508</v>
      </c>
      <c r="D88" s="546"/>
      <c r="E88" s="92" t="s">
        <v>1388</v>
      </c>
      <c r="F88" s="92" t="s">
        <v>1385</v>
      </c>
    </row>
    <row r="89" spans="2:6" ht="24">
      <c r="B89" s="95" t="s">
        <v>1509</v>
      </c>
      <c r="C89" s="95" t="s">
        <v>1510</v>
      </c>
      <c r="D89" s="546"/>
      <c r="E89" s="92" t="s">
        <v>1385</v>
      </c>
      <c r="F89" s="92" t="s">
        <v>1386</v>
      </c>
    </row>
    <row r="90" spans="2:6">
      <c r="B90" s="92" t="s">
        <v>1511</v>
      </c>
      <c r="C90" s="92" t="s">
        <v>1512</v>
      </c>
      <c r="D90" s="546"/>
      <c r="E90" s="92" t="s">
        <v>1394</v>
      </c>
      <c r="F90" s="92" t="s">
        <v>1388</v>
      </c>
    </row>
    <row r="91" spans="2:6">
      <c r="B91" s="92" t="s">
        <v>1513</v>
      </c>
      <c r="C91" s="92" t="s">
        <v>1514</v>
      </c>
      <c r="D91" s="546"/>
      <c r="E91" s="92" t="s">
        <v>1385</v>
      </c>
      <c r="F91" s="92" t="s">
        <v>1392</v>
      </c>
    </row>
    <row r="92" spans="2:6">
      <c r="B92" s="92" t="s">
        <v>1515</v>
      </c>
      <c r="C92" s="92" t="s">
        <v>1516</v>
      </c>
      <c r="D92" s="546"/>
      <c r="E92" s="92" t="s">
        <v>1388</v>
      </c>
      <c r="F92" s="92" t="s">
        <v>1425</v>
      </c>
    </row>
    <row r="93" spans="2:6">
      <c r="B93" s="92" t="s">
        <v>1517</v>
      </c>
      <c r="C93" s="92" t="s">
        <v>1518</v>
      </c>
      <c r="D93" s="546"/>
      <c r="E93" s="92" t="s">
        <v>1385</v>
      </c>
      <c r="F93" s="92" t="s">
        <v>1392</v>
      </c>
    </row>
    <row r="94" spans="2:6">
      <c r="B94" s="92" t="s">
        <v>1519</v>
      </c>
      <c r="C94" s="92" t="s">
        <v>1520</v>
      </c>
      <c r="D94" s="546"/>
      <c r="E94" s="92" t="s">
        <v>1385</v>
      </c>
      <c r="F94" s="92" t="s">
        <v>1392</v>
      </c>
    </row>
    <row r="95" spans="2:6">
      <c r="B95" s="99" t="s">
        <v>1521</v>
      </c>
      <c r="C95" s="543"/>
      <c r="D95" s="547"/>
      <c r="E95" s="543"/>
      <c r="F95" s="97"/>
    </row>
    <row r="96" spans="2:6" ht="63" customHeight="1">
      <c r="B96" s="856" t="s">
        <v>1522</v>
      </c>
      <c r="C96" s="857"/>
      <c r="D96" s="857"/>
      <c r="E96" s="857"/>
      <c r="F96" s="858"/>
    </row>
    <row r="97" spans="2:6" ht="10.5" customHeight="1">
      <c r="B97" s="551" t="s">
        <v>1523</v>
      </c>
      <c r="C97" s="552"/>
      <c r="D97" s="553"/>
      <c r="E97" s="552"/>
      <c r="F97" s="554"/>
    </row>
    <row r="98" spans="2:6" ht="10.5" customHeight="1">
      <c r="B98" s="551" t="s">
        <v>1524</v>
      </c>
      <c r="C98" s="552"/>
      <c r="D98" s="553"/>
      <c r="E98" s="552"/>
      <c r="F98" s="554"/>
    </row>
    <row r="99" spans="2:6" ht="10.5" customHeight="1">
      <c r="B99" s="551" t="s">
        <v>1525</v>
      </c>
      <c r="C99" s="552"/>
      <c r="D99" s="553"/>
      <c r="E99" s="552"/>
      <c r="F99" s="554"/>
    </row>
    <row r="100" spans="2:6" ht="10.5" customHeight="1">
      <c r="B100" s="551" t="s">
        <v>1526</v>
      </c>
      <c r="C100" s="552"/>
      <c r="D100" s="553"/>
      <c r="E100" s="552"/>
      <c r="F100" s="554"/>
    </row>
    <row r="101" spans="2:6" ht="10.5" customHeight="1">
      <c r="B101" s="551" t="s">
        <v>1527</v>
      </c>
      <c r="C101" s="552"/>
      <c r="D101" s="553"/>
      <c r="E101" s="552"/>
      <c r="F101" s="554"/>
    </row>
    <row r="102" spans="2:6" ht="10.5" customHeight="1">
      <c r="B102" s="551" t="s">
        <v>1528</v>
      </c>
      <c r="C102" s="552"/>
      <c r="D102" s="553"/>
      <c r="E102" s="552"/>
      <c r="F102" s="554"/>
    </row>
    <row r="103" spans="2:6" ht="10.5" customHeight="1">
      <c r="B103" s="551" t="s">
        <v>1529</v>
      </c>
      <c r="C103" s="552"/>
      <c r="D103" s="553"/>
      <c r="E103" s="552"/>
      <c r="F103" s="554"/>
    </row>
    <row r="104" spans="2:6" ht="10.5" customHeight="1">
      <c r="B104" s="551" t="s">
        <v>1530</v>
      </c>
      <c r="C104" s="552"/>
      <c r="D104" s="553"/>
      <c r="E104" s="552"/>
      <c r="F104" s="554"/>
    </row>
    <row r="105" spans="2:6" ht="10.5" customHeight="1">
      <c r="B105" s="551" t="s">
        <v>1531</v>
      </c>
      <c r="C105" s="552"/>
      <c r="D105" s="553"/>
      <c r="E105" s="552"/>
      <c r="F105" s="554"/>
    </row>
    <row r="106" spans="2:6" ht="10.5" customHeight="1">
      <c r="B106" s="551" t="s">
        <v>1532</v>
      </c>
      <c r="C106" s="552"/>
      <c r="D106" s="553"/>
      <c r="E106" s="552"/>
      <c r="F106" s="554"/>
    </row>
    <row r="107" spans="2:6" ht="10.5" customHeight="1">
      <c r="B107" s="551" t="s">
        <v>1533</v>
      </c>
      <c r="C107" s="552"/>
      <c r="D107" s="553"/>
      <c r="E107" s="552"/>
      <c r="F107" s="554"/>
    </row>
    <row r="108" spans="2:6" ht="10.5" customHeight="1">
      <c r="B108" s="551" t="s">
        <v>1534</v>
      </c>
      <c r="C108" s="552"/>
      <c r="D108" s="553"/>
      <c r="E108" s="552"/>
      <c r="F108" s="554"/>
    </row>
    <row r="109" spans="2:6" ht="10.5" customHeight="1">
      <c r="B109" s="551" t="s">
        <v>1535</v>
      </c>
      <c r="C109" s="552"/>
      <c r="D109" s="553"/>
      <c r="E109" s="552"/>
      <c r="F109" s="554"/>
    </row>
    <row r="110" spans="2:6" ht="10.5" customHeight="1">
      <c r="B110" s="551" t="s">
        <v>1536</v>
      </c>
      <c r="C110" s="552"/>
      <c r="D110" s="553"/>
      <c r="E110" s="552"/>
      <c r="F110" s="554"/>
    </row>
    <row r="111" spans="2:6" ht="10.5" customHeight="1">
      <c r="B111" s="551" t="s">
        <v>1537</v>
      </c>
      <c r="C111" s="552"/>
      <c r="D111" s="553"/>
      <c r="E111" s="552"/>
      <c r="F111" s="554"/>
    </row>
    <row r="112" spans="2:6" ht="10.5" customHeight="1">
      <c r="B112" s="551" t="s">
        <v>1538</v>
      </c>
      <c r="C112" s="552"/>
      <c r="D112" s="553"/>
      <c r="E112" s="552"/>
      <c r="F112" s="554"/>
    </row>
    <row r="113" spans="2:6" ht="10.5" customHeight="1">
      <c r="B113" s="551" t="s">
        <v>1539</v>
      </c>
      <c r="C113" s="552"/>
      <c r="D113" s="553"/>
      <c r="E113" s="552"/>
      <c r="F113" s="554"/>
    </row>
    <row r="114" spans="2:6" ht="10.5" customHeight="1">
      <c r="B114" s="551" t="s">
        <v>1540</v>
      </c>
      <c r="C114" s="552"/>
      <c r="D114" s="553"/>
      <c r="E114" s="552"/>
      <c r="F114" s="554"/>
    </row>
    <row r="115" spans="2:6" ht="10.5" customHeight="1">
      <c r="B115" s="551" t="s">
        <v>1541</v>
      </c>
      <c r="C115" s="552"/>
      <c r="D115" s="553"/>
      <c r="E115" s="552"/>
      <c r="F115" s="554"/>
    </row>
    <row r="116" spans="2:6" ht="28.5" customHeight="1">
      <c r="B116" s="856" t="s">
        <v>1542</v>
      </c>
      <c r="C116" s="857"/>
      <c r="D116" s="857"/>
      <c r="E116" s="857"/>
      <c r="F116" s="858"/>
    </row>
    <row r="117" spans="2:6">
      <c r="B117" s="555" t="s">
        <v>1543</v>
      </c>
      <c r="C117" s="556"/>
      <c r="D117" s="557"/>
      <c r="E117" s="556"/>
      <c r="F117" s="558"/>
    </row>
  </sheetData>
  <mergeCells count="53">
    <mergeCell ref="C23:C24"/>
    <mergeCell ref="C6:C7"/>
    <mergeCell ref="C8:C11"/>
    <mergeCell ref="C12:C14"/>
    <mergeCell ref="C15:C17"/>
    <mergeCell ref="C19:C20"/>
    <mergeCell ref="C27:C28"/>
    <mergeCell ref="C32:C33"/>
    <mergeCell ref="C34:C35"/>
    <mergeCell ref="C36:C37"/>
    <mergeCell ref="C38:C39"/>
    <mergeCell ref="B96:F96"/>
    <mergeCell ref="B116:F116"/>
    <mergeCell ref="B6:B7"/>
    <mergeCell ref="B8:B11"/>
    <mergeCell ref="B12:B14"/>
    <mergeCell ref="B15:B17"/>
    <mergeCell ref="B19:B20"/>
    <mergeCell ref="B23:B24"/>
    <mergeCell ref="C63:C65"/>
    <mergeCell ref="C67:C68"/>
    <mergeCell ref="C72:C73"/>
    <mergeCell ref="C74:C75"/>
    <mergeCell ref="C82:C83"/>
    <mergeCell ref="C84:C85"/>
    <mergeCell ref="C47:C48"/>
    <mergeCell ref="C49:C50"/>
    <mergeCell ref="B45:B46"/>
    <mergeCell ref="C86:C87"/>
    <mergeCell ref="C51:C52"/>
    <mergeCell ref="C53:C54"/>
    <mergeCell ref="C55:C56"/>
    <mergeCell ref="C58:C59"/>
    <mergeCell ref="C45:C46"/>
    <mergeCell ref="B86:B87"/>
    <mergeCell ref="B82:B83"/>
    <mergeCell ref="B84:B85"/>
    <mergeCell ref="B3:F3"/>
    <mergeCell ref="B63:B65"/>
    <mergeCell ref="B67:B68"/>
    <mergeCell ref="B72:B73"/>
    <mergeCell ref="B74:B75"/>
    <mergeCell ref="B47:B48"/>
    <mergeCell ref="B49:B50"/>
    <mergeCell ref="B51:B52"/>
    <mergeCell ref="B53:B54"/>
    <mergeCell ref="B55:B56"/>
    <mergeCell ref="B58:B59"/>
    <mergeCell ref="B27:B28"/>
    <mergeCell ref="B32:B33"/>
    <mergeCell ref="B34:B35"/>
    <mergeCell ref="B36:B37"/>
    <mergeCell ref="B38:B39"/>
  </mergeCells>
  <phoneticPr fontId="1"/>
  <pageMargins left="0.78740157480314965" right="0" top="0.19685039370078741" bottom="0.19685039370078741" header="0" footer="0"/>
  <pageSetup paperSize="9" scale="95" fitToHeight="0" orientation="portrait" horizontalDpi="0" verticalDpi="0" r:id="rId1"/>
  <headerFooter>
    <oddHeader>&amp;R&amp;8&amp;F/&amp;A/頁&amp;P-&amp;N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6"/>
  <sheetViews>
    <sheetView workbookViewId="0"/>
  </sheetViews>
  <sheetFormatPr defaultRowHeight="12"/>
  <cols>
    <col min="1" max="1" width="3.7109375" customWidth="1"/>
    <col min="2" max="2" width="4.85546875" customWidth="1"/>
    <col min="3" max="3" width="10.85546875" customWidth="1"/>
    <col min="4" max="4" width="54.85546875" customWidth="1"/>
    <col min="5" max="5" width="19.42578125" customWidth="1"/>
  </cols>
  <sheetData>
    <row r="1" spans="2:5">
      <c r="D1" s="537"/>
    </row>
    <row r="2" spans="2:5">
      <c r="B2" t="s">
        <v>1733</v>
      </c>
      <c r="D2" s="537"/>
    </row>
    <row r="3" spans="2:5" ht="27.75" customHeight="1">
      <c r="B3" s="854" t="s">
        <v>1734</v>
      </c>
      <c r="C3" s="855"/>
      <c r="D3" s="855"/>
      <c r="E3" s="855"/>
    </row>
    <row r="4" spans="2:5" ht="24.75" customHeight="1">
      <c r="B4" s="854" t="s">
        <v>1735</v>
      </c>
      <c r="C4" s="855"/>
      <c r="D4" s="855"/>
      <c r="E4" s="855"/>
    </row>
    <row r="5" spans="2:5" ht="24.75" customHeight="1">
      <c r="B5" s="854" t="s">
        <v>1736</v>
      </c>
      <c r="C5" s="855"/>
      <c r="D5" s="855"/>
      <c r="E5" s="855"/>
    </row>
    <row r="6" spans="2:5" ht="7.5" customHeight="1">
      <c r="D6" s="537"/>
    </row>
    <row r="7" spans="2:5">
      <c r="B7" t="s">
        <v>1738</v>
      </c>
    </row>
    <row r="8" spans="2:5" ht="40.5" customHeight="1">
      <c r="B8" s="95" t="s">
        <v>671</v>
      </c>
      <c r="C8" s="95" t="s">
        <v>1544</v>
      </c>
      <c r="D8" s="95" t="s">
        <v>1545</v>
      </c>
      <c r="E8" s="92" t="s">
        <v>1546</v>
      </c>
    </row>
    <row r="9" spans="2:5">
      <c r="B9" s="92" t="s">
        <v>1389</v>
      </c>
      <c r="C9" s="92" t="s">
        <v>1547</v>
      </c>
      <c r="D9" s="92" t="s">
        <v>1548</v>
      </c>
      <c r="E9" s="92" t="s">
        <v>1549</v>
      </c>
    </row>
    <row r="10" spans="2:5">
      <c r="B10" s="851" t="s">
        <v>1399</v>
      </c>
      <c r="C10" s="851" t="s">
        <v>1550</v>
      </c>
      <c r="D10" s="92" t="s">
        <v>1471</v>
      </c>
      <c r="E10" s="92" t="s">
        <v>1551</v>
      </c>
    </row>
    <row r="11" spans="2:5">
      <c r="B11" s="852"/>
      <c r="C11" s="852"/>
      <c r="D11" s="92" t="s">
        <v>1548</v>
      </c>
      <c r="E11" s="92" t="s">
        <v>1552</v>
      </c>
    </row>
    <row r="12" spans="2:5" ht="62.25" customHeight="1">
      <c r="B12" s="851" t="s">
        <v>1401</v>
      </c>
      <c r="C12" s="851" t="s">
        <v>1553</v>
      </c>
      <c r="D12" s="95" t="s">
        <v>1554</v>
      </c>
      <c r="E12" s="92" t="s">
        <v>1555</v>
      </c>
    </row>
    <row r="13" spans="2:5">
      <c r="B13" s="853"/>
      <c r="C13" s="853"/>
      <c r="D13" s="92" t="s">
        <v>1492</v>
      </c>
      <c r="E13" s="92" t="s">
        <v>1556</v>
      </c>
    </row>
    <row r="14" spans="2:5" ht="38.25" customHeight="1">
      <c r="B14" s="853"/>
      <c r="C14" s="853"/>
      <c r="D14" s="95" t="s">
        <v>1557</v>
      </c>
      <c r="E14" s="92" t="s">
        <v>1558</v>
      </c>
    </row>
    <row r="15" spans="2:5" ht="24">
      <c r="B15" s="852"/>
      <c r="C15" s="852"/>
      <c r="D15" s="95" t="s">
        <v>1559</v>
      </c>
      <c r="E15" s="92" t="s">
        <v>1560</v>
      </c>
    </row>
    <row r="16" spans="2:5" ht="26.25" customHeight="1">
      <c r="B16" s="851" t="s">
        <v>1404</v>
      </c>
      <c r="C16" s="851" t="s">
        <v>1561</v>
      </c>
      <c r="D16" s="95" t="s">
        <v>1562</v>
      </c>
      <c r="E16" s="92" t="s">
        <v>1560</v>
      </c>
    </row>
    <row r="17" spans="2:5" ht="24">
      <c r="B17" s="853"/>
      <c r="C17" s="853"/>
      <c r="D17" s="95" t="s">
        <v>1563</v>
      </c>
      <c r="E17" s="92" t="s">
        <v>1555</v>
      </c>
    </row>
    <row r="18" spans="2:5">
      <c r="B18" s="852"/>
      <c r="C18" s="852"/>
      <c r="D18" s="92" t="s">
        <v>1564</v>
      </c>
      <c r="E18" s="92" t="s">
        <v>1549</v>
      </c>
    </row>
    <row r="19" spans="2:5">
      <c r="B19" s="99" t="s">
        <v>1521</v>
      </c>
      <c r="C19" s="543"/>
      <c r="D19" s="543"/>
      <c r="E19" s="97"/>
    </row>
    <row r="20" spans="2:5" ht="75" customHeight="1">
      <c r="B20" s="856" t="s">
        <v>1565</v>
      </c>
      <c r="C20" s="857"/>
      <c r="D20" s="857"/>
      <c r="E20" s="858"/>
    </row>
    <row r="21" spans="2:5" ht="33" customHeight="1">
      <c r="B21" s="856" t="s">
        <v>1566</v>
      </c>
      <c r="C21" s="857"/>
      <c r="D21" s="857"/>
      <c r="E21" s="858"/>
    </row>
    <row r="22" spans="2:5">
      <c r="B22" s="100" t="s">
        <v>1567</v>
      </c>
      <c r="C22" s="93"/>
      <c r="D22" s="93"/>
      <c r="E22" s="98"/>
    </row>
    <row r="23" spans="2:5">
      <c r="B23" s="100" t="s">
        <v>1568</v>
      </c>
      <c r="C23" s="93"/>
      <c r="D23" s="93"/>
      <c r="E23" s="98"/>
    </row>
    <row r="24" spans="2:5" ht="24" customHeight="1">
      <c r="B24" s="856" t="s">
        <v>1569</v>
      </c>
      <c r="C24" s="857"/>
      <c r="D24" s="857"/>
      <c r="E24" s="858"/>
    </row>
    <row r="25" spans="2:5" ht="25.5" customHeight="1">
      <c r="B25" s="856" t="s">
        <v>1570</v>
      </c>
      <c r="C25" s="857"/>
      <c r="D25" s="857"/>
      <c r="E25" s="858"/>
    </row>
    <row r="26" spans="2:5">
      <c r="B26" s="548" t="s">
        <v>1571</v>
      </c>
      <c r="C26" s="549"/>
      <c r="D26" s="549"/>
      <c r="E26" s="550"/>
    </row>
  </sheetData>
  <mergeCells count="13">
    <mergeCell ref="B25:E25"/>
    <mergeCell ref="B10:B11"/>
    <mergeCell ref="B12:B15"/>
    <mergeCell ref="B16:B18"/>
    <mergeCell ref="B3:E3"/>
    <mergeCell ref="B4:E4"/>
    <mergeCell ref="B5:E5"/>
    <mergeCell ref="C10:C11"/>
    <mergeCell ref="C12:C15"/>
    <mergeCell ref="C16:C18"/>
    <mergeCell ref="B20:E20"/>
    <mergeCell ref="B21:E21"/>
    <mergeCell ref="B24:E24"/>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B2:E97"/>
  <sheetViews>
    <sheetView workbookViewId="0">
      <selection activeCell="G44" sqref="G44"/>
    </sheetView>
  </sheetViews>
  <sheetFormatPr defaultRowHeight="12"/>
  <cols>
    <col min="1" max="1" width="4.140625" customWidth="1"/>
    <col min="2" max="2" width="5.7109375" customWidth="1"/>
    <col min="3" max="3" width="54.28515625" customWidth="1"/>
    <col min="4" max="4" width="22.5703125" style="537" customWidth="1"/>
    <col min="5" max="5" width="22" customWidth="1"/>
  </cols>
  <sheetData>
    <row r="2" spans="2:5">
      <c r="B2" t="s">
        <v>1733</v>
      </c>
    </row>
    <row r="3" spans="2:5">
      <c r="B3" s="854" t="s">
        <v>1734</v>
      </c>
      <c r="C3" s="855"/>
      <c r="D3" s="855"/>
      <c r="E3" s="855"/>
    </row>
    <row r="4" spans="2:5">
      <c r="B4" s="854" t="s">
        <v>1735</v>
      </c>
      <c r="C4" s="855"/>
      <c r="D4" s="855"/>
      <c r="E4" s="855"/>
    </row>
    <row r="5" spans="2:5">
      <c r="B5" s="854" t="s">
        <v>1736</v>
      </c>
      <c r="C5" s="855"/>
      <c r="D5" s="855"/>
      <c r="E5" s="855"/>
    </row>
    <row r="7" spans="2:5">
      <c r="B7" t="s">
        <v>1739</v>
      </c>
    </row>
    <row r="8" spans="2:5">
      <c r="B8" s="866" t="s">
        <v>671</v>
      </c>
      <c r="C8" s="851" t="s">
        <v>1572</v>
      </c>
      <c r="D8" s="544" t="s">
        <v>1573</v>
      </c>
      <c r="E8" s="92" t="s">
        <v>1574</v>
      </c>
    </row>
    <row r="9" spans="2:5">
      <c r="B9" s="867"/>
      <c r="C9" s="853"/>
      <c r="D9" s="544" t="s">
        <v>1575</v>
      </c>
      <c r="E9" s="92" t="s">
        <v>1576</v>
      </c>
    </row>
    <row r="10" spans="2:5">
      <c r="B10" s="867"/>
      <c r="C10" s="853"/>
      <c r="D10" s="544" t="s">
        <v>1395</v>
      </c>
      <c r="E10" s="92" t="s">
        <v>1577</v>
      </c>
    </row>
    <row r="11" spans="2:5">
      <c r="B11" s="868"/>
      <c r="C11" s="852"/>
      <c r="D11" s="544" t="s">
        <v>1397</v>
      </c>
      <c r="E11" s="92" t="s">
        <v>1578</v>
      </c>
    </row>
    <row r="12" spans="2:5">
      <c r="B12" s="866" t="s">
        <v>1389</v>
      </c>
      <c r="C12" s="851" t="s">
        <v>1579</v>
      </c>
      <c r="D12" s="544" t="s">
        <v>1580</v>
      </c>
      <c r="E12" s="92" t="s">
        <v>1581</v>
      </c>
    </row>
    <row r="13" spans="2:5">
      <c r="B13" s="867"/>
      <c r="C13" s="853"/>
      <c r="D13" s="544" t="s">
        <v>1582</v>
      </c>
      <c r="E13" s="92" t="s">
        <v>1583</v>
      </c>
    </row>
    <row r="14" spans="2:5">
      <c r="B14" s="868"/>
      <c r="C14" s="852"/>
      <c r="D14" s="544" t="s">
        <v>1387</v>
      </c>
      <c r="E14" s="92" t="s">
        <v>1584</v>
      </c>
    </row>
    <row r="15" spans="2:5" ht="24">
      <c r="B15" s="94" t="s">
        <v>1585</v>
      </c>
      <c r="C15" s="95" t="s">
        <v>1586</v>
      </c>
      <c r="D15" s="544"/>
      <c r="E15" s="92" t="s">
        <v>1587</v>
      </c>
    </row>
    <row r="16" spans="2:5" ht="24">
      <c r="B16" s="539" t="s">
        <v>1588</v>
      </c>
      <c r="C16" s="95" t="s">
        <v>1589</v>
      </c>
      <c r="D16" s="544"/>
      <c r="E16" s="92" t="s">
        <v>1590</v>
      </c>
    </row>
    <row r="17" spans="2:5">
      <c r="B17" s="866" t="s">
        <v>1399</v>
      </c>
      <c r="C17" s="851" t="s">
        <v>1407</v>
      </c>
      <c r="D17" s="544" t="s">
        <v>1573</v>
      </c>
      <c r="E17" s="92" t="s">
        <v>1577</v>
      </c>
    </row>
    <row r="18" spans="2:5">
      <c r="B18" s="867"/>
      <c r="C18" s="853"/>
      <c r="D18" s="544" t="s">
        <v>1591</v>
      </c>
      <c r="E18" s="92" t="s">
        <v>1578</v>
      </c>
    </row>
    <row r="19" spans="2:5">
      <c r="B19" s="868"/>
      <c r="C19" s="852"/>
      <c r="D19" s="544" t="s">
        <v>1397</v>
      </c>
      <c r="E19" s="92" t="s">
        <v>1592</v>
      </c>
    </row>
    <row r="20" spans="2:5">
      <c r="B20" s="539" t="s">
        <v>1401</v>
      </c>
      <c r="C20" s="540" t="s">
        <v>1593</v>
      </c>
      <c r="D20" s="542"/>
      <c r="E20" s="92" t="s">
        <v>1578</v>
      </c>
    </row>
    <row r="21" spans="2:5">
      <c r="B21" s="95" t="s">
        <v>1404</v>
      </c>
      <c r="C21" s="541" t="s">
        <v>1414</v>
      </c>
      <c r="D21" s="542"/>
      <c r="E21" s="92" t="s">
        <v>1594</v>
      </c>
    </row>
    <row r="22" spans="2:5">
      <c r="B22" s="95" t="s">
        <v>1406</v>
      </c>
      <c r="C22" s="541" t="s">
        <v>1595</v>
      </c>
      <c r="D22" s="542"/>
      <c r="E22" s="92" t="s">
        <v>1594</v>
      </c>
    </row>
    <row r="23" spans="2:5">
      <c r="B23" s="539" t="s">
        <v>1409</v>
      </c>
      <c r="C23" s="540" t="s">
        <v>1420</v>
      </c>
      <c r="D23" s="542"/>
      <c r="E23" s="92" t="s">
        <v>1581</v>
      </c>
    </row>
    <row r="24" spans="2:5">
      <c r="B24" s="95" t="s">
        <v>1411</v>
      </c>
      <c r="C24" s="541" t="s">
        <v>1596</v>
      </c>
      <c r="D24" s="542"/>
      <c r="E24" s="92" t="s">
        <v>1576</v>
      </c>
    </row>
    <row r="25" spans="2:5">
      <c r="B25" s="95" t="s">
        <v>1413</v>
      </c>
      <c r="C25" s="541" t="s">
        <v>1597</v>
      </c>
      <c r="D25" s="542"/>
      <c r="E25" s="92" t="s">
        <v>1592</v>
      </c>
    </row>
    <row r="26" spans="2:5" ht="24">
      <c r="B26" s="95" t="s">
        <v>1415</v>
      </c>
      <c r="C26" s="541" t="s">
        <v>1598</v>
      </c>
      <c r="D26" s="542"/>
      <c r="E26" s="92" t="s">
        <v>1578</v>
      </c>
    </row>
    <row r="27" spans="2:5" ht="24">
      <c r="B27" s="95" t="s">
        <v>1417</v>
      </c>
      <c r="C27" s="541" t="s">
        <v>1599</v>
      </c>
      <c r="D27" s="542"/>
      <c r="E27" s="92" t="s">
        <v>1592</v>
      </c>
    </row>
    <row r="28" spans="2:5">
      <c r="B28" s="851" t="s">
        <v>1419</v>
      </c>
      <c r="C28" s="866" t="s">
        <v>1600</v>
      </c>
      <c r="D28" s="542" t="s">
        <v>1601</v>
      </c>
      <c r="E28" s="92" t="s">
        <v>1576</v>
      </c>
    </row>
    <row r="29" spans="2:5">
      <c r="B29" s="853"/>
      <c r="C29" s="867"/>
      <c r="D29" s="542" t="s">
        <v>1602</v>
      </c>
      <c r="E29" s="92" t="s">
        <v>1577</v>
      </c>
    </row>
    <row r="30" spans="2:5">
      <c r="B30" s="853"/>
      <c r="C30" s="867"/>
      <c r="D30" s="542" t="s">
        <v>1603</v>
      </c>
      <c r="E30" s="92" t="s">
        <v>1578</v>
      </c>
    </row>
    <row r="31" spans="2:5">
      <c r="B31" s="852"/>
      <c r="C31" s="868"/>
      <c r="D31" s="542" t="s">
        <v>1604</v>
      </c>
      <c r="E31" s="92" t="s">
        <v>1592</v>
      </c>
    </row>
    <row r="32" spans="2:5">
      <c r="B32" s="851" t="s">
        <v>1421</v>
      </c>
      <c r="C32" s="866" t="s">
        <v>1435</v>
      </c>
      <c r="D32" s="542" t="s">
        <v>1408</v>
      </c>
      <c r="E32" s="92" t="s">
        <v>1576</v>
      </c>
    </row>
    <row r="33" spans="2:5">
      <c r="B33" s="853"/>
      <c r="C33" s="867"/>
      <c r="D33" s="542" t="s">
        <v>1395</v>
      </c>
      <c r="E33" s="92" t="s">
        <v>1577</v>
      </c>
    </row>
    <row r="34" spans="2:5">
      <c r="B34" s="853"/>
      <c r="C34" s="867"/>
      <c r="D34" s="542" t="s">
        <v>1603</v>
      </c>
      <c r="E34" s="92" t="s">
        <v>1578</v>
      </c>
    </row>
    <row r="35" spans="2:5">
      <c r="B35" s="852"/>
      <c r="C35" s="868"/>
      <c r="D35" s="542" t="s">
        <v>1604</v>
      </c>
      <c r="E35" s="92" t="s">
        <v>1592</v>
      </c>
    </row>
    <row r="36" spans="2:5">
      <c r="B36" s="539" t="s">
        <v>1423</v>
      </c>
      <c r="C36" s="540" t="s">
        <v>1437</v>
      </c>
      <c r="D36" s="542"/>
      <c r="E36" s="92" t="s">
        <v>1583</v>
      </c>
    </row>
    <row r="37" spans="2:5">
      <c r="B37" s="95" t="s">
        <v>1426</v>
      </c>
      <c r="C37" s="541" t="s">
        <v>1439</v>
      </c>
      <c r="D37" s="542"/>
      <c r="E37" s="92" t="s">
        <v>1583</v>
      </c>
    </row>
    <row r="38" spans="2:5" ht="24">
      <c r="B38" s="95" t="s">
        <v>1428</v>
      </c>
      <c r="C38" s="541" t="s">
        <v>1605</v>
      </c>
      <c r="D38" s="542"/>
      <c r="E38" s="92" t="s">
        <v>1583</v>
      </c>
    </row>
    <row r="39" spans="2:5">
      <c r="B39" s="851" t="s">
        <v>1430</v>
      </c>
      <c r="C39" s="866" t="s">
        <v>1446</v>
      </c>
      <c r="D39" s="542" t="s">
        <v>1601</v>
      </c>
      <c r="E39" s="92" t="s">
        <v>1583</v>
      </c>
    </row>
    <row r="40" spans="2:5">
      <c r="B40" s="852"/>
      <c r="C40" s="868"/>
      <c r="D40" s="542" t="s">
        <v>1606</v>
      </c>
      <c r="E40" s="92" t="s">
        <v>1587</v>
      </c>
    </row>
    <row r="41" spans="2:5" ht="24">
      <c r="B41" s="95" t="s">
        <v>1432</v>
      </c>
      <c r="C41" s="536" t="s">
        <v>1448</v>
      </c>
      <c r="D41" s="542"/>
      <c r="E41" s="92" t="s">
        <v>1607</v>
      </c>
    </row>
    <row r="42" spans="2:5" ht="24">
      <c r="B42" s="95" t="s">
        <v>1434</v>
      </c>
      <c r="C42" s="541" t="s">
        <v>1452</v>
      </c>
      <c r="D42" s="542"/>
      <c r="E42" s="92" t="s">
        <v>1608</v>
      </c>
    </row>
    <row r="43" spans="2:5" ht="24">
      <c r="B43" s="539" t="s">
        <v>1436</v>
      </c>
      <c r="C43" s="540" t="s">
        <v>1609</v>
      </c>
      <c r="D43" s="542"/>
      <c r="E43" s="92" t="s">
        <v>1610</v>
      </c>
    </row>
    <row r="44" spans="2:5" ht="24">
      <c r="B44" s="95" t="s">
        <v>1438</v>
      </c>
      <c r="C44" s="541" t="s">
        <v>1611</v>
      </c>
      <c r="D44" s="542"/>
      <c r="E44" s="92" t="s">
        <v>1612</v>
      </c>
    </row>
    <row r="45" spans="2:5" ht="24">
      <c r="B45" s="95" t="s">
        <v>1440</v>
      </c>
      <c r="C45" s="541" t="s">
        <v>1613</v>
      </c>
      <c r="D45" s="542"/>
      <c r="E45" s="92" t="s">
        <v>1592</v>
      </c>
    </row>
    <row r="46" spans="2:5">
      <c r="B46" s="539" t="s">
        <v>1443</v>
      </c>
      <c r="C46" s="540" t="s">
        <v>1614</v>
      </c>
      <c r="D46" s="542"/>
      <c r="E46" s="92" t="s">
        <v>1592</v>
      </c>
    </row>
    <row r="47" spans="2:5">
      <c r="B47" s="95" t="s">
        <v>1445</v>
      </c>
      <c r="C47" s="541" t="s">
        <v>1615</v>
      </c>
      <c r="D47" s="542"/>
      <c r="E47" s="92" t="s">
        <v>1616</v>
      </c>
    </row>
    <row r="48" spans="2:5" ht="24">
      <c r="B48" s="95" t="s">
        <v>1447</v>
      </c>
      <c r="C48" s="541" t="s">
        <v>1617</v>
      </c>
      <c r="D48" s="542"/>
      <c r="E48" s="92" t="s">
        <v>1612</v>
      </c>
    </row>
    <row r="49" spans="2:5" ht="48">
      <c r="B49" s="539" t="s">
        <v>1449</v>
      </c>
      <c r="C49" s="540" t="s">
        <v>1618</v>
      </c>
      <c r="D49" s="542"/>
      <c r="E49" s="92" t="s">
        <v>1619</v>
      </c>
    </row>
    <row r="50" spans="2:5" ht="36">
      <c r="B50" s="94" t="s">
        <v>1451</v>
      </c>
      <c r="C50" s="545" t="s">
        <v>1620</v>
      </c>
      <c r="D50" s="542"/>
      <c r="E50" s="92" t="s">
        <v>1583</v>
      </c>
    </row>
    <row r="51" spans="2:5">
      <c r="B51" s="95" t="s">
        <v>1453</v>
      </c>
      <c r="C51" s="95" t="s">
        <v>1478</v>
      </c>
      <c r="D51" s="544"/>
      <c r="E51" s="92" t="s">
        <v>1594</v>
      </c>
    </row>
    <row r="52" spans="2:5">
      <c r="B52" s="92" t="s">
        <v>1455</v>
      </c>
      <c r="C52" s="92" t="s">
        <v>1480</v>
      </c>
      <c r="D52" s="544"/>
      <c r="E52" s="92" t="s">
        <v>1594</v>
      </c>
    </row>
    <row r="53" spans="2:5" ht="24">
      <c r="B53" s="539" t="s">
        <v>1457</v>
      </c>
      <c r="C53" s="540" t="s">
        <v>1621</v>
      </c>
      <c r="D53" s="542"/>
      <c r="E53" s="92" t="s">
        <v>1612</v>
      </c>
    </row>
    <row r="54" spans="2:5">
      <c r="B54" s="95" t="s">
        <v>1459</v>
      </c>
      <c r="C54" s="541" t="s">
        <v>1622</v>
      </c>
      <c r="D54" s="542"/>
      <c r="E54" s="92" t="s">
        <v>1576</v>
      </c>
    </row>
    <row r="55" spans="2:5" ht="24">
      <c r="B55" s="95" t="s">
        <v>1462</v>
      </c>
      <c r="C55" s="541" t="s">
        <v>1623</v>
      </c>
      <c r="D55" s="542"/>
      <c r="E55" s="92" t="s">
        <v>1624</v>
      </c>
    </row>
    <row r="56" spans="2:5">
      <c r="B56" s="95" t="s">
        <v>1464</v>
      </c>
      <c r="C56" s="541" t="s">
        <v>1625</v>
      </c>
      <c r="D56" s="542"/>
      <c r="E56" s="92" t="s">
        <v>1592</v>
      </c>
    </row>
    <row r="57" spans="2:5">
      <c r="B57" s="95" t="s">
        <v>1466</v>
      </c>
      <c r="C57" s="541" t="s">
        <v>1488</v>
      </c>
      <c r="D57" s="542"/>
      <c r="E57" s="92" t="s">
        <v>1592</v>
      </c>
    </row>
    <row r="58" spans="2:5">
      <c r="B58" s="95" t="s">
        <v>1468</v>
      </c>
      <c r="C58" s="541" t="s">
        <v>1490</v>
      </c>
      <c r="D58" s="542"/>
      <c r="E58" s="92" t="s">
        <v>1592</v>
      </c>
    </row>
    <row r="59" spans="2:5">
      <c r="B59" s="95" t="s">
        <v>1470</v>
      </c>
      <c r="C59" s="541" t="s">
        <v>1494</v>
      </c>
      <c r="D59" s="542"/>
      <c r="E59" s="92" t="s">
        <v>1592</v>
      </c>
    </row>
    <row r="60" spans="2:5">
      <c r="B60" s="95" t="s">
        <v>1475</v>
      </c>
      <c r="C60" s="541" t="s">
        <v>1496</v>
      </c>
      <c r="D60" s="542"/>
      <c r="E60" s="92" t="s">
        <v>1626</v>
      </c>
    </row>
    <row r="61" spans="2:5">
      <c r="B61" s="95" t="s">
        <v>1477</v>
      </c>
      <c r="C61" s="541" t="s">
        <v>1498</v>
      </c>
      <c r="D61" s="542"/>
      <c r="E61" s="92" t="s">
        <v>1592</v>
      </c>
    </row>
    <row r="62" spans="2:5">
      <c r="B62" s="95" t="s">
        <v>1479</v>
      </c>
      <c r="C62" s="541" t="s">
        <v>1500</v>
      </c>
      <c r="D62" s="542"/>
      <c r="E62" s="92" t="s">
        <v>1592</v>
      </c>
    </row>
    <row r="63" spans="2:5">
      <c r="B63" s="95" t="s">
        <v>1481</v>
      </c>
      <c r="C63" s="541" t="s">
        <v>1502</v>
      </c>
      <c r="D63" s="542"/>
      <c r="E63" s="92" t="s">
        <v>1592</v>
      </c>
    </row>
    <row r="64" spans="2:5">
      <c r="B64" s="95" t="s">
        <v>1483</v>
      </c>
      <c r="C64" s="541" t="s">
        <v>1504</v>
      </c>
      <c r="D64" s="542"/>
      <c r="E64" s="92" t="s">
        <v>1592</v>
      </c>
    </row>
    <row r="65" spans="2:5">
      <c r="B65" s="95" t="s">
        <v>1485</v>
      </c>
      <c r="C65" s="541" t="s">
        <v>1506</v>
      </c>
      <c r="D65" s="542"/>
      <c r="E65" s="92" t="s">
        <v>1592</v>
      </c>
    </row>
    <row r="66" spans="2:5">
      <c r="B66" s="95" t="s">
        <v>1487</v>
      </c>
      <c r="C66" s="541" t="s">
        <v>1508</v>
      </c>
      <c r="D66" s="542"/>
      <c r="E66" s="92" t="s">
        <v>1592</v>
      </c>
    </row>
    <row r="67" spans="2:5">
      <c r="B67" s="95" t="s">
        <v>1489</v>
      </c>
      <c r="C67" s="541" t="s">
        <v>1627</v>
      </c>
      <c r="D67" s="542"/>
      <c r="E67" s="92" t="s">
        <v>1592</v>
      </c>
    </row>
    <row r="68" spans="2:5">
      <c r="B68" s="95" t="s">
        <v>1491</v>
      </c>
      <c r="C68" s="541" t="s">
        <v>1628</v>
      </c>
      <c r="D68" s="542"/>
      <c r="E68" s="92" t="s">
        <v>1581</v>
      </c>
    </row>
    <row r="69" spans="2:5">
      <c r="B69" s="95" t="s">
        <v>1493</v>
      </c>
      <c r="C69" s="541" t="s">
        <v>1512</v>
      </c>
      <c r="D69" s="542"/>
      <c r="E69" s="92" t="s">
        <v>1629</v>
      </c>
    </row>
    <row r="70" spans="2:5">
      <c r="B70" s="95" t="s">
        <v>1495</v>
      </c>
      <c r="C70" s="541" t="s">
        <v>1514</v>
      </c>
      <c r="D70" s="542"/>
      <c r="E70" s="92" t="s">
        <v>1630</v>
      </c>
    </row>
    <row r="71" spans="2:5">
      <c r="B71" s="95" t="s">
        <v>1497</v>
      </c>
      <c r="C71" s="541" t="s">
        <v>1516</v>
      </c>
      <c r="D71" s="542"/>
      <c r="E71" s="92" t="s">
        <v>1631</v>
      </c>
    </row>
    <row r="72" spans="2:5">
      <c r="B72" s="95" t="s">
        <v>1499</v>
      </c>
      <c r="C72" s="541" t="s">
        <v>1518</v>
      </c>
      <c r="D72" s="542"/>
      <c r="E72" s="92" t="s">
        <v>1626</v>
      </c>
    </row>
    <row r="73" spans="2:5">
      <c r="B73" s="95" t="s">
        <v>1501</v>
      </c>
      <c r="C73" s="541" t="s">
        <v>1520</v>
      </c>
      <c r="D73" s="542"/>
      <c r="E73" s="92" t="s">
        <v>1626</v>
      </c>
    </row>
    <row r="74" spans="2:5">
      <c r="B74" s="559" t="s">
        <v>1521</v>
      </c>
      <c r="C74" s="560"/>
      <c r="D74" s="561"/>
      <c r="E74" s="562"/>
    </row>
    <row r="75" spans="2:5" ht="48.75" customHeight="1">
      <c r="B75" s="869" t="s">
        <v>1632</v>
      </c>
      <c r="C75" s="857"/>
      <c r="D75" s="857"/>
      <c r="E75" s="858"/>
    </row>
    <row r="76" spans="2:5">
      <c r="B76" s="551" t="s">
        <v>1633</v>
      </c>
      <c r="C76" s="552"/>
      <c r="D76" s="553"/>
      <c r="E76" s="554"/>
    </row>
    <row r="77" spans="2:5">
      <c r="B77" s="551" t="s">
        <v>1634</v>
      </c>
      <c r="C77" s="552"/>
      <c r="D77" s="553"/>
      <c r="E77" s="554"/>
    </row>
    <row r="78" spans="2:5">
      <c r="B78" s="551" t="s">
        <v>1635</v>
      </c>
      <c r="C78" s="552"/>
      <c r="D78" s="553"/>
      <c r="E78" s="554"/>
    </row>
    <row r="79" spans="2:5">
      <c r="B79" s="551" t="s">
        <v>1636</v>
      </c>
      <c r="C79" s="552"/>
      <c r="D79" s="553"/>
      <c r="E79" s="554"/>
    </row>
    <row r="80" spans="2:5">
      <c r="B80" s="551" t="s">
        <v>1637</v>
      </c>
      <c r="C80" s="552"/>
      <c r="D80" s="553"/>
      <c r="E80" s="554"/>
    </row>
    <row r="81" spans="2:5">
      <c r="B81" s="551" t="s">
        <v>1638</v>
      </c>
      <c r="C81" s="552"/>
      <c r="D81" s="553"/>
      <c r="E81" s="554"/>
    </row>
    <row r="82" spans="2:5">
      <c r="B82" s="551" t="s">
        <v>1639</v>
      </c>
      <c r="C82" s="552"/>
      <c r="D82" s="553">
        <v>0</v>
      </c>
      <c r="E82" s="554"/>
    </row>
    <row r="83" spans="2:5">
      <c r="B83" s="551" t="s">
        <v>1640</v>
      </c>
      <c r="C83" s="552"/>
      <c r="D83" s="553">
        <v>4</v>
      </c>
      <c r="E83" s="554"/>
    </row>
    <row r="84" spans="2:5">
      <c r="B84" s="551" t="s">
        <v>1381</v>
      </c>
      <c r="C84" s="552"/>
      <c r="D84" s="553">
        <v>5</v>
      </c>
      <c r="E84" s="554"/>
    </row>
    <row r="85" spans="2:5">
      <c r="B85" s="551" t="s">
        <v>1641</v>
      </c>
      <c r="C85" s="552"/>
      <c r="D85" s="553">
        <v>6</v>
      </c>
      <c r="E85" s="554"/>
    </row>
    <row r="86" spans="2:5">
      <c r="B86" s="551" t="s">
        <v>1642</v>
      </c>
      <c r="C86" s="552"/>
      <c r="D86" s="553">
        <v>7</v>
      </c>
      <c r="E86" s="554"/>
    </row>
    <row r="87" spans="2:5">
      <c r="B87" s="551" t="s">
        <v>1643</v>
      </c>
      <c r="C87" s="552"/>
      <c r="D87" s="553">
        <v>8</v>
      </c>
      <c r="E87" s="554"/>
    </row>
    <row r="88" spans="2:5">
      <c r="B88" s="551" t="s">
        <v>1644</v>
      </c>
      <c r="C88" s="552"/>
      <c r="D88" s="553">
        <v>10</v>
      </c>
      <c r="E88" s="554"/>
    </row>
    <row r="89" spans="2:5">
      <c r="B89" s="551" t="s">
        <v>1645</v>
      </c>
      <c r="C89" s="552"/>
      <c r="D89" s="553">
        <v>11</v>
      </c>
      <c r="E89" s="554"/>
    </row>
    <row r="90" spans="2:5">
      <c r="B90" s="551" t="s">
        <v>1646</v>
      </c>
      <c r="C90" s="552"/>
      <c r="D90" s="553">
        <v>12</v>
      </c>
      <c r="E90" s="554"/>
    </row>
    <row r="91" spans="2:5">
      <c r="B91" s="551" t="s">
        <v>1647</v>
      </c>
      <c r="C91" s="552"/>
      <c r="D91" s="553">
        <v>13</v>
      </c>
      <c r="E91" s="554"/>
    </row>
    <row r="92" spans="2:5">
      <c r="B92" s="551" t="s">
        <v>1648</v>
      </c>
      <c r="C92" s="552"/>
      <c r="D92" s="553">
        <v>14</v>
      </c>
      <c r="E92" s="554"/>
    </row>
    <row r="93" spans="2:5">
      <c r="B93" s="551" t="s">
        <v>1649</v>
      </c>
      <c r="C93" s="552"/>
      <c r="D93" s="553">
        <v>15</v>
      </c>
      <c r="E93" s="554"/>
    </row>
    <row r="94" spans="2:5">
      <c r="B94" s="551" t="s">
        <v>1650</v>
      </c>
      <c r="C94" s="552"/>
      <c r="D94" s="553">
        <v>16</v>
      </c>
      <c r="E94" s="554"/>
    </row>
    <row r="95" spans="2:5">
      <c r="B95" s="551" t="s">
        <v>1651</v>
      </c>
      <c r="C95" s="552"/>
      <c r="D95" s="553">
        <v>18</v>
      </c>
      <c r="E95" s="554"/>
    </row>
    <row r="96" spans="2:5">
      <c r="B96" s="551" t="s">
        <v>1652</v>
      </c>
      <c r="C96" s="552"/>
      <c r="D96" s="553"/>
      <c r="E96" s="554"/>
    </row>
    <row r="97" spans="2:5" ht="23.25" customHeight="1">
      <c r="B97" s="863" t="s">
        <v>1653</v>
      </c>
      <c r="C97" s="864"/>
      <c r="D97" s="864"/>
      <c r="E97" s="865"/>
    </row>
  </sheetData>
  <mergeCells count="17">
    <mergeCell ref="B3:E3"/>
    <mergeCell ref="B4:E4"/>
    <mergeCell ref="B5:E5"/>
    <mergeCell ref="B75:E75"/>
    <mergeCell ref="B97:E97"/>
    <mergeCell ref="B8:B11"/>
    <mergeCell ref="B12:B14"/>
    <mergeCell ref="B17:B19"/>
    <mergeCell ref="B28:B31"/>
    <mergeCell ref="B32:B35"/>
    <mergeCell ref="C8:C11"/>
    <mergeCell ref="C12:C14"/>
    <mergeCell ref="C17:C19"/>
    <mergeCell ref="C28:C31"/>
    <mergeCell ref="C32:C35"/>
    <mergeCell ref="C39:C40"/>
    <mergeCell ref="B39:B40"/>
  </mergeCells>
  <phoneticPr fontId="1"/>
  <pageMargins left="0.78740157480314965" right="0" top="0.39370078740157483" bottom="0.39370078740157483" header="0" footer="0"/>
  <pageSetup paperSize="9" scale="86" fitToHeight="0" orientation="portrait" horizontalDpi="0" verticalDpi="0" r:id="rId1"/>
  <headerFooter>
    <oddHeader>&amp;R&amp;F/&amp;A/頁&amp;P-&amp;N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施設一覧</vt:lpstr>
      <vt:lpstr>全別表</vt:lpstr>
      <vt:lpstr>全ば発施表</vt:lpstr>
      <vt:lpstr>コメント</vt:lpstr>
      <vt:lpstr>令別1ば発施</vt:lpstr>
      <vt:lpstr>規3条SOX</vt:lpstr>
      <vt:lpstr>規別2ばじ</vt:lpstr>
      <vt:lpstr>規別3害</vt:lpstr>
      <vt:lpstr>規別3-2窒</vt:lpstr>
      <vt:lpstr>栗市HP</vt:lpstr>
      <vt:lpstr>解釈通知等</vt:lpstr>
      <vt:lpstr>S55白書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kmdみやぎ</dc:creator>
  <cp:lastModifiedBy>kmdみやぎ</cp:lastModifiedBy>
  <cp:lastPrinted>2017-03-01T22:52:20Z</cp:lastPrinted>
  <dcterms:created xsi:type="dcterms:W3CDTF">2017-01-21T05:29:17Z</dcterms:created>
  <dcterms:modified xsi:type="dcterms:W3CDTF">2019-02-01T05:45:17Z</dcterms:modified>
</cp:coreProperties>
</file>