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13830" activeTab="3"/>
  </bookViews>
  <sheets>
    <sheet name="ばい煙" sheetId="2" r:id="rId1"/>
    <sheet name="概況" sheetId="1" r:id="rId2"/>
    <sheet name="量加工" sheetId="10" r:id="rId3"/>
    <sheet name="焼却量_元" sheetId="11" r:id="rId4"/>
    <sheet name="加工1" sheetId="3" r:id="rId5"/>
    <sheet name="DXN" sheetId="4" r:id="rId6"/>
    <sheet name="SOｘ" sheetId="5" r:id="rId7"/>
    <sheet name="ばいじん" sheetId="6" r:id="rId8"/>
    <sheet name="NOx" sheetId="7" r:id="rId9"/>
    <sheet name="HCl" sheetId="8" r:id="rId10"/>
  </sheets>
  <definedNames>
    <definedName name="_xlnm._FilterDatabase" localSheetId="4" hidden="1">加工1!$B$4:$AH$284</definedName>
  </definedNames>
  <calcPr calcId="145621" refMode="R1C1"/>
</workbook>
</file>

<file path=xl/calcChain.xml><?xml version="1.0" encoding="utf-8"?>
<calcChain xmlns="http://schemas.openxmlformats.org/spreadsheetml/2006/main">
  <c r="S123" i="11" l="1"/>
  <c r="R123" i="11"/>
  <c r="Q123" i="11"/>
  <c r="P123" i="11"/>
  <c r="O123" i="11"/>
  <c r="N123" i="11"/>
  <c r="M123" i="11"/>
  <c r="L123" i="11"/>
  <c r="K123" i="11"/>
  <c r="J123" i="11"/>
  <c r="I123" i="11"/>
  <c r="H123" i="11"/>
  <c r="G123" i="11"/>
  <c r="F123" i="11"/>
  <c r="S115" i="11"/>
  <c r="R115" i="11"/>
  <c r="Q115" i="11"/>
  <c r="P115" i="11"/>
  <c r="O115" i="11"/>
  <c r="N115" i="11"/>
  <c r="M115" i="11"/>
  <c r="L115" i="11"/>
  <c r="K115" i="11"/>
  <c r="J115" i="11"/>
  <c r="I115" i="11"/>
  <c r="H115" i="11"/>
  <c r="G115" i="11"/>
  <c r="F115" i="11"/>
  <c r="S105" i="11"/>
  <c r="R105" i="11"/>
  <c r="Q105" i="11"/>
  <c r="P105" i="11"/>
  <c r="O105" i="11"/>
  <c r="N105" i="11"/>
  <c r="M105" i="11"/>
  <c r="L105" i="11"/>
  <c r="K105" i="11"/>
  <c r="J105" i="11"/>
  <c r="I105" i="11"/>
  <c r="H105" i="11"/>
  <c r="G105" i="11"/>
  <c r="F105" i="11"/>
  <c r="S100" i="11"/>
  <c r="R100" i="11"/>
  <c r="Q100" i="11"/>
  <c r="P100" i="11"/>
  <c r="O100" i="11"/>
  <c r="N100" i="11"/>
  <c r="M100" i="11"/>
  <c r="L100" i="11"/>
  <c r="K100" i="11"/>
  <c r="J100" i="11"/>
  <c r="I100" i="11"/>
  <c r="H100" i="11"/>
  <c r="G100" i="11"/>
  <c r="F100" i="11"/>
  <c r="S93" i="11"/>
  <c r="R93" i="11"/>
  <c r="Q93" i="11"/>
  <c r="P93" i="11"/>
  <c r="O93" i="11"/>
  <c r="N93" i="11"/>
  <c r="M93" i="11"/>
  <c r="L93" i="11"/>
  <c r="K93" i="11"/>
  <c r="J93" i="11"/>
  <c r="I93" i="11"/>
  <c r="H93" i="11"/>
  <c r="G93" i="11"/>
  <c r="F93" i="11"/>
  <c r="S86" i="11"/>
  <c r="R86" i="11"/>
  <c r="Q86" i="11"/>
  <c r="P86" i="11"/>
  <c r="O86" i="11"/>
  <c r="N86" i="11"/>
  <c r="M86" i="11"/>
  <c r="L86" i="11"/>
  <c r="K86" i="11"/>
  <c r="J86" i="11"/>
  <c r="I86" i="11"/>
  <c r="H86" i="11"/>
  <c r="G86" i="11"/>
  <c r="F86" i="11"/>
  <c r="S77" i="11"/>
  <c r="R77" i="11"/>
  <c r="Q77" i="11"/>
  <c r="P77" i="11"/>
  <c r="O77" i="11"/>
  <c r="N77" i="11"/>
  <c r="M77" i="11"/>
  <c r="L77" i="11"/>
  <c r="K77" i="11"/>
  <c r="J77" i="11"/>
  <c r="I77" i="11"/>
  <c r="H77" i="11"/>
  <c r="G77" i="11"/>
  <c r="F77" i="11"/>
  <c r="S68" i="11"/>
  <c r="R68" i="11"/>
  <c r="Q68" i="11"/>
  <c r="P68" i="11"/>
  <c r="O68" i="11"/>
  <c r="N68" i="11"/>
  <c r="M68" i="11"/>
  <c r="L68" i="11"/>
  <c r="K68" i="11"/>
  <c r="J68" i="11"/>
  <c r="I68" i="11"/>
  <c r="H68" i="11"/>
  <c r="G68" i="11"/>
  <c r="F68" i="11"/>
  <c r="S57" i="11"/>
  <c r="R57" i="11"/>
  <c r="Q57" i="11"/>
  <c r="P57" i="11"/>
  <c r="O57" i="11"/>
  <c r="N57" i="11"/>
  <c r="M57" i="11"/>
  <c r="L57" i="11"/>
  <c r="K57" i="11"/>
  <c r="J57" i="11"/>
  <c r="I57" i="11"/>
  <c r="H57" i="11"/>
  <c r="G57" i="11"/>
  <c r="F57" i="11"/>
  <c r="S51" i="11"/>
  <c r="R51" i="11"/>
  <c r="Q51" i="11"/>
  <c r="P51" i="11"/>
  <c r="O51" i="11"/>
  <c r="N51" i="11"/>
  <c r="M51" i="11"/>
  <c r="L51" i="11"/>
  <c r="K51" i="11"/>
  <c r="J51" i="11"/>
  <c r="I51" i="11"/>
  <c r="H51" i="11"/>
  <c r="G51" i="11"/>
  <c r="F51" i="11"/>
  <c r="S43" i="11"/>
  <c r="R43" i="11"/>
  <c r="Q43" i="11"/>
  <c r="P43" i="11"/>
  <c r="O43" i="11"/>
  <c r="N43" i="11"/>
  <c r="M43" i="11"/>
  <c r="L43" i="11"/>
  <c r="K43" i="11"/>
  <c r="J43" i="11"/>
  <c r="I43" i="11"/>
  <c r="H43" i="11"/>
  <c r="G43" i="11"/>
  <c r="F43" i="11"/>
  <c r="R36" i="11"/>
  <c r="Q36" i="11"/>
  <c r="P36" i="11"/>
  <c r="O36" i="11"/>
  <c r="N36" i="11"/>
  <c r="M36" i="11"/>
  <c r="L36" i="11"/>
  <c r="K36" i="11"/>
  <c r="J36" i="11"/>
  <c r="I36" i="11"/>
  <c r="H36" i="11"/>
  <c r="G36" i="11"/>
  <c r="F36" i="11"/>
  <c r="S35" i="11"/>
  <c r="S34" i="11"/>
  <c r="S33" i="11"/>
  <c r="S32" i="11"/>
  <c r="S31" i="11"/>
  <c r="S36" i="11" s="1"/>
  <c r="R27" i="11"/>
  <c r="Q27" i="11"/>
  <c r="P27" i="11"/>
  <c r="O27" i="11"/>
  <c r="N27" i="11"/>
  <c r="M27" i="11"/>
  <c r="L27" i="11"/>
  <c r="K27" i="11"/>
  <c r="J27" i="11"/>
  <c r="I27" i="11"/>
  <c r="H27" i="11"/>
  <c r="G27" i="11"/>
  <c r="F27" i="11"/>
  <c r="R21" i="11"/>
  <c r="Q21" i="11"/>
  <c r="P21" i="11"/>
  <c r="O21" i="11"/>
  <c r="N21" i="11"/>
  <c r="M21" i="11"/>
  <c r="L21" i="11"/>
  <c r="K21" i="11"/>
  <c r="J21" i="11"/>
  <c r="I21" i="11"/>
  <c r="H21" i="11"/>
  <c r="G21" i="11"/>
  <c r="F21" i="11"/>
  <c r="S20" i="11"/>
  <c r="S26" i="11" s="1"/>
  <c r="S19" i="11"/>
  <c r="S25" i="11" s="1"/>
  <c r="S18" i="11"/>
  <c r="S24" i="11" s="1"/>
  <c r="S17" i="11"/>
  <c r="S23" i="11" s="1"/>
  <c r="S27" i="11" s="1"/>
  <c r="R13" i="11"/>
  <c r="Q13" i="11"/>
  <c r="P13" i="11"/>
  <c r="O13" i="11"/>
  <c r="N13" i="11"/>
  <c r="M13" i="11"/>
  <c r="L13" i="11"/>
  <c r="K13" i="11"/>
  <c r="J13" i="11"/>
  <c r="I13" i="11"/>
  <c r="H13" i="11"/>
  <c r="G13" i="11"/>
  <c r="F13" i="11"/>
  <c r="R8" i="11"/>
  <c r="Q8" i="11"/>
  <c r="P8" i="11"/>
  <c r="O8" i="11"/>
  <c r="N8" i="11"/>
  <c r="M8" i="11"/>
  <c r="L8" i="11"/>
  <c r="K8" i="11"/>
  <c r="J8" i="11"/>
  <c r="I8" i="11"/>
  <c r="H8" i="11"/>
  <c r="G8" i="11"/>
  <c r="F8" i="11"/>
  <c r="S7" i="11"/>
  <c r="S12" i="11" s="1"/>
  <c r="S6" i="11"/>
  <c r="S11" i="11" s="1"/>
  <c r="S5" i="11"/>
  <c r="S8" i="11" s="1"/>
  <c r="S10" i="11" l="1"/>
  <c r="S13" i="11" s="1"/>
  <c r="S21" i="11"/>
  <c r="S49" i="10" l="1"/>
  <c r="S50" i="10"/>
  <c r="S48" i="10"/>
  <c r="X29" i="10" l="1"/>
  <c r="X28" i="10"/>
  <c r="X27" i="10"/>
  <c r="X26" i="10"/>
  <c r="X25" i="10"/>
  <c r="X21" i="10"/>
  <c r="X20" i="10"/>
  <c r="X11" i="10"/>
  <c r="X10" i="10"/>
  <c r="X9" i="10"/>
  <c r="X8" i="10"/>
  <c r="X17" i="10"/>
  <c r="X16" i="10"/>
  <c r="X15" i="10"/>
  <c r="X14" i="10"/>
  <c r="X13" i="10"/>
  <c r="X12" i="10"/>
  <c r="X32" i="10"/>
  <c r="X31" i="10"/>
  <c r="X30" i="10"/>
  <c r="X7" i="10"/>
  <c r="X6" i="10"/>
  <c r="X5" i="10"/>
  <c r="X4" i="10"/>
  <c r="X24" i="10"/>
  <c r="X23" i="10"/>
  <c r="X22" i="10"/>
  <c r="X18" i="10"/>
  <c r="AF18" i="10" s="1"/>
  <c r="X19" i="10"/>
  <c r="U40" i="10"/>
  <c r="U39" i="10"/>
  <c r="AF19" i="10" l="1"/>
  <c r="AF22" i="10"/>
  <c r="AF23" i="10"/>
  <c r="AF24" i="10"/>
  <c r="AF4" i="10"/>
  <c r="AF5" i="10"/>
  <c r="AF6" i="10"/>
  <c r="AF7" i="10"/>
  <c r="AF30" i="10"/>
  <c r="AF31" i="10"/>
  <c r="AF32" i="10"/>
  <c r="AF12" i="10"/>
  <c r="AF13" i="10"/>
  <c r="AF14" i="10"/>
  <c r="AF15" i="10"/>
  <c r="AF16" i="10"/>
  <c r="AF17" i="10"/>
  <c r="AF8" i="10"/>
  <c r="AF9" i="10"/>
  <c r="AF10" i="10"/>
  <c r="AF11" i="10"/>
  <c r="AF20" i="10"/>
  <c r="AF21" i="10"/>
  <c r="AF25" i="10"/>
  <c r="AF26" i="10"/>
  <c r="AF27" i="10"/>
  <c r="AF28" i="10"/>
  <c r="AF29" i="10"/>
  <c r="AG19" i="10"/>
  <c r="AG22" i="10"/>
  <c r="AG23" i="10"/>
  <c r="AG24" i="10"/>
  <c r="AG4" i="10"/>
  <c r="AG5" i="10"/>
  <c r="AG6" i="10"/>
  <c r="AG7" i="10"/>
  <c r="AG30" i="10"/>
  <c r="AG31" i="10"/>
  <c r="AG32" i="10"/>
  <c r="AG12" i="10"/>
  <c r="AG13" i="10"/>
  <c r="AG14" i="10"/>
  <c r="AG15" i="10"/>
  <c r="AG16" i="10"/>
  <c r="AG17" i="10"/>
  <c r="AG8" i="10"/>
  <c r="AG9" i="10"/>
  <c r="AG10" i="10"/>
  <c r="AG11" i="10"/>
  <c r="AG20" i="10"/>
  <c r="AG21" i="10"/>
  <c r="AG25" i="10"/>
  <c r="AG26" i="10"/>
  <c r="AG27" i="10"/>
  <c r="AG28" i="10"/>
  <c r="AG29" i="10"/>
  <c r="AG18" i="10"/>
  <c r="AH19" i="10" s="1"/>
  <c r="AA35" i="10"/>
  <c r="Z35" i="10"/>
  <c r="Y35" i="10"/>
  <c r="W35" i="10"/>
  <c r="V35" i="10"/>
  <c r="X35" i="10"/>
  <c r="K35" i="10"/>
  <c r="L35" i="10"/>
  <c r="M35" i="10"/>
  <c r="N35" i="10"/>
  <c r="O35" i="10"/>
  <c r="P35" i="10"/>
  <c r="Q35" i="10"/>
  <c r="R35" i="10"/>
  <c r="S35" i="10"/>
  <c r="T35" i="10"/>
  <c r="U35" i="10"/>
  <c r="J35" i="10"/>
  <c r="E35" i="10"/>
  <c r="F35" i="10"/>
  <c r="G35" i="10"/>
  <c r="H35" i="10"/>
  <c r="I35" i="10"/>
  <c r="D35" i="10"/>
  <c r="AA34" i="10"/>
  <c r="Z34" i="10"/>
  <c r="Y34" i="10"/>
  <c r="X34" i="10"/>
  <c r="W34" i="10"/>
  <c r="V34" i="10"/>
  <c r="K34" i="10"/>
  <c r="L34" i="10"/>
  <c r="M34" i="10"/>
  <c r="N34" i="10"/>
  <c r="O34" i="10"/>
  <c r="P34" i="10"/>
  <c r="Q34" i="10"/>
  <c r="R34" i="10"/>
  <c r="S34" i="10"/>
  <c r="T34" i="10"/>
  <c r="U34" i="10"/>
  <c r="J34" i="10"/>
  <c r="G34" i="10"/>
  <c r="H34" i="10"/>
  <c r="I34" i="10"/>
  <c r="F34" i="10"/>
  <c r="AA33" i="10"/>
  <c r="Z33" i="10"/>
  <c r="Y33" i="10"/>
  <c r="X33" i="10"/>
  <c r="W33" i="10"/>
  <c r="V33" i="10"/>
  <c r="K33" i="10"/>
  <c r="L33" i="10"/>
  <c r="M33" i="10"/>
  <c r="N33" i="10"/>
  <c r="O33" i="10"/>
  <c r="P33" i="10"/>
  <c r="Q33" i="10"/>
  <c r="R33" i="10"/>
  <c r="S33" i="10"/>
  <c r="T33" i="10"/>
  <c r="U33" i="10"/>
  <c r="J33" i="10"/>
  <c r="E33" i="10"/>
  <c r="F33" i="10"/>
  <c r="G33" i="10"/>
  <c r="H33" i="10"/>
  <c r="I33" i="10"/>
  <c r="D33" i="10"/>
  <c r="AF33" i="10" l="1"/>
  <c r="AF34" i="10"/>
  <c r="AH29" i="10"/>
  <c r="AH7" i="10"/>
  <c r="AH5" i="10"/>
  <c r="AH24" i="10"/>
  <c r="AF35" i="10"/>
  <c r="AH21" i="10"/>
  <c r="AH11" i="10"/>
  <c r="AH17" i="10"/>
  <c r="AH32" i="10"/>
  <c r="L7" i="1"/>
  <c r="J7" i="1"/>
  <c r="I7" i="1"/>
  <c r="H7" i="1"/>
  <c r="F7" i="1"/>
  <c r="M7" i="1"/>
  <c r="K7" i="1"/>
  <c r="G7" i="1"/>
  <c r="E7" i="1"/>
  <c r="F22" i="1"/>
  <c r="G22" i="1"/>
  <c r="H22" i="1"/>
  <c r="I22" i="1"/>
  <c r="J22" i="1"/>
  <c r="K22" i="1"/>
  <c r="L22" i="1"/>
  <c r="M22" i="1"/>
  <c r="E22" i="1"/>
</calcChain>
</file>

<file path=xl/sharedStrings.xml><?xml version="1.0" encoding="utf-8"?>
<sst xmlns="http://schemas.openxmlformats.org/spreadsheetml/2006/main" count="10650" uniqueCount="592">
  <si>
    <t>所在地</t>
  </si>
  <si>
    <t>気仙沼市波路上</t>
  </si>
  <si>
    <t>気仙沼市本吉町新南明戸</t>
  </si>
  <si>
    <t>南三陸町戸倉</t>
  </si>
  <si>
    <t>石巻市潮見町</t>
  </si>
  <si>
    <t>仙台市宮城野区港１丁目</t>
  </si>
  <si>
    <t>名取市閖上</t>
  </si>
  <si>
    <t>岩沼市押分</t>
  </si>
  <si>
    <t>亘理町吉田</t>
  </si>
  <si>
    <t>山元町高瀬</t>
  </si>
  <si>
    <t>仮設焼却炉の設置・稼働状況</t>
  </si>
  <si>
    <t>H25.11.15焼却終了</t>
  </si>
  <si>
    <t>H25.8.31焼却終了</t>
  </si>
  <si>
    <t>H25.10.26焼却終了</t>
  </si>
  <si>
    <t>H26.1.18焼却終了</t>
  </si>
  <si>
    <t>H25.10.1焼却終了</t>
  </si>
  <si>
    <t>H25.10.19焼却終了</t>
  </si>
  <si>
    <t>H25.11.8焼却終了</t>
  </si>
  <si>
    <t>H25.12.26焼却終了</t>
  </si>
  <si>
    <t>113,753ｔ</t>
  </si>
  <si>
    <t>92,715ｔ</t>
  </si>
  <si>
    <t>576,161ｔ</t>
  </si>
  <si>
    <t>92,331ｔ</t>
  </si>
  <si>
    <t>71,508ｔ</t>
  </si>
  <si>
    <t>61,940ｔ</t>
  </si>
  <si>
    <t>167,773ｔ</t>
  </si>
  <si>
    <t>128,534t</t>
  </si>
  <si>
    <t>排ガスの測定結果</t>
  </si>
  <si>
    <t>ばいじん</t>
  </si>
  <si>
    <t>放射性Cs</t>
  </si>
  <si>
    <t>その他</t>
  </si>
  <si>
    <t>焼却灰の放射性Cs</t>
  </si>
  <si>
    <t>石巻ブロック</t>
    <phoneticPr fontId="1"/>
  </si>
  <si>
    <t>宮城東部ブロック</t>
  </si>
  <si>
    <t>宮城東部ブロック</t>
    <phoneticPr fontId="1"/>
  </si>
  <si>
    <t>処分(焼却)した災害廃棄物の各月ごとの種類及び数量</t>
  </si>
  <si>
    <t>燃え殻(主灰)</t>
    <rPh sb="4" eb="5">
      <t>シュ</t>
    </rPh>
    <rPh sb="5" eb="6">
      <t>ハイ</t>
    </rPh>
    <phoneticPr fontId="1"/>
  </si>
  <si>
    <t>ばいじん(飛灰)</t>
    <rPh sb="5" eb="7">
      <t>ヒバイ</t>
    </rPh>
    <phoneticPr fontId="1"/>
  </si>
  <si>
    <t>[PDFファイル/45KB]</t>
  </si>
  <si>
    <t>[PDFファイル/46KB]</t>
  </si>
  <si>
    <t>[PDFファイル/64KB]</t>
  </si>
  <si>
    <t>[PDFファイル/44KB]</t>
  </si>
  <si>
    <t> [PDFファイル/53KB]</t>
  </si>
  <si>
    <t>[PDFファイル/51KB]</t>
  </si>
  <si>
    <t>[PDFファイル/183KB]</t>
  </si>
  <si>
    <t>[PDFファイル/52KB]</t>
  </si>
  <si>
    <t>[PDFファイル/56KB]</t>
  </si>
  <si>
    <t> [PDFファイル/63KB]</t>
  </si>
  <si>
    <t>[PDFファイル/53KB]</t>
  </si>
  <si>
    <t>[PDFファイル/55KB]</t>
  </si>
  <si>
    <t>[PDFファイル/50KB]</t>
  </si>
  <si>
    <t>[PDFファイル/232KB]</t>
  </si>
  <si>
    <t>[PDFファイル/57KB]</t>
  </si>
  <si>
    <t>[PDFファイル/108KB]</t>
  </si>
  <si>
    <t>[PDFファイル/54KB]</t>
  </si>
  <si>
    <t>[PDFファイル/48KB]</t>
  </si>
  <si>
    <t>[PDFファイル/261KB]</t>
  </si>
  <si>
    <t>[PDFファイル/63KB]</t>
  </si>
  <si>
    <t>[PDFファイル/49KB]</t>
  </si>
  <si>
    <t>[PDFファイル/31KB]</t>
  </si>
  <si>
    <t>気仙沼ブロック/気仙沼処理区</t>
    <phoneticPr fontId="1"/>
  </si>
  <si>
    <t>気仙沼ブロック/南三陸処理区</t>
    <phoneticPr fontId="1"/>
  </si>
  <si>
    <t>亘理名取ブロック/名取処理区</t>
  </si>
  <si>
    <t>亘理名取ブロック/岩沼処理区</t>
  </si>
  <si>
    <t>亘理名取ブロック/亘理処理区</t>
  </si>
  <si>
    <t>亘理名取ブロック/山元処理区</t>
  </si>
  <si>
    <t>ブロック/処理区</t>
    <rPh sb="5" eb="7">
      <t>ショリ</t>
    </rPh>
    <rPh sb="7" eb="8">
      <t>ク</t>
    </rPh>
    <phoneticPr fontId="1"/>
  </si>
  <si>
    <t>SOx･ばいじん･NOx･HCl･ダイオキシン類</t>
    <rPh sb="23" eb="24">
      <t>ルイ</t>
    </rPh>
    <phoneticPr fontId="1"/>
  </si>
  <si>
    <t>処分(焼却)した災害廃棄物総量</t>
    <rPh sb="13" eb="15">
      <t>ソウリョウ</t>
    </rPh>
    <phoneticPr fontId="1"/>
  </si>
  <si>
    <t>宮城県が設置する二次仮置き場の仮設焼却炉の維持管理状況等について､廃棄物の処理及び清掃に関する法律(昭和45年法律第１137号)第9条の3第6項の規定に基づき公表するものです。</t>
    <phoneticPr fontId="1"/>
  </si>
  <si>
    <t>ブロック(処理区)名　　　　　　　　　石巻ブロック</t>
  </si>
  <si>
    <t>排ガスの採取場所</t>
  </si>
  <si>
    <t>煙突</t>
  </si>
  <si>
    <t>排ガスの採取年月日</t>
  </si>
  <si>
    <t>H24.10.22</t>
  </si>
  <si>
    <t>H25.1.11</t>
  </si>
  <si>
    <t>H25.2.13</t>
  </si>
  <si>
    <t>H25.4.4</t>
  </si>
  <si>
    <t>H25.6.10</t>
  </si>
  <si>
    <t>H25.8.5</t>
  </si>
  <si>
    <t>H25.10.28</t>
  </si>
  <si>
    <t>H25.12.5</t>
  </si>
  <si>
    <t>測定結果が得られた日</t>
  </si>
  <si>
    <t>H24.9.4、9.10</t>
  </si>
  <si>
    <t>H24.11.8</t>
  </si>
  <si>
    <t>H25.1.25</t>
  </si>
  <si>
    <t>H25.2.20</t>
  </si>
  <si>
    <t>H25.4.18</t>
  </si>
  <si>
    <t>H25.6.27</t>
  </si>
  <si>
    <t>H25.8.16</t>
  </si>
  <si>
    <t>H25.11.8</t>
  </si>
  <si>
    <t>H25.12.19</t>
  </si>
  <si>
    <t>測定項目</t>
  </si>
  <si>
    <t>単位</t>
  </si>
  <si>
    <t>測定結果</t>
  </si>
  <si>
    <t>ダイオキシン類(DXN)</t>
  </si>
  <si>
    <t>-</t>
  </si>
  <si>
    <t>02＝12％換算</t>
  </si>
  <si>
    <t>硫黄酸化物(SOX)</t>
  </si>
  <si>
    <t>(K値)</t>
  </si>
  <si>
    <t>H26.1.16焼却終了</t>
  </si>
  <si>
    <t>0.001未満</t>
  </si>
  <si>
    <t>窒素酸化物(NOX)</t>
  </si>
  <si>
    <t>ppm</t>
  </si>
  <si>
    <t>塩化水素(HCI)</t>
  </si>
  <si>
    <t>【5号焼却炉:（M-3）ストーカ,329t/日】</t>
  </si>
  <si>
    <t>H24.10.25</t>
  </si>
  <si>
    <t>H24.12.25</t>
  </si>
  <si>
    <t>H25.2.4</t>
  </si>
  <si>
    <t>H25.4.5</t>
  </si>
  <si>
    <t>H25.7.19</t>
  </si>
  <si>
    <t>H25.8.6</t>
  </si>
  <si>
    <t>H25.11.5</t>
  </si>
  <si>
    <t>H25.12.7</t>
  </si>
  <si>
    <t>H24.8.16</t>
  </si>
  <si>
    <t>H25.7.30</t>
  </si>
  <si>
    <t>H25.11.15</t>
  </si>
  <si>
    <t>0.002未満</t>
  </si>
  <si>
    <t>【1号焼却炉:（J-1）ロータリーキルン,300t/日】</t>
  </si>
  <si>
    <t>H24.8.6</t>
  </si>
  <si>
    <t>H24.10.24</t>
  </si>
  <si>
    <t>H24.12.5</t>
  </si>
  <si>
    <t>H25.2.12</t>
  </si>
  <si>
    <t>H25.2.25</t>
  </si>
  <si>
    <t>H25.4.10</t>
  </si>
  <si>
    <t>H25.6.4</t>
  </si>
  <si>
    <t>H25.10.9</t>
  </si>
  <si>
    <t>H25.12.2</t>
  </si>
  <si>
    <t>H24.6.13,6.20</t>
  </si>
  <si>
    <t>H24.8.20</t>
  </si>
  <si>
    <t>H24.10.30</t>
  </si>
  <si>
    <t>H24.12.15</t>
  </si>
  <si>
    <t>H25.3.26</t>
  </si>
  <si>
    <t>H25.4.19</t>
  </si>
  <si>
    <t>H25.6.13，6.24</t>
  </si>
  <si>
    <t>H25.8.19</t>
  </si>
  <si>
    <t>H25.10.21</t>
  </si>
  <si>
    <t>H25.12.12</t>
  </si>
  <si>
    <t>ｎＱｉ</t>
  </si>
  <si>
    <t>H26.1.1焼却終了</t>
  </si>
  <si>
    <t>2％換算</t>
  </si>
  <si>
    <t>'7j</t>
  </si>
  <si>
    <t>Ｑｎｚ槌1W</t>
  </si>
  <si>
    <t>【2号焼却炉:（J-2）ロータリーキルン,300t/日】</t>
  </si>
  <si>
    <t>H24.8.22</t>
  </si>
  <si>
    <t>H24.12.6</t>
  </si>
  <si>
    <t>H24.7.19</t>
  </si>
  <si>
    <t>H24.9.3</t>
  </si>
  <si>
    <t>H24.10.31</t>
  </si>
  <si>
    <t>H25.2.22</t>
  </si>
  <si>
    <t>H25.12.31焼却終了</t>
  </si>
  <si>
    <t>H25.6.6</t>
  </si>
  <si>
    <t>H25.10.17</t>
  </si>
  <si>
    <t>H24.9.4、9.11</t>
  </si>
  <si>
    <t>【3号焼却炉:（M-1）ストーカ,329t/日】</t>
  </si>
  <si>
    <t>石巻</t>
    <rPh sb="0" eb="2">
      <t>イシノマキ</t>
    </rPh>
    <phoneticPr fontId="1"/>
  </si>
  <si>
    <t>【1号焼却炉：竪型ストーカ,95t/日】</t>
  </si>
  <si>
    <t>H24.12.1</t>
  </si>
  <si>
    <t>H25.3.14</t>
  </si>
  <si>
    <t>H25.6.14</t>
  </si>
  <si>
    <t>H25.9.12</t>
  </si>
  <si>
    <t>H24.11.21</t>
  </si>
  <si>
    <t>H25.4.15</t>
  </si>
  <si>
    <t>H25.10.10</t>
  </si>
  <si>
    <t>&lt;0.001</t>
  </si>
  <si>
    <t>【2号焼却炉　：　竪型ストーカ，95t/日】</t>
  </si>
  <si>
    <t>H24.10.29</t>
  </si>
  <si>
    <t>H24.12.2</t>
  </si>
  <si>
    <t>H25.3.25</t>
  </si>
  <si>
    <t>H25.6.17</t>
  </si>
  <si>
    <t>H25.9.13</t>
  </si>
  <si>
    <t>ぱいじん</t>
  </si>
  <si>
    <t>【３号焼却炉　：　竪型ストーカ，95t/日】</t>
  </si>
  <si>
    <t>H25.3.15</t>
  </si>
  <si>
    <t>H25.6.18</t>
  </si>
  <si>
    <t>南三陸</t>
    <rPh sb="0" eb="3">
      <t>ミナミサンリク</t>
    </rPh>
    <phoneticPr fontId="1"/>
  </si>
  <si>
    <t>項目名</t>
  </si>
  <si>
    <t>ブロック(処理区)名</t>
  </si>
  <si>
    <t>気仙沼ブロック(気仙沼処理区)</t>
  </si>
  <si>
    <t>【階上地区ストーカ炉,200t/日】</t>
  </si>
  <si>
    <t>H25.3.1</t>
  </si>
  <si>
    <t>H25.4.25</t>
  </si>
  <si>
    <t>H25.5.22</t>
  </si>
  <si>
    <t>H25.6.25</t>
  </si>
  <si>
    <t>H25.7.8</t>
  </si>
  <si>
    <t>H25.8.7</t>
  </si>
  <si>
    <t>H25.9.18</t>
  </si>
  <si>
    <t>H25.10.11</t>
  </si>
  <si>
    <t>H25.2.28</t>
  </si>
  <si>
    <t>H25.4.30</t>
  </si>
  <si>
    <t>H25.5.31</t>
  </si>
  <si>
    <t>H25.6.30</t>
  </si>
  <si>
    <t>H25.7.31</t>
  </si>
  <si>
    <t>H25.8.31</t>
  </si>
  <si>
    <t>H25.9.30</t>
  </si>
  <si>
    <t>H25.10.31</t>
  </si>
  <si>
    <t>H25.11.30</t>
  </si>
  <si>
    <t>0.0009未満</t>
  </si>
  <si>
    <t>0.01未満</t>
  </si>
  <si>
    <t>101未満</t>
  </si>
  <si>
    <t>【階上地区ロータリーキルン炉,200t/日】</t>
  </si>
  <si>
    <t>H25.4.17</t>
  </si>
  <si>
    <t>H25.5.21</t>
  </si>
  <si>
    <t>H25.6.22</t>
  </si>
  <si>
    <t>H25.7.16</t>
  </si>
  <si>
    <t>H25.8.23</t>
  </si>
  <si>
    <t>H25.9.17</t>
  </si>
  <si>
    <t>H25.10.18</t>
  </si>
  <si>
    <t>H25.1.28</t>
  </si>
  <si>
    <t>H25.3.29</t>
  </si>
  <si>
    <t>【小泉地区ストーカ炉,200t/日】</t>
  </si>
  <si>
    <t>H25.4.26</t>
  </si>
  <si>
    <t>H25.5.24</t>
  </si>
  <si>
    <t>H25.6.21</t>
  </si>
  <si>
    <t>H25.7.10</t>
  </si>
  <si>
    <t>H25.8.22</t>
  </si>
  <si>
    <t>【小泉地区ロータリーキルン炉，100t/日】</t>
  </si>
  <si>
    <t>H25.5.23</t>
  </si>
  <si>
    <t>H25.6.20</t>
  </si>
  <si>
    <t>H25.7.17</t>
  </si>
  <si>
    <t>H25.8.20</t>
  </si>
  <si>
    <t>気仙沼</t>
    <rPh sb="0" eb="2">
      <t>ケセン</t>
    </rPh>
    <rPh sb="2" eb="3">
      <t>ヌマ</t>
    </rPh>
    <phoneticPr fontId="1"/>
  </si>
  <si>
    <t>亘理名取ブロック(名取処理区)</t>
  </si>
  <si>
    <t>【1号焼却炉：ストーカ,95t/日】</t>
  </si>
  <si>
    <t>H24.7.10</t>
  </si>
  <si>
    <t>H24.8.13</t>
  </si>
  <si>
    <t>H24.10.9</t>
  </si>
  <si>
    <t>H24.4.28,5.15</t>
  </si>
  <si>
    <t>H24.8.21</t>
  </si>
  <si>
    <t>H24.10.17</t>
  </si>
  <si>
    <t>H24.12.19</t>
  </si>
  <si>
    <t>H25.3.4</t>
  </si>
  <si>
    <t>H25.4.9</t>
  </si>
  <si>
    <t>H25.8.12</t>
  </si>
  <si>
    <t>H25.4.23</t>
  </si>
  <si>
    <t>H25.6.11</t>
  </si>
  <si>
    <t>H25.8.26</t>
  </si>
  <si>
    <t>【2号焼却炉：ストーカ,95t/日】</t>
  </si>
  <si>
    <t>H25.2.6</t>
  </si>
  <si>
    <t>H24.5.29,6.8</t>
  </si>
  <si>
    <t>H25.4.11</t>
  </si>
  <si>
    <t>H25.8.9</t>
  </si>
  <si>
    <t>名取</t>
    <rPh sb="0" eb="2">
      <t>ナトリ</t>
    </rPh>
    <phoneticPr fontId="1"/>
  </si>
  <si>
    <t>【1号焼却炉：ストーカ，110t/日】</t>
  </si>
  <si>
    <t>H24.8.29</t>
  </si>
  <si>
    <t>H24.11.15</t>
  </si>
  <si>
    <t>H24.9.13,18</t>
  </si>
  <si>
    <t>H24.11.9</t>
  </si>
  <si>
    <t>H24.12.17</t>
  </si>
  <si>
    <t>H25.1.22</t>
  </si>
  <si>
    <t>H25.5.10</t>
  </si>
  <si>
    <t>一</t>
  </si>
  <si>
    <t>H25.6.12</t>
  </si>
  <si>
    <t>H25.8.30</t>
  </si>
  <si>
    <t>【2号焼却炉　：　ロータリーキルン,210t/日】</t>
  </si>
  <si>
    <t>H24.10.11</t>
  </si>
  <si>
    <t>H24.12.28</t>
  </si>
  <si>
    <t>H25.2.7</t>
  </si>
  <si>
    <t>H25.5.16</t>
  </si>
  <si>
    <t>H24.10.19,11.12</t>
  </si>
  <si>
    <t>H25.6.26</t>
  </si>
  <si>
    <t>宮城東部</t>
    <rPh sb="0" eb="2">
      <t>ミヤギ</t>
    </rPh>
    <rPh sb="2" eb="4">
      <t>トウブ</t>
    </rPh>
    <phoneticPr fontId="1"/>
  </si>
  <si>
    <t>亘理名取ブロック(岩沼処理区)</t>
  </si>
  <si>
    <t>【1号焼却炉：ストーカ,50t/日】</t>
  </si>
  <si>
    <t>H24.9.18</t>
  </si>
  <si>
    <t>H24.11.13</t>
  </si>
  <si>
    <t>H25.3.13</t>
  </si>
  <si>
    <t>H24.6.4,6.14</t>
  </si>
  <si>
    <t>H24.8.7</t>
  </si>
  <si>
    <t>H24.9.28</t>
  </si>
  <si>
    <t>H24.11.22</t>
  </si>
  <si>
    <t>&lt;0.005</t>
  </si>
  <si>
    <t>H25.5.14</t>
  </si>
  <si>
    <t>7月測定なし</t>
  </si>
  <si>
    <t>H25.9.11</t>
  </si>
  <si>
    <t>休炉のため</t>
  </si>
  <si>
    <t>H25.9.20</t>
  </si>
  <si>
    <t>H24.7.20</t>
  </si>
  <si>
    <t>H24.9.20</t>
  </si>
  <si>
    <t>H25.1.23</t>
  </si>
  <si>
    <t>H25.3.8</t>
  </si>
  <si>
    <t>H25.5.15</t>
  </si>
  <si>
    <t>H25.7.12</t>
  </si>
  <si>
    <t>H25.7.25</t>
  </si>
  <si>
    <t>【3号焼却炉：　ロータリーキルン,95t/日】</t>
  </si>
  <si>
    <t>H24.7.26</t>
  </si>
  <si>
    <t>H24.9.14</t>
  </si>
  <si>
    <t>H24.11.14</t>
  </si>
  <si>
    <t>H25.1.24</t>
  </si>
  <si>
    <t>H25.3.18</t>
  </si>
  <si>
    <t>H24.6.5</t>
  </si>
  <si>
    <t>&lt;0.014</t>
  </si>
  <si>
    <t>&lt;0.006</t>
  </si>
  <si>
    <t>H25.7.18</t>
  </si>
  <si>
    <t>H25.9.3</t>
  </si>
  <si>
    <t>岩沼</t>
    <rPh sb="0" eb="2">
      <t>イワヌマ</t>
    </rPh>
    <phoneticPr fontId="1"/>
  </si>
  <si>
    <t>プロック(処理区)名　　　　亘理名取プロック(亘理処理区)</t>
  </si>
  <si>
    <t>【1号焼却炉：チェーンストーカ，105t/日】</t>
  </si>
  <si>
    <t>H24.5.26</t>
  </si>
  <si>
    <t>H24.6.14</t>
  </si>
  <si>
    <t>H24.8.24</t>
  </si>
  <si>
    <t>H24.9.21</t>
  </si>
  <si>
    <t>H24.11.1</t>
  </si>
  <si>
    <t>H24.12.21</t>
  </si>
  <si>
    <t>H25.2.9</t>
  </si>
  <si>
    <t>H25.2.27</t>
  </si>
  <si>
    <t>H24.4.26</t>
  </si>
  <si>
    <t>H24.6.8,6.19</t>
  </si>
  <si>
    <t>H24.8.17</t>
  </si>
  <si>
    <t>H24.11.26</t>
  </si>
  <si>
    <t>H25.1.18</t>
  </si>
  <si>
    <t>H25.3.19</t>
  </si>
  <si>
    <t>H25.3.28</t>
  </si>
  <si>
    <t>測定輔果</t>
  </si>
  <si>
    <t>&lt;0.002</t>
  </si>
  <si>
    <t>H25.5.20</t>
  </si>
  <si>
    <t>H25.7.26</t>
  </si>
  <si>
    <t>H25.8.27</t>
  </si>
  <si>
    <t>H25.9.27</t>
  </si>
  <si>
    <t>H25.5.17</t>
  </si>
  <si>
    <t>H25.7.9</t>
  </si>
  <si>
    <t>【2号焼却炉：チェーンストーカ，105t/日】</t>
  </si>
  <si>
    <t>H24.5.28</t>
  </si>
  <si>
    <t>H24.7.23</t>
  </si>
  <si>
    <t>H24.8.27</t>
  </si>
  <si>
    <t>H24.9.22</t>
  </si>
  <si>
    <t>H25.3.27</t>
  </si>
  <si>
    <t>H25.2.16</t>
  </si>
  <si>
    <t>H25.4.16</t>
  </si>
  <si>
    <t>H25.7.11</t>
  </si>
  <si>
    <t>【3号焼却炉：チェーンストーカ，105t/日】</t>
  </si>
  <si>
    <t>H24.5.29</t>
  </si>
  <si>
    <t>H24.10.26</t>
  </si>
  <si>
    <t>H24.11.16</t>
  </si>
  <si>
    <t>H24.12.7</t>
  </si>
  <si>
    <t>H25.2.26</t>
  </si>
  <si>
    <t>H25.3.12</t>
  </si>
  <si>
    <t>H24.12.27</t>
  </si>
  <si>
    <t>H25.4.3</t>
  </si>
  <si>
    <t>H25.5.13</t>
  </si>
  <si>
    <t>H25.7.5</t>
  </si>
  <si>
    <t>H25.9.25</t>
  </si>
  <si>
    <t>H25.10.12</t>
  </si>
  <si>
    <t>H25.5.9</t>
  </si>
  <si>
    <t>H25.6.3</t>
  </si>
  <si>
    <t>H25.11.1</t>
  </si>
  <si>
    <t>【4号焼却炉：チェーンストーカ，105t/日】</t>
  </si>
  <si>
    <t>H24.7.21</t>
  </si>
  <si>
    <t>H24.8.25</t>
  </si>
  <si>
    <t>H24.6.15,6.13</t>
  </si>
  <si>
    <t>H25.7月分</t>
  </si>
  <si>
    <t>H25.8.29</t>
  </si>
  <si>
    <t>H25.9.10</t>
  </si>
  <si>
    <t>H25.10.4</t>
  </si>
  <si>
    <t>H25.6.24</t>
  </si>
  <si>
    <t>H25.10.3</t>
  </si>
  <si>
    <t>【5号焼却炉：チェーンストーカ，105t/日】</t>
  </si>
  <si>
    <t>H24.9.24</t>
  </si>
  <si>
    <t>H24.10.19</t>
  </si>
  <si>
    <t>H24.11.17</t>
  </si>
  <si>
    <t>H26.6.21</t>
  </si>
  <si>
    <t>亘理</t>
    <rPh sb="0" eb="2">
      <t>ワタリ</t>
    </rPh>
    <phoneticPr fontId="1"/>
  </si>
  <si>
    <t>亘理名取ブロック(山元処理区)</t>
  </si>
  <si>
    <t>【1号焼却炉：　ロータリーキルン,200t/日】</t>
  </si>
  <si>
    <t>H24.9.25</t>
  </si>
  <si>
    <t>H24.11.19</t>
  </si>
  <si>
    <t>H25.1.14</t>
  </si>
  <si>
    <t>H24.5.24</t>
  </si>
  <si>
    <t>H24.7.31</t>
  </si>
  <si>
    <t>H24.10.2</t>
  </si>
  <si>
    <t>H24.11.27</t>
  </si>
  <si>
    <t>H25.9.24</t>
  </si>
  <si>
    <t>H25.11.25</t>
  </si>
  <si>
    <t>H25.6.5</t>
  </si>
  <si>
    <t>H25.8.1</t>
  </si>
  <si>
    <t>H25.12.3</t>
  </si>
  <si>
    <t>【2号焼却炉：ストーカ，100t/日】</t>
  </si>
  <si>
    <t>H24.8.23</t>
  </si>
  <si>
    <t>H24.10.18</t>
  </si>
  <si>
    <t>H24.12.14</t>
  </si>
  <si>
    <t>H25.2.21</t>
  </si>
  <si>
    <t>H24.12.26</t>
  </si>
  <si>
    <t>H25.4.22</t>
  </si>
  <si>
    <t>H25.7.4</t>
  </si>
  <si>
    <t>H25.9.5</t>
  </si>
  <si>
    <t>H25.10.30</t>
  </si>
  <si>
    <t>山元</t>
    <rPh sb="0" eb="2">
      <t>ヤマモト</t>
    </rPh>
    <phoneticPr fontId="1"/>
  </si>
  <si>
    <t>管理基準値</t>
  </si>
  <si>
    <t>備考</t>
  </si>
  <si>
    <t>H24.6.6(試運転)</t>
  </si>
  <si>
    <t>H24.7.4(試運転)</t>
  </si>
  <si>
    <t>H24.8.29(試運転)</t>
  </si>
  <si>
    <t>H24.8.28(試運転)</t>
  </si>
  <si>
    <t>H24.8.10(試運転)</t>
  </si>
  <si>
    <t>H25.1.30(試運転)</t>
  </si>
  <si>
    <t>2012.12.19　(試運転)</t>
  </si>
  <si>
    <t>2013.2.27(試運転)</t>
  </si>
  <si>
    <t>H25.3.19(試運転)</t>
  </si>
  <si>
    <t>　H25.3.8(試運転)</t>
  </si>
  <si>
    <t>H24.4.24(試運転)</t>
  </si>
  <si>
    <t>H24.5.25(試運転)</t>
  </si>
  <si>
    <t>H24.5.26(試運転)</t>
  </si>
  <si>
    <t>H24.5.27(試運転)</t>
  </si>
  <si>
    <t>H24.4.17(試運転)</t>
  </si>
  <si>
    <t>H24.4.19(試運転)</t>
  </si>
  <si>
    <t>　H24.6.4(試運転)</t>
  </si>
  <si>
    <t>停止中</t>
  </si>
  <si>
    <t>H24.6.4(試運転)</t>
  </si>
  <si>
    <t>　H24.5.11(性能試験)</t>
  </si>
  <si>
    <t>　H24.6.26(性能試験)</t>
  </si>
  <si>
    <t>ng-TEQ/m3N</t>
  </si>
  <si>
    <t>g/m3N</t>
  </si>
  <si>
    <t>nrTEQ/m3N</t>
  </si>
  <si>
    <t>【1号焼却炉:（J-1）ロータリーキルン,300t/日】</t>
    <phoneticPr fontId="1"/>
  </si>
  <si>
    <t>1号焼却炉</t>
  </si>
  <si>
    <t>2号焼却炉</t>
  </si>
  <si>
    <t>3号焼却炉</t>
  </si>
  <si>
    <t>4号焼却炉</t>
  </si>
  <si>
    <t>5号焼却炉</t>
  </si>
  <si>
    <t>【階上地区ストーカ炉,200t/日】</t>
    <phoneticPr fontId="1"/>
  </si>
  <si>
    <t>ストーカ炉_階上</t>
    <rPh sb="6" eb="8">
      <t>ハシカミ</t>
    </rPh>
    <phoneticPr fontId="1"/>
  </si>
  <si>
    <t>ロータリーキルン_階上</t>
    <rPh sb="9" eb="11">
      <t>ハシカミ</t>
    </rPh>
    <phoneticPr fontId="1"/>
  </si>
  <si>
    <t>ストーカ炉_小泉</t>
    <rPh sb="6" eb="8">
      <t>コイズミ</t>
    </rPh>
    <phoneticPr fontId="1"/>
  </si>
  <si>
    <t>ロータリーキルン_小泉</t>
    <rPh sb="9" eb="11">
      <t>コイズミ</t>
    </rPh>
    <phoneticPr fontId="1"/>
  </si>
  <si>
    <t>【1号焼却炉：ストーカ,95t/日】</t>
    <phoneticPr fontId="1"/>
  </si>
  <si>
    <t>1号焼却炉</t>
    <phoneticPr fontId="1"/>
  </si>
  <si>
    <t>【2号焼却炉：ストーカ,50t/日】</t>
  </si>
  <si>
    <t>【2号焼却炉：ストーカ,50t/日】</t>
    <phoneticPr fontId="1"/>
  </si>
  <si>
    <t>【3号焼却炉:（M-1）ストーカ,329t/日】</t>
    <phoneticPr fontId="1"/>
  </si>
  <si>
    <t>【4号焼却炉:（M-2）ストーカ,329t/日】</t>
  </si>
  <si>
    <t>【4号焼却炉:（M-2）ストーカ,329t/日】</t>
    <phoneticPr fontId="1"/>
  </si>
  <si>
    <t>排ガスの採取場所：煙突</t>
  </si>
  <si>
    <t>排ガスの採取場所：煙突</t>
    <phoneticPr fontId="1"/>
  </si>
  <si>
    <t>焼却開始日※</t>
    <rPh sb="0" eb="2">
      <t>ショウキャク</t>
    </rPh>
    <rPh sb="2" eb="4">
      <t>カイシ</t>
    </rPh>
    <rPh sb="4" eb="5">
      <t>ビ</t>
    </rPh>
    <phoneticPr fontId="1"/>
  </si>
  <si>
    <t>※　備考欄に試運転と記入日</t>
    <rPh sb="2" eb="4">
      <t>ビコウ</t>
    </rPh>
    <rPh sb="4" eb="5">
      <t>ラン</t>
    </rPh>
    <rPh sb="6" eb="9">
      <t>シウンテン</t>
    </rPh>
    <rPh sb="10" eb="12">
      <t>キニュウ</t>
    </rPh>
    <rPh sb="12" eb="13">
      <t>ビ</t>
    </rPh>
    <phoneticPr fontId="1"/>
  </si>
  <si>
    <t>仮設焼却炉の維持管理状況(測定結果等)</t>
    <phoneticPr fontId="1"/>
  </si>
  <si>
    <t>　※焼却終了に伴い測定終了</t>
  </si>
  <si>
    <t>※　焼却日数(週6日､焼却能力で案分)</t>
    <rPh sb="2" eb="4">
      <t>ショウキャク</t>
    </rPh>
    <rPh sb="4" eb="6">
      <t>ニッスウ</t>
    </rPh>
    <rPh sb="7" eb="8">
      <t>シュウ</t>
    </rPh>
    <rPh sb="9" eb="10">
      <t>ニチ</t>
    </rPh>
    <rPh sb="11" eb="13">
      <t>ショウキャク</t>
    </rPh>
    <rPh sb="13" eb="15">
      <t>ノウリョク</t>
    </rPh>
    <rPh sb="16" eb="18">
      <t>アンブン</t>
    </rPh>
    <phoneticPr fontId="1"/>
  </si>
  <si>
    <t>建設中</t>
  </si>
  <si>
    <t>計</t>
  </si>
  <si>
    <t>宮城東部</t>
    <phoneticPr fontId="1"/>
  </si>
  <si>
    <t>階上</t>
    <rPh sb="0" eb="2">
      <t>ハシカミ</t>
    </rPh>
    <phoneticPr fontId="1"/>
  </si>
  <si>
    <t>小泉</t>
    <rPh sb="0" eb="2">
      <t>コイズミ</t>
    </rPh>
    <phoneticPr fontId="1"/>
  </si>
  <si>
    <t>石巻</t>
    <phoneticPr fontId="1"/>
  </si>
  <si>
    <t>南三陸</t>
    <phoneticPr fontId="1"/>
  </si>
  <si>
    <t>亘理</t>
    <phoneticPr fontId="1"/>
  </si>
  <si>
    <t>H24.4</t>
  </si>
  <si>
    <t>H24.5</t>
  </si>
  <si>
    <t>H24.6</t>
  </si>
  <si>
    <t>H24.7</t>
  </si>
  <si>
    <t>H24.8</t>
  </si>
  <si>
    <t>H24.9</t>
  </si>
  <si>
    <t>H24.10</t>
  </si>
  <si>
    <t>H24.11</t>
  </si>
  <si>
    <t>H24.12</t>
  </si>
  <si>
    <t>H25.1</t>
  </si>
  <si>
    <t>H25.2</t>
  </si>
  <si>
    <t>H25.3</t>
  </si>
  <si>
    <t>H25.4</t>
  </si>
  <si>
    <t>H25.5</t>
  </si>
  <si>
    <t>H25.6</t>
  </si>
  <si>
    <t>H25.7</t>
  </si>
  <si>
    <t>H25.8</t>
  </si>
  <si>
    <t>H25.9</t>
  </si>
  <si>
    <t>H25.10</t>
  </si>
  <si>
    <t>H25.11</t>
  </si>
  <si>
    <t>H25.12</t>
  </si>
  <si>
    <t>H26.1</t>
  </si>
  <si>
    <t>3号焼却炉(ロータリーキルン:95t/日)</t>
  </si>
  <si>
    <t>階上地区ストーカ炉(200t/日)</t>
  </si>
  <si>
    <t>階上地区ロータリーキルン炉(200t/日)</t>
  </si>
  <si>
    <t>小泉地区ストーカ炉(200t/日)</t>
  </si>
  <si>
    <t>小泉地区ロータリーキルン炉(100t/日)</t>
  </si>
  <si>
    <t>バイオマス発電(5t/日)</t>
  </si>
  <si>
    <t>(J-1)1号焼却炉(ロータリーキルン:300t/日)</t>
  </si>
  <si>
    <t>(J-2)2号焼却炉(ロータリーキルン:300t/日)</t>
  </si>
  <si>
    <t>(M-3)5号焼却炉(ストーカ:300t/日)</t>
  </si>
  <si>
    <t>バイオマスボイラー(24t/日)</t>
  </si>
  <si>
    <t>バイオマス発電(20t/日)</t>
  </si>
  <si>
    <t>2号焼却炉(ストーカ:95t/日)</t>
  </si>
  <si>
    <t>1号焼却炉(ストーカ:110t/日)</t>
  </si>
  <si>
    <t>1号焼却炉(ストーカ:50t/日)</t>
  </si>
  <si>
    <t>1号焼却炉(ロータリーキルン,200t/日</t>
  </si>
  <si>
    <t>1号焼却炉(竪型ストーカ:95t/日)</t>
  </si>
  <si>
    <t>1号焼却炉(ストーカ:95t/日)</t>
  </si>
  <si>
    <t>1号焼却炉(チェーンストーカ:105t/日)</t>
  </si>
  <si>
    <t>2号焼却炉(ロータリーキルン:210t/日)</t>
  </si>
  <si>
    <t>2号焼却炉(ストーカ:50t/日)</t>
  </si>
  <si>
    <t>2号焼却炉(ストーカ,100t/日)</t>
  </si>
  <si>
    <t>2号焼却炉(竪型ストーカ:95t/日)</t>
  </si>
  <si>
    <t>2号焼却炉(チェーンストーカ:105t/日)</t>
  </si>
  <si>
    <t>(Ｍ-1)3号焼却炉(ストーカ:300t/日)</t>
  </si>
  <si>
    <t>3号焼却炉(竪型ストーカ:95t/日)</t>
  </si>
  <si>
    <t>3号焼却炉(チェーンストーカ:105t/日)</t>
  </si>
  <si>
    <t>(Ｍ-2)4号焼却炉(ストーカ:300t/日)</t>
  </si>
  <si>
    <t>4号焼却炉(チェーンストーカ:105t/日)</t>
  </si>
  <si>
    <t>5号焼却炉(チェーンストーカ:105t/日)</t>
  </si>
  <si>
    <t>階上</t>
    <rPh sb="0" eb="2">
      <t>ハシカミ</t>
    </rPh>
    <phoneticPr fontId="1"/>
  </si>
  <si>
    <t>小泉</t>
    <rPh sb="0" eb="2">
      <t>コイズミ</t>
    </rPh>
    <phoneticPr fontId="1"/>
  </si>
  <si>
    <t>仙台市蒲生</t>
    <rPh sb="0" eb="3">
      <t>センダイシ</t>
    </rPh>
    <rPh sb="3" eb="5">
      <t>ガモウ</t>
    </rPh>
    <phoneticPr fontId="1"/>
  </si>
  <si>
    <t>仙台市荒浜</t>
    <rPh sb="0" eb="3">
      <t>センダイシ</t>
    </rPh>
    <rPh sb="3" eb="5">
      <t>アラハマ</t>
    </rPh>
    <phoneticPr fontId="1"/>
  </si>
  <si>
    <t>仙台市井戸</t>
    <rPh sb="0" eb="3">
      <t>センダイシ</t>
    </rPh>
    <rPh sb="3" eb="5">
      <t>イド</t>
    </rPh>
    <phoneticPr fontId="1"/>
  </si>
  <si>
    <t>ロータリーキルン(300t/24h)</t>
  </si>
  <si>
    <t>チェーンストーカ(90t/24h)</t>
  </si>
  <si>
    <t>蒲生搬入場</t>
  </si>
  <si>
    <t>H23.10～H25.9</t>
  </si>
  <si>
    <t>荒浜搬入場</t>
  </si>
  <si>
    <t>H23.12～H25.9</t>
  </si>
  <si>
    <t>井土搬入場</t>
  </si>
  <si>
    <t>H23.10～H25.9</t>
    <phoneticPr fontId="1"/>
  </si>
  <si>
    <t>H23.12～H25.9</t>
    <phoneticPr fontId="1"/>
  </si>
  <si>
    <t>H23.10</t>
    <phoneticPr fontId="1"/>
  </si>
  <si>
    <t>H23.11</t>
  </si>
  <si>
    <t>H23.12</t>
  </si>
  <si>
    <t>H24.1</t>
    <phoneticPr fontId="1"/>
  </si>
  <si>
    <t>H24.2</t>
  </si>
  <si>
    <t>H24.3</t>
  </si>
  <si>
    <t>総計</t>
    <rPh sb="0" eb="2">
      <t>ソウケイ</t>
    </rPh>
    <phoneticPr fontId="1"/>
  </si>
  <si>
    <t>ロータリーキルン(90t/24h)</t>
    <phoneticPr fontId="1"/>
  </si>
  <si>
    <t>主灰</t>
    <rPh sb="0" eb="1">
      <t>シュ</t>
    </rPh>
    <rPh sb="1" eb="2">
      <t>バイ</t>
    </rPh>
    <phoneticPr fontId="1"/>
  </si>
  <si>
    <t>飛灰</t>
    <rPh sb="0" eb="1">
      <t>ヒ</t>
    </rPh>
    <rPh sb="1" eb="2">
      <t>バイ</t>
    </rPh>
    <phoneticPr fontId="1"/>
  </si>
  <si>
    <t>終了月</t>
    <rPh sb="0" eb="2">
      <t>シュウリョウ</t>
    </rPh>
    <rPh sb="2" eb="3">
      <t>ツキ</t>
    </rPh>
    <phoneticPr fontId="1"/>
  </si>
  <si>
    <t>施設名</t>
  </si>
  <si>
    <t>井上搬入場</t>
  </si>
  <si>
    <t>宮城野区蒲生宇八郎兵ヱ谷地</t>
  </si>
  <si>
    <t>若林区荒浜字今切</t>
  </si>
  <si>
    <t>若林区井土字沼向</t>
  </si>
  <si>
    <t>試運転開始</t>
  </si>
  <si>
    <t>本稼動開始</t>
  </si>
  <si>
    <t>炉形式</t>
  </si>
  <si>
    <t>ロータリーキルン</t>
  </si>
  <si>
    <t>チェーンストーカ</t>
  </si>
  <si>
    <t>プラントメーカー</t>
  </si>
  <si>
    <t>川崎重工業㈱</t>
  </si>
  <si>
    <t>日立造船㈱</t>
  </si>
  <si>
    <t>処理能力</t>
  </si>
  <si>
    <t>90t/24h</t>
  </si>
  <si>
    <t>300t/24h</t>
  </si>
  <si>
    <t>延べ稼動日数(稼動期間)</t>
  </si>
  <si>
    <t>617日(H23.10.1～H25.9.29)</t>
  </si>
  <si>
    <t>528日(H23.12.1～H25.9.29)</t>
  </si>
  <si>
    <t>618日(H23.10.1～H25.9.29)</t>
  </si>
  <si>
    <t>H23</t>
    <phoneticPr fontId="1"/>
  </si>
  <si>
    <t>H24</t>
  </si>
  <si>
    <t>H25</t>
  </si>
  <si>
    <t>JFEエンジニアリング㈱</t>
    <phoneticPr fontId="1"/>
  </si>
  <si>
    <t>震災がれき処分に伴い焼却処理した一般廃棄物</t>
    <rPh sb="0" eb="2">
      <t>シンサイ</t>
    </rPh>
    <rPh sb="5" eb="7">
      <t>ショブン</t>
    </rPh>
    <rPh sb="8" eb="9">
      <t>トモナ</t>
    </rPh>
    <rPh sb="12" eb="14">
      <t>ショリ</t>
    </rPh>
    <phoneticPr fontId="1"/>
  </si>
  <si>
    <t>(可燃混合物 t/月)</t>
    <phoneticPr fontId="1"/>
  </si>
  <si>
    <t>年度計を各月に均等配分</t>
    <rPh sb="0" eb="2">
      <t>ネンド</t>
    </rPh>
    <rPh sb="2" eb="3">
      <t>ケイ</t>
    </rPh>
    <rPh sb="4" eb="6">
      <t>カクツキ</t>
    </rPh>
    <rPh sb="7" eb="9">
      <t>キントウ</t>
    </rPh>
    <rPh sb="9" eb="11">
      <t>ハイブン</t>
    </rPh>
    <phoneticPr fontId="1"/>
  </si>
  <si>
    <t>処理区</t>
    <rPh sb="0" eb="2">
      <t>ショリ</t>
    </rPh>
    <rPh sb="2" eb="3">
      <t>ク</t>
    </rPh>
    <phoneticPr fontId="1"/>
  </si>
  <si>
    <t>施設名＼年月</t>
    <rPh sb="0" eb="2">
      <t>シセツ</t>
    </rPh>
    <rPh sb="2" eb="3">
      <t>メイ</t>
    </rPh>
    <rPh sb="4" eb="5">
      <t>ネン</t>
    </rPh>
    <rPh sb="5" eb="6">
      <t>ツキ</t>
    </rPh>
    <phoneticPr fontId="1"/>
  </si>
  <si>
    <t>検算</t>
    <rPh sb="0" eb="2">
      <t>ケンザン</t>
    </rPh>
    <phoneticPr fontId="1"/>
  </si>
  <si>
    <t>焼却総量</t>
    <rPh sb="0" eb="2">
      <t>ショウキャク</t>
    </rPh>
    <rPh sb="2" eb="4">
      <t>ソウリョウ</t>
    </rPh>
    <phoneticPr fontId="1"/>
  </si>
  <si>
    <t>表9-2-17　仮設焼却炉の焼却量 (t) (仙台市設置分)</t>
    <phoneticPr fontId="1"/>
  </si>
  <si>
    <t>表9-1-11 仮設焼却炉諸元 (仙台市設置分)</t>
    <rPh sb="17" eb="20">
      <t>センダイシ</t>
    </rPh>
    <rPh sb="20" eb="22">
      <t>セッチ</t>
    </rPh>
    <rPh sb="22" eb="23">
      <t>ブン</t>
    </rPh>
    <phoneticPr fontId="1"/>
  </si>
  <si>
    <t>仙台市宮城野区港1丁目</t>
    <phoneticPr fontId="1"/>
  </si>
  <si>
    <t>※</t>
    <phoneticPr fontId="1"/>
  </si>
  <si>
    <t>H25.6以下の数値がネットから入手できず､総焼却量･終了月までの残月数･処理能力から均等に振り分けた</t>
    <rPh sb="5" eb="7">
      <t>イカ</t>
    </rPh>
    <rPh sb="8" eb="10">
      <t>スウチ</t>
    </rPh>
    <rPh sb="16" eb="18">
      <t>ニュウシュ</t>
    </rPh>
    <rPh sb="22" eb="23">
      <t>ソウ</t>
    </rPh>
    <rPh sb="23" eb="25">
      <t>ショウキャク</t>
    </rPh>
    <rPh sb="25" eb="26">
      <t>リョウ</t>
    </rPh>
    <rPh sb="27" eb="29">
      <t>シュウリョウ</t>
    </rPh>
    <rPh sb="29" eb="30">
      <t>ゲツ</t>
    </rPh>
    <rPh sb="33" eb="34">
      <t>ザン</t>
    </rPh>
    <rPh sb="34" eb="36">
      <t>ツキスウ</t>
    </rPh>
    <rPh sb="37" eb="39">
      <t>ショリ</t>
    </rPh>
    <rPh sb="39" eb="41">
      <t>ノウリョク</t>
    </rPh>
    <rPh sb="43" eb="45">
      <t>キントウ</t>
    </rPh>
    <rPh sb="46" eb="47">
      <t>フ</t>
    </rPh>
    <rPh sb="48" eb="49">
      <t>ワ</t>
    </rPh>
    <phoneticPr fontId="1"/>
  </si>
  <si>
    <t>※※</t>
    <phoneticPr fontId="1"/>
  </si>
  <si>
    <t>=(焼却総量-h25.5までの焼却量)/各施設の能力比/終了までの月数</t>
    <phoneticPr fontId="1"/>
  </si>
  <si>
    <t>仙台市の月別処理量は､年度別処理量/12で各月均等焼却として計算した</t>
    <rPh sb="0" eb="3">
      <t>センダイシ</t>
    </rPh>
    <rPh sb="4" eb="6">
      <t>ツキベツ</t>
    </rPh>
    <rPh sb="6" eb="8">
      <t>ショリ</t>
    </rPh>
    <rPh sb="8" eb="9">
      <t>リョウ</t>
    </rPh>
    <rPh sb="11" eb="13">
      <t>ネンド</t>
    </rPh>
    <rPh sb="13" eb="14">
      <t>ベツ</t>
    </rPh>
    <rPh sb="14" eb="16">
      <t>ショリ</t>
    </rPh>
    <rPh sb="16" eb="17">
      <t>リョウ</t>
    </rPh>
    <rPh sb="21" eb="23">
      <t>カクツキ</t>
    </rPh>
    <rPh sb="23" eb="25">
      <t>キントウ</t>
    </rPh>
    <rPh sb="25" eb="27">
      <t>ショウキャク</t>
    </rPh>
    <rPh sb="30" eb="32">
      <t>ケイサン</t>
    </rPh>
    <phoneticPr fontId="1"/>
  </si>
  <si>
    <t>山元町高瀬</t>
    <phoneticPr fontId="1"/>
  </si>
  <si>
    <t>所在</t>
    <rPh sb="0" eb="2">
      <t>ショザイ</t>
    </rPh>
    <phoneticPr fontId="1"/>
  </si>
  <si>
    <t>処理期間</t>
    <rPh sb="0" eb="2">
      <t>ショリ</t>
    </rPh>
    <rPh sb="2" eb="4">
      <t>キカン</t>
    </rPh>
    <phoneticPr fontId="1"/>
  </si>
  <si>
    <t>内数</t>
    <rPh sb="0" eb="2">
      <t>ウチスウ</t>
    </rPh>
    <phoneticPr fontId="1"/>
  </si>
  <si>
    <t>表　震災がれき焼却処分概要 (県管理と仙台市設置)</t>
    <rPh sb="0" eb="1">
      <t>ヒョウ</t>
    </rPh>
    <rPh sb="2" eb="4">
      <t>シンサイ</t>
    </rPh>
    <rPh sb="7" eb="9">
      <t>ショウキャク</t>
    </rPh>
    <rPh sb="9" eb="11">
      <t>ショブン</t>
    </rPh>
    <rPh sb="11" eb="13">
      <t>ガイヨウ</t>
    </rPh>
    <rPh sb="15" eb="16">
      <t>ケン</t>
    </rPh>
    <rPh sb="16" eb="18">
      <t>カンリ</t>
    </rPh>
    <rPh sb="19" eb="22">
      <t>センダイシ</t>
    </rPh>
    <rPh sb="22" eb="24">
      <t>セッチ</t>
    </rPh>
    <phoneticPr fontId="1"/>
  </si>
  <si>
    <t>階上処理区の例：3712=(65002-12367-8095)*200/400/6</t>
    <rPh sb="0" eb="2">
      <t>ハシカミ</t>
    </rPh>
    <rPh sb="2" eb="4">
      <t>ショリ</t>
    </rPh>
    <rPh sb="4" eb="5">
      <t>ク</t>
    </rPh>
    <rPh sb="6" eb="7">
      <t>レイ</t>
    </rPh>
    <phoneticPr fontId="1"/>
  </si>
  <si>
    <t>蒲生の例：2329＝13974/6</t>
    <rPh sb="0" eb="2">
      <t>ガモウ</t>
    </rPh>
    <rPh sb="3" eb="4">
      <t>レイ</t>
    </rPh>
    <phoneticPr fontId="1"/>
  </si>
  <si>
    <t>処分(焼却)した一般廃棄物の種類･数量</t>
  </si>
  <si>
    <t>単位：ｔ</t>
  </si>
  <si>
    <t>宮城東部</t>
    <phoneticPr fontId="1"/>
  </si>
  <si>
    <t>処分(焼却)した一般廃棄物の種類</t>
  </si>
  <si>
    <t>h24計</t>
    <phoneticPr fontId="1"/>
  </si>
  <si>
    <t>可燃混合物</t>
  </si>
  <si>
    <t>計 (検算)</t>
    <rPh sb="3" eb="5">
      <t>ケンザン</t>
    </rPh>
    <phoneticPr fontId="1"/>
  </si>
  <si>
    <t>H26.2</t>
  </si>
  <si>
    <t>h25計</t>
    <phoneticPr fontId="1"/>
  </si>
  <si>
    <t>h25計</t>
    <phoneticPr fontId="1"/>
  </si>
  <si>
    <t>合計</t>
  </si>
  <si>
    <t>H25.3</t>
    <phoneticPr fontId="1"/>
  </si>
  <si>
    <t>石巻ブロック</t>
  </si>
  <si>
    <t>石巻</t>
    <phoneticPr fontId="1"/>
  </si>
  <si>
    <t>H25.3</t>
    <phoneticPr fontId="1"/>
  </si>
  <si>
    <t>h24計</t>
    <phoneticPr fontId="1"/>
  </si>
  <si>
    <t>(Ｍ-3)5号焼却炉(ストーカ:300t/日)</t>
  </si>
  <si>
    <t>気仙沼ブロック(南三陸処理区)</t>
  </si>
  <si>
    <t>南三陸</t>
    <phoneticPr fontId="1"/>
  </si>
  <si>
    <t>H25.3</t>
    <phoneticPr fontId="1"/>
  </si>
  <si>
    <t>h24計</t>
    <phoneticPr fontId="1"/>
  </si>
  <si>
    <t>h25計</t>
    <phoneticPr fontId="1"/>
  </si>
  <si>
    <t>亘理名取ブロック(亘理処理区)</t>
  </si>
  <si>
    <t>亘理</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</si>
</sst>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411]ge\.m\.d;@"/>
    <numFmt numFmtId="178" formatCode="aaa"/>
  </numFmts>
  <fonts count="18" x14ac:knownFonts="1">
    <font>
      <sz val="9"/>
      <color theme="1"/>
      <name val="Meiryo UI"/>
      <family val="2"/>
      <charset val="128"/>
    </font>
    <font>
      <sz val="6"/>
      <name val="Meiryo UI"/>
      <family val="2"/>
      <charset val="128"/>
    </font>
    <font>
      <sz val="9"/>
      <name val="Meiryo UI"/>
      <family val="3"/>
      <charset val="128"/>
    </font>
    <font>
      <sz val="6.5"/>
      <color theme="1"/>
      <name val="Meiryo UI"/>
      <family val="2"/>
      <charset val="128"/>
    </font>
    <font>
      <sz val="10"/>
      <name val="Meiryo UI"/>
      <family val="3"/>
      <charset val="128"/>
    </font>
    <font>
      <sz val="8"/>
      <color theme="1"/>
      <name val="Meiryo UI"/>
      <family val="2"/>
      <charset val="128"/>
    </font>
    <font>
      <sz val="8"/>
      <color theme="1"/>
      <name val="Meiryo UI"/>
      <family val="3"/>
      <charset val="128"/>
    </font>
    <font>
      <sz val="7"/>
      <color theme="1"/>
      <name val="Meiryo UI"/>
      <family val="2"/>
      <charset val="128"/>
    </font>
    <font>
      <sz val="7"/>
      <color theme="1"/>
      <name val="Meiryo UI"/>
      <family val="3"/>
      <charset val="128"/>
    </font>
    <font>
      <sz val="7.5"/>
      <color theme="1"/>
      <name val="Meiryo UI"/>
      <family val="3"/>
      <charset val="128"/>
    </font>
    <font>
      <sz val="12"/>
      <color theme="1"/>
      <name val="Meiryo UI"/>
      <family val="2"/>
      <charset val="128"/>
    </font>
    <font>
      <sz val="10"/>
      <color theme="1"/>
      <name val="Meiryo UI"/>
      <family val="2"/>
      <charset val="128"/>
    </font>
    <font>
      <sz val="10"/>
      <color theme="1"/>
      <name val="Meiryo UI"/>
      <family val="3"/>
      <charset val="128"/>
    </font>
    <font>
      <sz val="8"/>
      <name val="Meiryo UI"/>
      <family val="3"/>
      <charset val="128"/>
    </font>
    <font>
      <sz val="7"/>
      <name val="Meiryo UI"/>
      <family val="3"/>
      <charset val="128"/>
    </font>
    <font>
      <sz val="7.5"/>
      <name val="Meiryo UI"/>
      <family val="3"/>
      <charset val="128"/>
    </font>
    <font>
      <sz val="12"/>
      <name val="Meiryo UI"/>
      <family val="3"/>
      <charset val="128"/>
    </font>
    <font>
      <sz val="6"/>
      <name val="Meiryo UI"/>
      <family val="3"/>
      <charset val="128"/>
    </font>
  </fonts>
  <fills count="8">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rgb="FFCC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92D050"/>
        <bgColor indexed="64"/>
      </patternFill>
    </fill>
  </fills>
  <borders count="23">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hair">
        <color auto="1"/>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style="hair">
        <color auto="1"/>
      </left>
      <right style="hair">
        <color auto="1"/>
      </right>
      <top style="hair">
        <color auto="1"/>
      </top>
      <bottom style="thin">
        <color auto="1"/>
      </bottom>
      <diagonal/>
    </border>
    <border>
      <left style="hair">
        <color auto="1"/>
      </left>
      <right style="hair">
        <color auto="1"/>
      </right>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style="thin">
        <color indexed="9"/>
      </right>
      <top style="thin">
        <color indexed="9"/>
      </top>
      <bottom/>
      <diagonal/>
    </border>
    <border>
      <left/>
      <right/>
      <top/>
      <bottom style="thin">
        <color indexed="9"/>
      </bottom>
      <diagonal/>
    </border>
    <border>
      <left/>
      <right style="thin">
        <color indexed="9"/>
      </right>
      <top/>
      <bottom style="thin">
        <color indexed="9"/>
      </bottom>
      <diagonal/>
    </border>
  </borders>
  <cellStyleXfs count="1">
    <xf numFmtId="0" fontId="0" fillId="0" borderId="0">
      <alignment vertical="center"/>
    </xf>
  </cellStyleXfs>
  <cellXfs count="137">
    <xf numFmtId="0" fontId="0" fillId="0" borderId="0" xfId="0">
      <alignment vertical="center"/>
    </xf>
    <xf numFmtId="57" fontId="0" fillId="0" borderId="0" xfId="0" applyNumberFormat="1" applyAlignment="1">
      <alignment horizontal="center" vertical="center" shrinkToFit="1"/>
    </xf>
    <xf numFmtId="0" fontId="0" fillId="0" borderId="0" xfId="0" applyAlignment="1">
      <alignment vertical="top" wrapText="1"/>
    </xf>
    <xf numFmtId="0" fontId="2" fillId="0" borderId="0" xfId="0" applyFont="1" applyBorder="1" applyAlignment="1">
      <alignment vertical="center"/>
    </xf>
    <xf numFmtId="0" fontId="2" fillId="0" borderId="0" xfId="0" applyNumberFormat="1" applyFont="1" applyFill="1" applyBorder="1" applyAlignment="1">
      <alignment vertical="center"/>
    </xf>
    <xf numFmtId="0" fontId="2" fillId="0" borderId="0" xfId="0" applyFont="1" applyFill="1" applyBorder="1" applyAlignment="1">
      <alignment vertical="center"/>
    </xf>
    <xf numFmtId="2" fontId="2" fillId="0" borderId="0" xfId="0" applyNumberFormat="1" applyFont="1" applyFill="1" applyBorder="1" applyAlignment="1">
      <alignment vertical="center"/>
    </xf>
    <xf numFmtId="176" fontId="2" fillId="0" borderId="0" xfId="0" applyNumberFormat="1" applyFont="1" applyFill="1" applyBorder="1" applyAlignment="1">
      <alignment vertical="center"/>
    </xf>
    <xf numFmtId="0" fontId="2" fillId="2" borderId="0" xfId="0" applyNumberFormat="1" applyFont="1" applyFill="1" applyBorder="1" applyAlignment="1">
      <alignment vertical="center"/>
    </xf>
    <xf numFmtId="0" fontId="2" fillId="2" borderId="0" xfId="0" applyFont="1" applyFill="1" applyBorder="1" applyAlignment="1">
      <alignment vertical="center"/>
    </xf>
    <xf numFmtId="0" fontId="2" fillId="3" borderId="0" xfId="0" applyFont="1" applyFill="1" applyBorder="1" applyAlignment="1">
      <alignment vertical="center"/>
    </xf>
    <xf numFmtId="0" fontId="2" fillId="3" borderId="0" xfId="0" applyNumberFormat="1" applyFont="1" applyFill="1" applyBorder="1" applyAlignment="1">
      <alignment vertical="center"/>
    </xf>
    <xf numFmtId="0" fontId="0" fillId="2" borderId="0" xfId="0" applyFill="1">
      <alignment vertical="center"/>
    </xf>
    <xf numFmtId="0" fontId="2" fillId="0" borderId="0" xfId="0" applyFont="1" applyBorder="1" applyAlignment="1">
      <alignment vertical="center" shrinkToFit="1"/>
    </xf>
    <xf numFmtId="0" fontId="2" fillId="3" borderId="0" xfId="0" applyFont="1" applyFill="1" applyBorder="1" applyAlignment="1">
      <alignment vertical="center" shrinkToFit="1"/>
    </xf>
    <xf numFmtId="177" fontId="4" fillId="0" borderId="1" xfId="0" applyNumberFormat="1" applyFont="1" applyFill="1" applyBorder="1" applyAlignment="1">
      <alignment vertical="center" shrinkToFit="1"/>
    </xf>
    <xf numFmtId="0" fontId="0" fillId="0" borderId="1" xfId="0" applyBorder="1" applyAlignment="1">
      <alignment vertical="top" wrapText="1"/>
    </xf>
    <xf numFmtId="0" fontId="0" fillId="0" borderId="1" xfId="0" applyBorder="1">
      <alignment vertical="center"/>
    </xf>
    <xf numFmtId="0" fontId="0" fillId="0" borderId="1" xfId="0" applyBorder="1" applyAlignment="1">
      <alignment vertical="center" wrapText="1"/>
    </xf>
    <xf numFmtId="0" fontId="5" fillId="0" borderId="1" xfId="0" applyFont="1" applyBorder="1" applyAlignment="1">
      <alignment vertical="top" wrapText="1"/>
    </xf>
    <xf numFmtId="0" fontId="6" fillId="0" borderId="1" xfId="0" applyFont="1" applyBorder="1" applyAlignment="1">
      <alignment vertical="top" wrapText="1"/>
    </xf>
    <xf numFmtId="0" fontId="9" fillId="0" borderId="1" xfId="0" applyFont="1" applyBorder="1" applyAlignment="1">
      <alignment vertical="top" wrapText="1"/>
    </xf>
    <xf numFmtId="0" fontId="3" fillId="0" borderId="1" xfId="0" applyFont="1" applyBorder="1" applyAlignment="1">
      <alignment vertical="top" wrapText="1"/>
    </xf>
    <xf numFmtId="0" fontId="7" fillId="0" borderId="1" xfId="0" applyFont="1" applyBorder="1" applyAlignment="1">
      <alignment vertical="top" wrapText="1"/>
    </xf>
    <xf numFmtId="0" fontId="8" fillId="0" borderId="1" xfId="0" applyFont="1" applyBorder="1" applyAlignment="1">
      <alignment vertical="top" wrapText="1"/>
    </xf>
    <xf numFmtId="0" fontId="0" fillId="0" borderId="3" xfId="0" applyBorder="1">
      <alignment vertical="center"/>
    </xf>
    <xf numFmtId="0" fontId="0" fillId="0" borderId="4" xfId="0" applyBorder="1">
      <alignment vertical="center"/>
    </xf>
    <xf numFmtId="0" fontId="0" fillId="0" borderId="2" xfId="0" applyBorder="1">
      <alignment vertical="center"/>
    </xf>
    <xf numFmtId="0" fontId="10" fillId="0" borderId="0" xfId="0" applyFont="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0" fillId="0" borderId="0" xfId="0" applyFill="1">
      <alignment vertical="center"/>
    </xf>
    <xf numFmtId="0" fontId="0" fillId="0" borderId="1" xfId="0" applyFill="1" applyBorder="1" applyAlignment="1">
      <alignment vertical="top" wrapText="1"/>
    </xf>
    <xf numFmtId="178" fontId="4" fillId="0" borderId="1" xfId="0" applyNumberFormat="1" applyFont="1" applyFill="1" applyBorder="1" applyAlignment="1">
      <alignment horizontal="center" vertical="center" shrinkToFit="1"/>
    </xf>
    <xf numFmtId="0" fontId="0" fillId="0" borderId="0" xfId="0" applyFill="1" applyAlignment="1">
      <alignment horizontal="center" vertical="center"/>
    </xf>
    <xf numFmtId="0" fontId="0" fillId="0" borderId="0" xfId="0" applyFill="1" applyBorder="1">
      <alignment vertical="center"/>
    </xf>
    <xf numFmtId="178" fontId="4" fillId="0" borderId="0" xfId="0" applyNumberFormat="1" applyFont="1" applyFill="1" applyBorder="1" applyAlignment="1">
      <alignment horizontal="center" vertical="center" shrinkToFit="1"/>
    </xf>
    <xf numFmtId="0" fontId="11" fillId="0" borderId="2" xfId="0" applyFont="1" applyBorder="1" applyAlignment="1">
      <alignment vertical="center"/>
    </xf>
    <xf numFmtId="0" fontId="12" fillId="0" borderId="2" xfId="0" applyFont="1" applyBorder="1" applyAlignment="1">
      <alignment vertical="center"/>
    </xf>
    <xf numFmtId="0" fontId="12" fillId="0" borderId="2" xfId="0" applyFont="1" applyFill="1" applyBorder="1" applyAlignment="1">
      <alignment vertical="center"/>
    </xf>
    <xf numFmtId="0" fontId="2" fillId="0" borderId="0" xfId="0" applyFont="1" applyAlignment="1">
      <alignment vertical="center" shrinkToFit="1"/>
    </xf>
    <xf numFmtId="0" fontId="2" fillId="0" borderId="0" xfId="0" applyFont="1" applyAlignment="1">
      <alignment vertical="center"/>
    </xf>
    <xf numFmtId="0" fontId="13" fillId="4" borderId="1" xfId="0" applyFont="1" applyFill="1" applyBorder="1" applyAlignment="1">
      <alignment vertical="center"/>
    </xf>
    <xf numFmtId="0" fontId="2" fillId="0" borderId="1" xfId="0" applyFont="1" applyBorder="1" applyAlignment="1">
      <alignment vertical="center" shrinkToFit="1"/>
    </xf>
    <xf numFmtId="0" fontId="2" fillId="5" borderId="1" xfId="0" applyNumberFormat="1" applyFont="1" applyFill="1" applyBorder="1" applyAlignment="1">
      <alignment vertical="center" shrinkToFit="1"/>
    </xf>
    <xf numFmtId="0" fontId="2" fillId="6" borderId="1" xfId="0" applyNumberFormat="1" applyFont="1" applyFill="1" applyBorder="1" applyAlignment="1">
      <alignment vertical="center" shrinkToFit="1"/>
    </xf>
    <xf numFmtId="0" fontId="2" fillId="4" borderId="1" xfId="0" applyFont="1" applyFill="1" applyBorder="1" applyAlignment="1">
      <alignment vertical="center" shrinkToFit="1"/>
    </xf>
    <xf numFmtId="0" fontId="13" fillId="0" borderId="0" xfId="0" applyFont="1" applyAlignment="1">
      <alignment vertical="center"/>
    </xf>
    <xf numFmtId="1" fontId="2" fillId="0" borderId="1" xfId="0" applyNumberFormat="1" applyFont="1" applyFill="1" applyBorder="1" applyAlignment="1">
      <alignment vertical="center" shrinkToFit="1"/>
    </xf>
    <xf numFmtId="1" fontId="2" fillId="6" borderId="1" xfId="0" applyNumberFormat="1" applyFont="1" applyFill="1" applyBorder="1" applyAlignment="1">
      <alignment vertical="center" shrinkToFit="1"/>
    </xf>
    <xf numFmtId="1" fontId="2" fillId="4" borderId="1" xfId="0" applyNumberFormat="1" applyFont="1" applyFill="1" applyBorder="1" applyAlignment="1">
      <alignment vertical="center" shrinkToFit="1"/>
    </xf>
    <xf numFmtId="1" fontId="2" fillId="0" borderId="1" xfId="0" applyNumberFormat="1" applyFont="1" applyBorder="1" applyAlignment="1">
      <alignment vertical="center" shrinkToFit="1"/>
    </xf>
    <xf numFmtId="1" fontId="14" fillId="0" borderId="1" xfId="0" applyNumberFormat="1" applyFont="1" applyBorder="1" applyAlignment="1">
      <alignment vertical="center"/>
    </xf>
    <xf numFmtId="0" fontId="13" fillId="0" borderId="0" xfId="0" applyFont="1" applyAlignment="1">
      <alignment vertical="center" shrinkToFit="1"/>
    </xf>
    <xf numFmtId="0" fontId="2" fillId="0" borderId="6" xfId="0" applyNumberFormat="1" applyFont="1" applyFill="1" applyBorder="1" applyAlignment="1">
      <alignment vertical="center"/>
    </xf>
    <xf numFmtId="0" fontId="2" fillId="0" borderId="6" xfId="0" applyFont="1" applyFill="1" applyBorder="1" applyAlignment="1">
      <alignment vertical="center"/>
    </xf>
    <xf numFmtId="0" fontId="2" fillId="0" borderId="6" xfId="0" applyNumberFormat="1" applyFont="1" applyFill="1" applyBorder="1" applyAlignment="1">
      <alignment vertical="center" wrapText="1"/>
    </xf>
    <xf numFmtId="0" fontId="2" fillId="0" borderId="6" xfId="0" applyNumberFormat="1" applyFont="1" applyFill="1" applyBorder="1" applyAlignment="1">
      <alignment vertical="center" shrinkToFit="1"/>
    </xf>
    <xf numFmtId="0" fontId="2" fillId="0" borderId="7" xfId="0" applyNumberFormat="1" applyFont="1" applyFill="1" applyBorder="1" applyAlignment="1">
      <alignment vertical="center"/>
    </xf>
    <xf numFmtId="0" fontId="2" fillId="0" borderId="8" xfId="0" applyFont="1" applyFill="1" applyBorder="1" applyAlignment="1">
      <alignment vertical="center"/>
    </xf>
    <xf numFmtId="0" fontId="13" fillId="0" borderId="6" xfId="0" applyNumberFormat="1" applyFont="1" applyFill="1" applyBorder="1" applyAlignment="1">
      <alignment vertical="center"/>
    </xf>
    <xf numFmtId="0" fontId="13" fillId="5" borderId="1" xfId="0" applyFont="1" applyFill="1" applyBorder="1" applyAlignment="1">
      <alignment vertical="center"/>
    </xf>
    <xf numFmtId="0" fontId="2" fillId="5" borderId="1" xfId="0" applyFont="1" applyFill="1" applyBorder="1" applyAlignment="1">
      <alignment vertical="center" shrinkToFit="1"/>
    </xf>
    <xf numFmtId="0" fontId="2" fillId="5" borderId="1" xfId="0" applyFont="1" applyFill="1" applyBorder="1" applyAlignment="1">
      <alignment horizontal="center" vertical="center" shrinkToFit="1"/>
    </xf>
    <xf numFmtId="0" fontId="15" fillId="0" borderId="7" xfId="0" applyNumberFormat="1" applyFont="1" applyFill="1" applyBorder="1" applyAlignment="1">
      <alignment vertical="center"/>
    </xf>
    <xf numFmtId="0" fontId="15" fillId="0" borderId="8" xfId="0" applyFont="1" applyFill="1" applyBorder="1" applyAlignment="1">
      <alignment vertical="center"/>
    </xf>
    <xf numFmtId="0" fontId="2" fillId="4" borderId="10" xfId="0" applyFont="1" applyFill="1" applyBorder="1" applyAlignment="1">
      <alignment vertical="center" shrinkToFit="1"/>
    </xf>
    <xf numFmtId="1" fontId="2" fillId="0" borderId="10" xfId="0" applyNumberFormat="1" applyFont="1" applyFill="1" applyBorder="1" applyAlignment="1">
      <alignment vertical="center" shrinkToFit="1"/>
    </xf>
    <xf numFmtId="1" fontId="2" fillId="4" borderId="10" xfId="0" applyNumberFormat="1" applyFont="1" applyFill="1" applyBorder="1" applyAlignment="1">
      <alignment vertical="center" shrinkToFit="1"/>
    </xf>
    <xf numFmtId="1" fontId="2" fillId="6" borderId="10" xfId="0" applyNumberFormat="1" applyFont="1" applyFill="1" applyBorder="1" applyAlignment="1">
      <alignment vertical="center" shrinkToFit="1"/>
    </xf>
    <xf numFmtId="1" fontId="2" fillId="0" borderId="10" xfId="0" applyNumberFormat="1" applyFont="1" applyBorder="1" applyAlignment="1">
      <alignment vertical="center" shrinkToFit="1"/>
    </xf>
    <xf numFmtId="0" fontId="13" fillId="4" borderId="9" xfId="0" applyFont="1" applyFill="1" applyBorder="1" applyAlignment="1">
      <alignment vertical="center"/>
    </xf>
    <xf numFmtId="1" fontId="2" fillId="0" borderId="9" xfId="0" applyNumberFormat="1" applyFont="1" applyFill="1" applyBorder="1" applyAlignment="1">
      <alignment vertical="center" shrinkToFit="1"/>
    </xf>
    <xf numFmtId="1" fontId="2" fillId="4" borderId="9" xfId="0" applyNumberFormat="1" applyFont="1" applyFill="1" applyBorder="1" applyAlignment="1">
      <alignment vertical="center" shrinkToFit="1"/>
    </xf>
    <xf numFmtId="1" fontId="2" fillId="6" borderId="9" xfId="0" applyNumberFormat="1" applyFont="1" applyFill="1" applyBorder="1" applyAlignment="1">
      <alignment vertical="center" shrinkToFit="1"/>
    </xf>
    <xf numFmtId="1" fontId="2" fillId="7" borderId="9" xfId="0" applyNumberFormat="1" applyFont="1" applyFill="1" applyBorder="1" applyAlignment="1">
      <alignment vertical="center" shrinkToFit="1"/>
    </xf>
    <xf numFmtId="0" fontId="2" fillId="4" borderId="9" xfId="0" applyFont="1" applyFill="1" applyBorder="1" applyAlignment="1">
      <alignment vertical="center" shrinkToFit="1"/>
    </xf>
    <xf numFmtId="1" fontId="2" fillId="0" borderId="9" xfId="0" applyNumberFormat="1" applyFont="1" applyBorder="1" applyAlignment="1">
      <alignment vertical="center" shrinkToFit="1"/>
    </xf>
    <xf numFmtId="1" fontId="14" fillId="0" borderId="10" xfId="0" applyNumberFormat="1" applyFont="1" applyBorder="1" applyAlignment="1">
      <alignment vertical="center"/>
    </xf>
    <xf numFmtId="0" fontId="2" fillId="0" borderId="10" xfId="0" applyFont="1" applyBorder="1" applyAlignment="1">
      <alignment vertical="center" shrinkToFit="1"/>
    </xf>
    <xf numFmtId="0" fontId="13" fillId="0" borderId="1" xfId="0" applyNumberFormat="1" applyFont="1" applyFill="1" applyBorder="1" applyAlignment="1">
      <alignment vertical="center"/>
    </xf>
    <xf numFmtId="0" fontId="13" fillId="0" borderId="9" xfId="0" applyNumberFormat="1" applyFont="1" applyFill="1" applyBorder="1" applyAlignment="1">
      <alignment vertical="center"/>
    </xf>
    <xf numFmtId="0" fontId="13" fillId="0" borderId="10" xfId="0" applyNumberFormat="1" applyFont="1" applyFill="1" applyBorder="1" applyAlignment="1">
      <alignment vertical="center"/>
    </xf>
    <xf numFmtId="0" fontId="13" fillId="0" borderId="10" xfId="0" applyFont="1" applyBorder="1" applyAlignment="1">
      <alignment vertical="center"/>
    </xf>
    <xf numFmtId="0" fontId="13" fillId="0" borderId="1" xfId="0" applyFont="1" applyBorder="1" applyAlignment="1">
      <alignment vertical="center"/>
    </xf>
    <xf numFmtId="58" fontId="2" fillId="0" borderId="7" xfId="0" applyNumberFormat="1" applyFont="1" applyFill="1" applyBorder="1" applyAlignment="1">
      <alignment vertical="center"/>
    </xf>
    <xf numFmtId="0" fontId="2" fillId="0" borderId="7" xfId="0" applyFont="1" applyFill="1" applyBorder="1" applyAlignment="1">
      <alignment vertical="center"/>
    </xf>
    <xf numFmtId="0" fontId="0" fillId="4" borderId="2" xfId="0" applyFill="1" applyBorder="1">
      <alignment vertical="center"/>
    </xf>
    <xf numFmtId="0" fontId="0" fillId="4" borderId="3" xfId="0" applyFill="1" applyBorder="1">
      <alignment vertical="center"/>
    </xf>
    <xf numFmtId="0" fontId="0" fillId="4" borderId="4" xfId="0" applyFill="1" applyBorder="1">
      <alignment vertical="center"/>
    </xf>
    <xf numFmtId="0" fontId="0" fillId="4" borderId="1" xfId="0" applyFill="1" applyBorder="1" applyAlignment="1">
      <alignment vertical="top" wrapText="1"/>
    </xf>
    <xf numFmtId="0" fontId="2" fillId="0" borderId="0" xfId="0" applyFont="1" applyAlignment="1">
      <alignment horizontal="center" vertical="center" shrinkToFit="1"/>
    </xf>
    <xf numFmtId="0" fontId="2" fillId="0" borderId="0" xfId="0" quotePrefix="1" applyFont="1" applyAlignment="1">
      <alignment vertical="center"/>
    </xf>
    <xf numFmtId="0" fontId="13" fillId="0" borderId="2" xfId="0" applyFont="1" applyBorder="1" applyAlignment="1">
      <alignment vertical="center"/>
    </xf>
    <xf numFmtId="0" fontId="2" fillId="0" borderId="4" xfId="0" applyFont="1" applyBorder="1" applyAlignment="1">
      <alignment vertical="center" shrinkToFit="1"/>
    </xf>
    <xf numFmtId="0" fontId="13" fillId="0" borderId="1" xfId="0" applyFont="1" applyBorder="1" applyAlignment="1">
      <alignment vertical="center" shrinkToFit="1"/>
    </xf>
    <xf numFmtId="0" fontId="2" fillId="0" borderId="3" xfId="0" applyFont="1" applyBorder="1" applyAlignment="1">
      <alignment vertical="center" shrinkToFit="1"/>
    </xf>
    <xf numFmtId="0" fontId="14" fillId="0" borderId="2" xfId="0" applyFont="1" applyBorder="1" applyAlignment="1">
      <alignment vertical="center"/>
    </xf>
    <xf numFmtId="0" fontId="13" fillId="4" borderId="10" xfId="0" applyFont="1" applyFill="1" applyBorder="1" applyAlignment="1">
      <alignment vertical="center"/>
    </xf>
    <xf numFmtId="0" fontId="13" fillId="0" borderId="0" xfId="0" applyFont="1" applyAlignment="1">
      <alignment horizontal="right" vertical="center"/>
    </xf>
    <xf numFmtId="0" fontId="16" fillId="0" borderId="5" xfId="0" applyNumberFormat="1" applyFont="1" applyFill="1" applyBorder="1" applyAlignment="1">
      <alignment vertical="center"/>
    </xf>
    <xf numFmtId="177" fontId="2" fillId="0" borderId="7" xfId="0" applyNumberFormat="1" applyFont="1" applyFill="1" applyBorder="1" applyAlignment="1">
      <alignment horizontal="center" vertical="center" shrinkToFit="1"/>
    </xf>
    <xf numFmtId="177" fontId="2" fillId="0" borderId="8" xfId="0" applyNumberFormat="1" applyFont="1" applyBorder="1" applyAlignment="1">
      <alignment horizontal="center" vertical="center" shrinkToFit="1"/>
    </xf>
    <xf numFmtId="3" fontId="2" fillId="0" borderId="2" xfId="0" applyNumberFormat="1" applyFont="1" applyBorder="1" applyAlignment="1">
      <alignment vertical="center" shrinkToFit="1"/>
    </xf>
    <xf numFmtId="3" fontId="0" fillId="0" borderId="4" xfId="0" applyNumberFormat="1" applyBorder="1" applyAlignment="1">
      <alignment vertical="center" shrinkToFit="1"/>
    </xf>
    <xf numFmtId="0" fontId="0" fillId="0" borderId="4" xfId="0" applyBorder="1" applyAlignment="1">
      <alignment vertical="center" shrinkToFit="1"/>
    </xf>
    <xf numFmtId="3" fontId="2" fillId="0" borderId="11" xfId="0" applyNumberFormat="1" applyFont="1" applyBorder="1" applyAlignment="1">
      <alignment vertical="center" shrinkToFit="1"/>
    </xf>
    <xf numFmtId="0" fontId="0" fillId="0" borderId="12" xfId="0" applyBorder="1" applyAlignment="1">
      <alignment vertical="center" shrinkToFit="1"/>
    </xf>
    <xf numFmtId="0" fontId="0" fillId="0" borderId="13" xfId="0" applyBorder="1" applyAlignment="1">
      <alignment vertical="center" shrinkToFit="1"/>
    </xf>
    <xf numFmtId="0" fontId="0" fillId="0" borderId="14" xfId="0" applyBorder="1" applyAlignment="1">
      <alignment vertical="center" shrinkToFit="1"/>
    </xf>
    <xf numFmtId="0" fontId="2" fillId="0" borderId="2" xfId="0" applyFont="1" applyBorder="1" applyAlignment="1">
      <alignment vertical="center" shrinkToFit="1"/>
    </xf>
    <xf numFmtId="0" fontId="0" fillId="0" borderId="2" xfId="0"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0" fontId="2" fillId="0" borderId="15" xfId="0" applyNumberFormat="1" applyFont="1" applyFill="1" applyBorder="1" applyAlignment="1">
      <alignment vertical="center"/>
    </xf>
    <xf numFmtId="0" fontId="2" fillId="0" borderId="16" xfId="0" applyFont="1" applyFill="1" applyBorder="1" applyAlignment="1">
      <alignment vertical="center" shrinkToFit="1"/>
    </xf>
    <xf numFmtId="0" fontId="2" fillId="0" borderId="17" xfId="0" applyFont="1" applyFill="1" applyBorder="1" applyAlignment="1">
      <alignment vertical="center" shrinkToFit="1"/>
    </xf>
    <xf numFmtId="0" fontId="2" fillId="0" borderId="18" xfId="0" applyNumberFormat="1" applyFont="1" applyFill="1" applyBorder="1" applyAlignment="1">
      <alignment vertical="center"/>
    </xf>
    <xf numFmtId="0" fontId="13" fillId="4" borderId="0" xfId="0" applyFont="1" applyFill="1" applyAlignment="1">
      <alignment vertical="center"/>
    </xf>
    <xf numFmtId="0" fontId="2" fillId="6" borderId="19" xfId="0" applyNumberFormat="1" applyFont="1" applyFill="1" applyBorder="1" applyAlignment="1">
      <alignment vertical="center"/>
    </xf>
    <xf numFmtId="0" fontId="2" fillId="6" borderId="15" xfId="0" applyNumberFormat="1" applyFont="1" applyFill="1" applyBorder="1" applyAlignment="1">
      <alignment vertical="center" shrinkToFit="1"/>
    </xf>
    <xf numFmtId="0" fontId="2" fillId="4" borderId="15" xfId="0" applyNumberFormat="1" applyFont="1" applyFill="1" applyBorder="1" applyAlignment="1">
      <alignment vertical="center" shrinkToFit="1"/>
    </xf>
    <xf numFmtId="0" fontId="2" fillId="0" borderId="15" xfId="0" applyNumberFormat="1" applyFont="1" applyFill="1" applyBorder="1" applyAlignment="1">
      <alignment vertical="center" shrinkToFit="1"/>
    </xf>
    <xf numFmtId="176" fontId="2" fillId="0" borderId="15" xfId="0" applyNumberFormat="1" applyFont="1" applyFill="1" applyBorder="1" applyAlignment="1">
      <alignment vertical="center" shrinkToFit="1"/>
    </xf>
    <xf numFmtId="3" fontId="2" fillId="0" borderId="15" xfId="0" applyNumberFormat="1" applyFont="1" applyFill="1" applyBorder="1" applyAlignment="1">
      <alignment vertical="center" shrinkToFit="1"/>
    </xf>
    <xf numFmtId="3" fontId="2" fillId="4" borderId="15" xfId="0" applyNumberFormat="1" applyFont="1" applyFill="1" applyBorder="1" applyAlignment="1">
      <alignment vertical="center" shrinkToFit="1"/>
    </xf>
    <xf numFmtId="0" fontId="2" fillId="0" borderId="19" xfId="0" applyNumberFormat="1" applyFont="1" applyFill="1" applyBorder="1" applyAlignment="1">
      <alignment vertical="center"/>
    </xf>
    <xf numFmtId="0" fontId="2" fillId="4" borderId="19" xfId="0" applyNumberFormat="1" applyFont="1" applyFill="1" applyBorder="1" applyAlignment="1">
      <alignment vertical="center"/>
    </xf>
    <xf numFmtId="176" fontId="2" fillId="4" borderId="15" xfId="0" applyNumberFormat="1" applyFont="1" applyFill="1" applyBorder="1" applyAlignment="1">
      <alignment vertical="center" shrinkToFit="1"/>
    </xf>
    <xf numFmtId="0" fontId="2" fillId="0" borderId="15" xfId="0" applyFont="1" applyFill="1" applyBorder="1" applyAlignment="1">
      <alignment vertical="center" shrinkToFit="1"/>
    </xf>
    <xf numFmtId="0" fontId="2" fillId="4" borderId="20" xfId="0" applyFont="1" applyFill="1" applyBorder="1" applyAlignment="1">
      <alignment vertical="center" shrinkToFit="1"/>
    </xf>
    <xf numFmtId="0" fontId="2" fillId="0" borderId="21" xfId="0" applyFont="1" applyFill="1" applyBorder="1" applyAlignment="1">
      <alignment vertical="center" shrinkToFit="1"/>
    </xf>
    <xf numFmtId="0" fontId="2" fillId="0" borderId="22" xfId="0" applyFont="1" applyFill="1" applyBorder="1" applyAlignment="1">
      <alignment vertical="center" shrinkToFit="1"/>
    </xf>
    <xf numFmtId="0" fontId="2" fillId="4" borderId="22" xfId="0" applyFont="1" applyFill="1" applyBorder="1" applyAlignment="1">
      <alignment vertical="center" shrinkToFit="1"/>
    </xf>
    <xf numFmtId="0" fontId="2" fillId="4" borderId="0" xfId="0" applyFont="1" applyFill="1" applyAlignment="1">
      <alignment vertical="center" shrinkToFit="1"/>
    </xf>
    <xf numFmtId="0" fontId="17" fillId="4" borderId="0" xfId="0" applyFont="1" applyFill="1" applyAlignment="1">
      <alignmen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AH410"/>
  <sheetViews>
    <sheetView zoomScale="75" zoomScaleNormal="75" workbookViewId="0">
      <selection activeCell="AD11" sqref="AD11"/>
    </sheetView>
  </sheetViews>
  <sheetFormatPr defaultRowHeight="12" x14ac:dyDescent="0.2"/>
  <cols>
    <col min="1" max="1" width="1.85546875" style="3" customWidth="1"/>
    <col min="2" max="2" width="3.28515625" style="13" customWidth="1"/>
    <col min="3" max="3" width="6.42578125" style="3" customWidth="1"/>
    <col min="4" max="4" width="9.28515625" style="3" customWidth="1"/>
    <col min="5" max="5" width="17.85546875" style="3" customWidth="1"/>
    <col min="6" max="6" width="11" style="3" customWidth="1"/>
    <col min="7" max="28" width="5.7109375" style="3" customWidth="1"/>
    <col min="29" max="16384" width="9.140625" style="3"/>
  </cols>
  <sheetData>
    <row r="2" spans="2:34" x14ac:dyDescent="0.2">
      <c r="B2" s="13">
        <v>1</v>
      </c>
      <c r="C2" s="3" t="s">
        <v>155</v>
      </c>
      <c r="E2" s="3" t="s">
        <v>176</v>
      </c>
      <c r="F2" s="3" t="s">
        <v>27</v>
      </c>
      <c r="H2" s="4" t="s">
        <v>432</v>
      </c>
    </row>
    <row r="3" spans="2:34" ht="11.1" customHeight="1" x14ac:dyDescent="0.2">
      <c r="B3" s="13">
        <v>2</v>
      </c>
      <c r="C3" s="3" t="s">
        <v>155</v>
      </c>
      <c r="D3" s="3" t="s">
        <v>414</v>
      </c>
      <c r="E3" s="4" t="s">
        <v>92</v>
      </c>
      <c r="F3" s="4" t="s">
        <v>93</v>
      </c>
      <c r="G3" s="4" t="s">
        <v>387</v>
      </c>
      <c r="H3" s="4" t="s">
        <v>94</v>
      </c>
      <c r="I3" s="5"/>
      <c r="J3" s="5"/>
      <c r="K3" s="5"/>
      <c r="L3" s="5"/>
      <c r="M3" s="5"/>
      <c r="N3" s="5"/>
      <c r="O3" s="5"/>
      <c r="P3" s="5"/>
      <c r="Q3" s="5"/>
      <c r="R3" s="5"/>
      <c r="T3" s="5"/>
      <c r="U3" s="5"/>
      <c r="V3" s="5"/>
      <c r="W3" s="5"/>
      <c r="X3" s="5"/>
      <c r="AA3" s="5"/>
      <c r="AD3" s="5"/>
    </row>
    <row r="4" spans="2:34" x14ac:dyDescent="0.2">
      <c r="B4" s="13">
        <v>3</v>
      </c>
      <c r="C4" s="3" t="s">
        <v>155</v>
      </c>
      <c r="D4" s="3" t="s">
        <v>414</v>
      </c>
      <c r="E4" s="3" t="s">
        <v>70</v>
      </c>
      <c r="T4" s="4" t="s">
        <v>388</v>
      </c>
    </row>
    <row r="5" spans="2:34" ht="11.1" customHeight="1" x14ac:dyDescent="0.2">
      <c r="B5" s="13">
        <v>6</v>
      </c>
      <c r="C5" s="3" t="s">
        <v>155</v>
      </c>
      <c r="D5" s="3" t="s">
        <v>414</v>
      </c>
      <c r="E5" s="4" t="s">
        <v>73</v>
      </c>
      <c r="F5" s="5"/>
      <c r="G5" s="5"/>
      <c r="H5" s="4" t="s">
        <v>389</v>
      </c>
      <c r="I5" s="4" t="s">
        <v>119</v>
      </c>
      <c r="J5" s="4" t="s">
        <v>120</v>
      </c>
      <c r="K5" s="4" t="s">
        <v>121</v>
      </c>
      <c r="L5" s="4" t="s">
        <v>122</v>
      </c>
      <c r="M5" s="4" t="s">
        <v>123</v>
      </c>
      <c r="N5" s="4" t="s">
        <v>124</v>
      </c>
      <c r="O5" s="4" t="s">
        <v>125</v>
      </c>
      <c r="P5" s="4" t="s">
        <v>79</v>
      </c>
      <c r="Q5" s="4" t="s">
        <v>126</v>
      </c>
      <c r="R5" s="4" t="s">
        <v>127</v>
      </c>
      <c r="T5" s="5"/>
      <c r="U5" s="5"/>
      <c r="V5" s="5"/>
      <c r="W5" s="5"/>
      <c r="X5" s="5"/>
      <c r="AA5" s="5"/>
      <c r="AD5" s="5"/>
    </row>
    <row r="6" spans="2:34" ht="11.1" customHeight="1" x14ac:dyDescent="0.2">
      <c r="B6" s="13">
        <v>7</v>
      </c>
      <c r="C6" s="3" t="s">
        <v>155</v>
      </c>
      <c r="D6" s="3" t="s">
        <v>414</v>
      </c>
      <c r="E6" s="4" t="s">
        <v>82</v>
      </c>
      <c r="F6" s="5"/>
      <c r="G6" s="5"/>
      <c r="H6" s="4" t="s">
        <v>128</v>
      </c>
      <c r="I6" s="4" t="s">
        <v>129</v>
      </c>
      <c r="J6" s="4" t="s">
        <v>130</v>
      </c>
      <c r="K6" s="4" t="s">
        <v>131</v>
      </c>
      <c r="L6" s="4" t="s">
        <v>132</v>
      </c>
      <c r="M6" s="4" t="s">
        <v>77</v>
      </c>
      <c r="N6" s="4" t="s">
        <v>133</v>
      </c>
      <c r="O6" s="4" t="s">
        <v>134</v>
      </c>
      <c r="P6" s="4" t="s">
        <v>135</v>
      </c>
      <c r="Q6" s="4" t="s">
        <v>136</v>
      </c>
      <c r="R6" s="4" t="s">
        <v>137</v>
      </c>
      <c r="U6" s="5"/>
      <c r="V6" s="5"/>
      <c r="W6" s="5"/>
      <c r="X6" s="5"/>
      <c r="AA6" s="5"/>
      <c r="AD6" s="5"/>
    </row>
    <row r="7" spans="2:34" ht="11.1" customHeight="1" x14ac:dyDescent="0.2">
      <c r="B7" s="13">
        <v>9</v>
      </c>
      <c r="C7" s="3" t="s">
        <v>155</v>
      </c>
      <c r="D7" s="3" t="s">
        <v>414</v>
      </c>
      <c r="E7" s="4" t="s">
        <v>95</v>
      </c>
      <c r="F7" s="4" t="s">
        <v>410</v>
      </c>
      <c r="G7" s="6">
        <v>0.1</v>
      </c>
      <c r="H7" s="6">
        <v>1.4E-3</v>
      </c>
      <c r="I7" s="4" t="s">
        <v>96</v>
      </c>
      <c r="J7" s="4" t="s">
        <v>96</v>
      </c>
      <c r="K7" s="6">
        <v>6.7000000000000004E-2</v>
      </c>
      <c r="L7" s="4" t="s">
        <v>96</v>
      </c>
      <c r="M7" s="4" t="s">
        <v>96</v>
      </c>
      <c r="N7" s="4" t="s">
        <v>96</v>
      </c>
      <c r="O7" s="6">
        <v>6.3E-2</v>
      </c>
      <c r="P7" s="4" t="s">
        <v>96</v>
      </c>
      <c r="Q7" s="4" t="s">
        <v>96</v>
      </c>
      <c r="R7" s="4" t="s">
        <v>96</v>
      </c>
      <c r="T7" s="4" t="s">
        <v>97</v>
      </c>
      <c r="U7" s="5"/>
      <c r="W7" s="5"/>
      <c r="Y7" s="5"/>
      <c r="Z7" s="5"/>
      <c r="AA7" s="5"/>
      <c r="AD7" s="5"/>
    </row>
    <row r="8" spans="2:34" ht="11.1" customHeight="1" x14ac:dyDescent="0.2">
      <c r="B8" s="13">
        <v>10</v>
      </c>
      <c r="C8" s="3" t="s">
        <v>155</v>
      </c>
      <c r="D8" s="3" t="s">
        <v>414</v>
      </c>
      <c r="E8" s="4" t="s">
        <v>98</v>
      </c>
      <c r="F8" s="4" t="s">
        <v>99</v>
      </c>
      <c r="G8" s="6">
        <v>3.1</v>
      </c>
      <c r="H8" s="6">
        <v>0.14000000000000001</v>
      </c>
      <c r="I8" s="6">
        <v>0.21</v>
      </c>
      <c r="J8" s="6">
        <v>0.38</v>
      </c>
      <c r="K8" s="6">
        <v>0.66</v>
      </c>
      <c r="L8" s="4" t="s">
        <v>96</v>
      </c>
      <c r="M8" s="6">
        <v>0.71</v>
      </c>
      <c r="N8" s="6">
        <v>0.32</v>
      </c>
      <c r="O8" s="6">
        <v>0.63</v>
      </c>
      <c r="P8" s="6">
        <v>0.28999999999999998</v>
      </c>
      <c r="Q8" s="6">
        <v>0.22</v>
      </c>
      <c r="R8" s="4" t="s">
        <v>138</v>
      </c>
      <c r="T8" s="5"/>
      <c r="U8" s="5"/>
      <c r="W8" s="5"/>
      <c r="X8" s="5"/>
      <c r="Y8" s="5"/>
      <c r="Z8" s="5"/>
      <c r="AA8" s="5"/>
      <c r="AD8" s="5"/>
    </row>
    <row r="9" spans="2:34" ht="11.1" customHeight="1" x14ac:dyDescent="0.2">
      <c r="B9" s="13">
        <v>12</v>
      </c>
      <c r="C9" s="3" t="s">
        <v>155</v>
      </c>
      <c r="D9" s="3" t="s">
        <v>414</v>
      </c>
      <c r="E9" s="4" t="s">
        <v>28</v>
      </c>
      <c r="F9" s="4" t="s">
        <v>411</v>
      </c>
      <c r="G9" s="6">
        <v>0.04</v>
      </c>
      <c r="H9" s="6">
        <v>2.1000000000000001E-2</v>
      </c>
      <c r="I9" s="6">
        <v>1.7000000000000001E-2</v>
      </c>
      <c r="J9" s="6">
        <v>1.4999999999999999E-2</v>
      </c>
      <c r="K9" s="6">
        <v>1.7999999999999999E-2</v>
      </c>
      <c r="L9" s="6">
        <v>1.4E-2</v>
      </c>
      <c r="M9" s="4" t="s">
        <v>96</v>
      </c>
      <c r="N9" s="6">
        <v>0.02</v>
      </c>
      <c r="O9" s="6">
        <v>1.2E-2</v>
      </c>
      <c r="P9" s="6">
        <v>8.9999999999999993E-3</v>
      </c>
      <c r="Q9" s="6">
        <v>1.6E-2</v>
      </c>
      <c r="R9" s="6">
        <v>5.8999999999999999E-3</v>
      </c>
      <c r="T9" s="4" t="s">
        <v>140</v>
      </c>
      <c r="U9" s="5"/>
      <c r="W9" s="5"/>
      <c r="X9" s="5"/>
      <c r="Y9" s="5"/>
      <c r="Z9" s="5"/>
      <c r="AA9" s="5"/>
    </row>
    <row r="10" spans="2:34" ht="11.1" customHeight="1" x14ac:dyDescent="0.2">
      <c r="B10" s="13">
        <v>13</v>
      </c>
      <c r="C10" s="3" t="s">
        <v>155</v>
      </c>
      <c r="D10" s="3" t="s">
        <v>414</v>
      </c>
      <c r="E10" s="4" t="s">
        <v>102</v>
      </c>
      <c r="F10" s="4" t="s">
        <v>103</v>
      </c>
      <c r="G10" s="7">
        <v>250</v>
      </c>
      <c r="H10" s="7">
        <v>96</v>
      </c>
      <c r="I10" s="7">
        <v>87</v>
      </c>
      <c r="J10" s="7">
        <v>50</v>
      </c>
      <c r="K10" s="7">
        <v>40</v>
      </c>
      <c r="L10" s="7">
        <v>72</v>
      </c>
      <c r="M10" s="4" t="s">
        <v>96</v>
      </c>
      <c r="N10" s="7">
        <v>83</v>
      </c>
      <c r="O10" s="7">
        <v>56</v>
      </c>
      <c r="P10" s="7">
        <v>61</v>
      </c>
      <c r="Q10" s="7">
        <v>71</v>
      </c>
      <c r="R10" s="4" t="s">
        <v>141</v>
      </c>
      <c r="T10" s="4" t="s">
        <v>142</v>
      </c>
      <c r="U10" s="5"/>
      <c r="W10" s="5"/>
      <c r="X10" s="5"/>
      <c r="Y10" s="5"/>
      <c r="Z10" s="5"/>
      <c r="AA10" s="5"/>
    </row>
    <row r="11" spans="2:34" ht="11.1" customHeight="1" x14ac:dyDescent="0.2">
      <c r="B11" s="13">
        <v>15</v>
      </c>
      <c r="C11" s="3" t="s">
        <v>155</v>
      </c>
      <c r="D11" s="3" t="s">
        <v>414</v>
      </c>
      <c r="E11" s="4" t="s">
        <v>104</v>
      </c>
      <c r="F11" s="4" t="s">
        <v>103</v>
      </c>
      <c r="G11" s="7">
        <v>80</v>
      </c>
      <c r="H11" s="7">
        <v>63</v>
      </c>
      <c r="I11" s="7">
        <v>29</v>
      </c>
      <c r="J11" s="7">
        <v>78</v>
      </c>
      <c r="K11" s="7">
        <v>68</v>
      </c>
      <c r="L11" s="4" t="s">
        <v>96</v>
      </c>
      <c r="M11" s="7">
        <v>49</v>
      </c>
      <c r="N11" s="7">
        <v>47</v>
      </c>
      <c r="O11" s="7">
        <v>32</v>
      </c>
      <c r="P11" s="7">
        <v>19</v>
      </c>
      <c r="Q11" s="7">
        <v>65</v>
      </c>
      <c r="R11" s="7">
        <v>74</v>
      </c>
      <c r="T11" s="4" t="s">
        <v>97</v>
      </c>
      <c r="U11" s="7"/>
      <c r="W11" s="5"/>
      <c r="X11" s="5"/>
      <c r="Y11" s="5"/>
      <c r="Z11" s="5"/>
      <c r="AA11" s="5"/>
      <c r="AD11" s="5"/>
    </row>
    <row r="12" spans="2:34" ht="11.1" customHeight="1" x14ac:dyDescent="0.2">
      <c r="B12" s="13">
        <v>19</v>
      </c>
      <c r="C12" s="3" t="s">
        <v>155</v>
      </c>
      <c r="D12" s="3" t="s">
        <v>415</v>
      </c>
      <c r="E12" s="4" t="s">
        <v>73</v>
      </c>
      <c r="F12" s="5"/>
      <c r="G12" s="5"/>
      <c r="H12" s="4" t="s">
        <v>390</v>
      </c>
      <c r="I12" s="4" t="s">
        <v>144</v>
      </c>
      <c r="J12" s="4" t="s">
        <v>120</v>
      </c>
      <c r="K12" s="4" t="s">
        <v>145</v>
      </c>
      <c r="L12" s="4" t="s">
        <v>122</v>
      </c>
      <c r="M12" s="4" t="s">
        <v>124</v>
      </c>
      <c r="N12" s="4" t="s">
        <v>125</v>
      </c>
      <c r="O12" s="4" t="s">
        <v>79</v>
      </c>
      <c r="P12" s="4" t="s">
        <v>126</v>
      </c>
      <c r="Q12" s="4" t="s">
        <v>127</v>
      </c>
      <c r="R12" s="5"/>
      <c r="T12" s="5"/>
      <c r="U12" s="5"/>
      <c r="V12" s="5"/>
      <c r="W12" s="5"/>
      <c r="X12" s="5"/>
      <c r="Y12" s="5"/>
      <c r="Z12" s="5"/>
      <c r="AA12" s="5"/>
      <c r="AD12" s="5"/>
      <c r="AF12" s="5"/>
      <c r="AG12" s="5"/>
      <c r="AH12" s="5"/>
    </row>
    <row r="13" spans="2:34" x14ac:dyDescent="0.2">
      <c r="B13" s="13">
        <v>20</v>
      </c>
      <c r="C13" s="3" t="s">
        <v>155</v>
      </c>
      <c r="D13" s="3" t="s">
        <v>415</v>
      </c>
      <c r="E13" s="4" t="s">
        <v>82</v>
      </c>
      <c r="F13" s="5"/>
      <c r="G13" s="5"/>
      <c r="H13" s="4" t="s">
        <v>146</v>
      </c>
      <c r="I13" s="4" t="s">
        <v>147</v>
      </c>
      <c r="J13" s="4" t="s">
        <v>148</v>
      </c>
      <c r="K13" s="4" t="s">
        <v>131</v>
      </c>
      <c r="L13" s="4" t="s">
        <v>149</v>
      </c>
      <c r="M13" s="4" t="s">
        <v>133</v>
      </c>
      <c r="N13" s="4" t="s">
        <v>134</v>
      </c>
      <c r="O13" s="4" t="s">
        <v>135</v>
      </c>
      <c r="P13" s="4" t="s">
        <v>136</v>
      </c>
      <c r="Q13" s="4" t="s">
        <v>137</v>
      </c>
      <c r="R13" s="5"/>
      <c r="T13" s="5"/>
      <c r="U13" s="5"/>
      <c r="V13" s="5"/>
      <c r="W13" s="5"/>
      <c r="X13" s="5"/>
      <c r="Y13" s="5"/>
      <c r="Z13" s="5"/>
      <c r="AA13" s="5"/>
      <c r="AD13" s="5"/>
      <c r="AF13" s="5"/>
      <c r="AG13" s="5"/>
      <c r="AH13" s="5"/>
    </row>
    <row r="14" spans="2:34" x14ac:dyDescent="0.2">
      <c r="B14" s="13">
        <v>22</v>
      </c>
      <c r="C14" s="3" t="s">
        <v>155</v>
      </c>
      <c r="D14" s="3" t="s">
        <v>415</v>
      </c>
      <c r="E14" s="4" t="s">
        <v>95</v>
      </c>
      <c r="F14" s="4" t="s">
        <v>410</v>
      </c>
      <c r="G14" s="6">
        <v>0.1</v>
      </c>
      <c r="H14" s="6">
        <v>9.7999999999999997E-4</v>
      </c>
      <c r="I14" s="4" t="s">
        <v>96</v>
      </c>
      <c r="J14" s="4" t="s">
        <v>96</v>
      </c>
      <c r="K14" s="6">
        <v>4.4999999999999998E-2</v>
      </c>
      <c r="L14" s="4" t="s">
        <v>96</v>
      </c>
      <c r="M14" s="4" t="s">
        <v>96</v>
      </c>
      <c r="N14" s="6">
        <v>0.02</v>
      </c>
      <c r="O14" s="4" t="s">
        <v>96</v>
      </c>
      <c r="P14" s="4" t="s">
        <v>96</v>
      </c>
      <c r="Q14" s="4" t="s">
        <v>96</v>
      </c>
      <c r="R14" s="5"/>
      <c r="T14" s="4" t="s">
        <v>97</v>
      </c>
      <c r="U14" s="5"/>
      <c r="W14" s="5"/>
      <c r="X14" s="5"/>
      <c r="Y14" s="5"/>
      <c r="Z14" s="5"/>
      <c r="AA14" s="5"/>
      <c r="AD14" s="5"/>
      <c r="AF14" s="5"/>
      <c r="AG14" s="5"/>
      <c r="AH14" s="5"/>
    </row>
    <row r="15" spans="2:34" x14ac:dyDescent="0.2">
      <c r="B15" s="13">
        <v>23</v>
      </c>
      <c r="C15" s="3" t="s">
        <v>155</v>
      </c>
      <c r="D15" s="3" t="s">
        <v>415</v>
      </c>
      <c r="E15" s="4" t="s">
        <v>98</v>
      </c>
      <c r="F15" s="4" t="s">
        <v>99</v>
      </c>
      <c r="G15" s="6">
        <v>3.1</v>
      </c>
      <c r="H15" s="6">
        <v>0.17</v>
      </c>
      <c r="I15" s="6">
        <v>4.1000000000000002E-2</v>
      </c>
      <c r="J15" s="6">
        <v>0.23</v>
      </c>
      <c r="K15" s="6">
        <v>0.11</v>
      </c>
      <c r="L15" s="6">
        <v>0.72</v>
      </c>
      <c r="M15" s="6">
        <v>0.35</v>
      </c>
      <c r="N15" s="6">
        <v>0.44</v>
      </c>
      <c r="O15" s="6">
        <v>0.31</v>
      </c>
      <c r="P15" s="6">
        <v>0.3</v>
      </c>
      <c r="Q15" s="6">
        <v>0.22</v>
      </c>
      <c r="R15" s="6"/>
      <c r="T15" s="5"/>
      <c r="U15" s="5"/>
      <c r="W15" s="5"/>
      <c r="X15" s="5"/>
      <c r="Y15" s="5"/>
      <c r="Z15" s="5"/>
      <c r="AA15" s="5"/>
      <c r="AD15" s="5"/>
      <c r="AF15" s="5"/>
      <c r="AG15" s="5"/>
      <c r="AH15" s="5"/>
    </row>
    <row r="16" spans="2:34" x14ac:dyDescent="0.2">
      <c r="B16" s="13">
        <v>25</v>
      </c>
      <c r="C16" s="3" t="s">
        <v>155</v>
      </c>
      <c r="D16" s="3" t="s">
        <v>415</v>
      </c>
      <c r="E16" s="4" t="s">
        <v>28</v>
      </c>
      <c r="F16" s="4" t="s">
        <v>411</v>
      </c>
      <c r="G16" s="6">
        <v>0.04</v>
      </c>
      <c r="H16" s="6">
        <v>2.7E-2</v>
      </c>
      <c r="I16" s="6">
        <v>5.7000000000000002E-3</v>
      </c>
      <c r="J16" s="6">
        <v>1.0999999999999999E-2</v>
      </c>
      <c r="K16" s="6">
        <v>9.5999999999999992E-3</v>
      </c>
      <c r="L16" s="6">
        <v>3.7000000000000002E-3</v>
      </c>
      <c r="M16" s="6">
        <v>1.6E-2</v>
      </c>
      <c r="N16" s="6">
        <v>1.0999999999999999E-2</v>
      </c>
      <c r="O16" s="6">
        <v>1.7000000000000001E-2</v>
      </c>
      <c r="P16" s="6">
        <v>8.9999999999999993E-3</v>
      </c>
      <c r="Q16" s="6">
        <v>4.8000000000000001E-4</v>
      </c>
      <c r="R16" s="6"/>
      <c r="T16" s="4" t="s">
        <v>97</v>
      </c>
      <c r="U16" s="5"/>
      <c r="W16" s="5"/>
      <c r="X16" s="5"/>
      <c r="Y16" s="5"/>
      <c r="Z16" s="5"/>
      <c r="AA16" s="5"/>
      <c r="AD16" s="5"/>
      <c r="AF16" s="5"/>
      <c r="AG16" s="5"/>
      <c r="AH16" s="5"/>
    </row>
    <row r="17" spans="2:34" x14ac:dyDescent="0.2">
      <c r="B17" s="13">
        <v>26</v>
      </c>
      <c r="C17" s="3" t="s">
        <v>155</v>
      </c>
      <c r="D17" s="3" t="s">
        <v>415</v>
      </c>
      <c r="E17" s="4" t="s">
        <v>102</v>
      </c>
      <c r="F17" s="4" t="s">
        <v>103</v>
      </c>
      <c r="G17" s="7">
        <v>250</v>
      </c>
      <c r="H17" s="7">
        <v>80</v>
      </c>
      <c r="I17" s="7">
        <v>58</v>
      </c>
      <c r="J17" s="7">
        <v>54</v>
      </c>
      <c r="K17" s="7">
        <v>84</v>
      </c>
      <c r="L17" s="7">
        <v>76</v>
      </c>
      <c r="M17" s="7">
        <v>82</v>
      </c>
      <c r="N17" s="7">
        <v>92</v>
      </c>
      <c r="O17" s="7">
        <v>38</v>
      </c>
      <c r="P17" s="7">
        <v>59</v>
      </c>
      <c r="Q17" s="7">
        <v>55</v>
      </c>
      <c r="R17" s="7"/>
      <c r="T17" s="4" t="s">
        <v>97</v>
      </c>
      <c r="U17" s="5"/>
      <c r="W17" s="5"/>
      <c r="X17" s="5"/>
      <c r="Y17" s="5"/>
      <c r="Z17" s="5"/>
      <c r="AA17" s="5"/>
      <c r="AD17" s="5"/>
      <c r="AF17" s="5"/>
      <c r="AG17" s="5"/>
      <c r="AH17" s="5"/>
    </row>
    <row r="18" spans="2:34" x14ac:dyDescent="0.2">
      <c r="B18" s="13">
        <v>28</v>
      </c>
      <c r="C18" s="3" t="s">
        <v>155</v>
      </c>
      <c r="D18" s="3" t="s">
        <v>415</v>
      </c>
      <c r="E18" s="4" t="s">
        <v>104</v>
      </c>
      <c r="F18" s="4" t="s">
        <v>103</v>
      </c>
      <c r="G18" s="7">
        <v>80</v>
      </c>
      <c r="H18" s="7">
        <v>17</v>
      </c>
      <c r="I18" s="7">
        <v>58</v>
      </c>
      <c r="J18" s="7">
        <v>73</v>
      </c>
      <c r="K18" s="7">
        <v>72</v>
      </c>
      <c r="L18" s="7">
        <v>42</v>
      </c>
      <c r="M18" s="7">
        <v>44</v>
      </c>
      <c r="N18" s="7">
        <v>42</v>
      </c>
      <c r="O18" s="7">
        <v>62</v>
      </c>
      <c r="P18" s="7">
        <v>54</v>
      </c>
      <c r="Q18" s="7">
        <v>32</v>
      </c>
      <c r="R18" s="7"/>
      <c r="T18" s="4" t="s">
        <v>97</v>
      </c>
      <c r="U18" s="5"/>
      <c r="W18" s="5"/>
      <c r="X18" s="5"/>
      <c r="Y18" s="5"/>
      <c r="Z18" s="5"/>
      <c r="AA18" s="5"/>
      <c r="AD18" s="5"/>
      <c r="AF18" s="5"/>
      <c r="AG18" s="5"/>
      <c r="AH18" s="5"/>
    </row>
    <row r="19" spans="2:34" x14ac:dyDescent="0.2">
      <c r="B19" s="13">
        <v>31</v>
      </c>
      <c r="C19" s="3" t="s">
        <v>155</v>
      </c>
      <c r="D19" s="3" t="s">
        <v>416</v>
      </c>
      <c r="E19" s="4" t="s">
        <v>73</v>
      </c>
      <c r="F19" s="5"/>
      <c r="G19" s="5"/>
      <c r="H19" s="4" t="s">
        <v>391</v>
      </c>
      <c r="I19" s="4" t="s">
        <v>74</v>
      </c>
      <c r="J19" s="4" t="s">
        <v>131</v>
      </c>
      <c r="K19" s="4" t="s">
        <v>108</v>
      </c>
      <c r="L19" s="4" t="s">
        <v>77</v>
      </c>
      <c r="M19" s="4" t="s">
        <v>151</v>
      </c>
      <c r="N19" s="4" t="s">
        <v>79</v>
      </c>
      <c r="O19" s="4" t="s">
        <v>152</v>
      </c>
      <c r="P19" s="4" t="s">
        <v>81</v>
      </c>
      <c r="Q19" s="5"/>
      <c r="R19" s="5"/>
      <c r="T19" s="5"/>
      <c r="U19" s="5"/>
      <c r="V19" s="5"/>
      <c r="W19" s="5"/>
      <c r="X19" s="5"/>
      <c r="Y19" s="5"/>
      <c r="AA19" s="5"/>
      <c r="AD19" s="5"/>
      <c r="AF19" s="5"/>
    </row>
    <row r="20" spans="2:34" x14ac:dyDescent="0.2">
      <c r="B20" s="13">
        <v>32</v>
      </c>
      <c r="C20" s="3" t="s">
        <v>155</v>
      </c>
      <c r="D20" s="3" t="s">
        <v>416</v>
      </c>
      <c r="E20" s="4" t="s">
        <v>82</v>
      </c>
      <c r="F20" s="5"/>
      <c r="G20" s="5"/>
      <c r="H20" s="4" t="s">
        <v>153</v>
      </c>
      <c r="I20" s="4" t="s">
        <v>84</v>
      </c>
      <c r="J20" s="4" t="s">
        <v>107</v>
      </c>
      <c r="K20" s="4" t="s">
        <v>86</v>
      </c>
      <c r="L20" s="4" t="s">
        <v>87</v>
      </c>
      <c r="M20" s="4" t="s">
        <v>88</v>
      </c>
      <c r="N20" s="4" t="s">
        <v>89</v>
      </c>
      <c r="O20" s="4" t="s">
        <v>90</v>
      </c>
      <c r="P20" s="4" t="s">
        <v>91</v>
      </c>
      <c r="Q20" s="5"/>
      <c r="R20" s="5"/>
      <c r="T20" s="5"/>
      <c r="U20" s="5"/>
      <c r="V20" s="5"/>
      <c r="W20" s="5"/>
      <c r="X20" s="5"/>
      <c r="Y20" s="5"/>
      <c r="AA20" s="5"/>
      <c r="AD20" s="5"/>
      <c r="AF20" s="5"/>
    </row>
    <row r="21" spans="2:34" x14ac:dyDescent="0.2">
      <c r="B21" s="13">
        <v>34</v>
      </c>
      <c r="C21" s="3" t="s">
        <v>155</v>
      </c>
      <c r="D21" s="3" t="s">
        <v>416</v>
      </c>
      <c r="E21" s="4" t="s">
        <v>95</v>
      </c>
      <c r="F21" s="4" t="s">
        <v>410</v>
      </c>
      <c r="G21" s="6">
        <v>0.1</v>
      </c>
      <c r="H21" s="6">
        <v>6.0999999999999999E-5</v>
      </c>
      <c r="I21" s="4" t="s">
        <v>96</v>
      </c>
      <c r="J21" s="4" t="s">
        <v>96</v>
      </c>
      <c r="K21" s="4" t="s">
        <v>96</v>
      </c>
      <c r="L21" s="4" t="s">
        <v>96</v>
      </c>
      <c r="M21" s="6">
        <v>3.3E-3</v>
      </c>
      <c r="N21" s="4" t="s">
        <v>96</v>
      </c>
      <c r="O21" s="4" t="s">
        <v>96</v>
      </c>
      <c r="P21" s="4" t="s">
        <v>96</v>
      </c>
      <c r="Q21" s="5"/>
      <c r="R21" s="5"/>
      <c r="T21" s="4" t="s">
        <v>97</v>
      </c>
      <c r="U21" s="5"/>
      <c r="W21" s="5"/>
      <c r="Y21" s="5"/>
      <c r="Z21" s="5"/>
      <c r="AD21" s="5"/>
      <c r="AF21" s="5"/>
    </row>
    <row r="22" spans="2:34" x14ac:dyDescent="0.2">
      <c r="B22" s="13">
        <v>35</v>
      </c>
      <c r="C22" s="3" t="s">
        <v>155</v>
      </c>
      <c r="D22" s="3" t="s">
        <v>416</v>
      </c>
      <c r="E22" s="4" t="s">
        <v>98</v>
      </c>
      <c r="F22" s="4" t="s">
        <v>99</v>
      </c>
      <c r="G22" s="6">
        <v>3.1</v>
      </c>
      <c r="H22" s="6">
        <v>0.17</v>
      </c>
      <c r="I22" s="6">
        <v>0.42</v>
      </c>
      <c r="J22" s="6">
        <v>0.23</v>
      </c>
      <c r="K22" s="6">
        <v>0.47</v>
      </c>
      <c r="L22" s="6">
        <v>0.12</v>
      </c>
      <c r="M22" s="6">
        <v>0.31</v>
      </c>
      <c r="N22" s="6">
        <v>0.26</v>
      </c>
      <c r="O22" s="6">
        <v>0.26</v>
      </c>
      <c r="P22" s="6">
        <v>0.49</v>
      </c>
      <c r="Q22" s="5"/>
      <c r="R22" s="5"/>
      <c r="T22" s="5"/>
      <c r="U22" s="5"/>
      <c r="W22" s="5"/>
      <c r="X22" s="5"/>
      <c r="Y22" s="5"/>
      <c r="Z22" s="5"/>
      <c r="AA22" s="5"/>
      <c r="AD22" s="5"/>
      <c r="AF22" s="5"/>
    </row>
    <row r="23" spans="2:34" x14ac:dyDescent="0.2">
      <c r="B23" s="13">
        <v>37</v>
      </c>
      <c r="C23" s="3" t="s">
        <v>155</v>
      </c>
      <c r="D23" s="3" t="s">
        <v>416</v>
      </c>
      <c r="E23" s="4" t="s">
        <v>28</v>
      </c>
      <c r="F23" s="4" t="s">
        <v>411</v>
      </c>
      <c r="G23" s="6">
        <v>0.04</v>
      </c>
      <c r="H23" s="6">
        <v>1E-3</v>
      </c>
      <c r="I23" s="6">
        <v>1E-3</v>
      </c>
      <c r="J23" s="4" t="s">
        <v>101</v>
      </c>
      <c r="K23" s="6">
        <v>3.0000000000000001E-3</v>
      </c>
      <c r="L23" s="4" t="s">
        <v>101</v>
      </c>
      <c r="M23" s="6">
        <v>2E-3</v>
      </c>
      <c r="N23" s="6">
        <v>2E-3</v>
      </c>
      <c r="O23" s="6">
        <v>1E-3</v>
      </c>
      <c r="P23" s="6">
        <v>4.0000000000000001E-3</v>
      </c>
      <c r="Q23" s="5"/>
      <c r="R23" s="5"/>
      <c r="T23" s="4" t="s">
        <v>97</v>
      </c>
      <c r="U23" s="5"/>
      <c r="W23" s="5"/>
      <c r="X23" s="5"/>
      <c r="Y23" s="5"/>
      <c r="Z23" s="5"/>
      <c r="AD23" s="5"/>
      <c r="AF23" s="5"/>
    </row>
    <row r="24" spans="2:34" x14ac:dyDescent="0.2">
      <c r="B24" s="13">
        <v>38</v>
      </c>
      <c r="C24" s="3" t="s">
        <v>155</v>
      </c>
      <c r="D24" s="3" t="s">
        <v>416</v>
      </c>
      <c r="E24" s="4" t="s">
        <v>102</v>
      </c>
      <c r="F24" s="4" t="s">
        <v>103</v>
      </c>
      <c r="G24" s="7">
        <v>250</v>
      </c>
      <c r="H24" s="7">
        <v>73</v>
      </c>
      <c r="I24" s="7">
        <v>120</v>
      </c>
      <c r="J24" s="7">
        <v>83</v>
      </c>
      <c r="K24" s="7">
        <v>110</v>
      </c>
      <c r="L24" s="7">
        <v>100</v>
      </c>
      <c r="M24" s="7">
        <v>80</v>
      </c>
      <c r="N24" s="7">
        <v>110</v>
      </c>
      <c r="O24" s="7">
        <v>100</v>
      </c>
      <c r="P24" s="7">
        <v>110</v>
      </c>
      <c r="Q24" s="5"/>
      <c r="R24" s="5"/>
      <c r="T24" s="4" t="s">
        <v>97</v>
      </c>
      <c r="U24" s="5"/>
      <c r="W24" s="5"/>
      <c r="X24" s="5"/>
      <c r="Y24" s="5"/>
      <c r="Z24" s="5"/>
      <c r="AD24" s="5"/>
      <c r="AF24" s="5"/>
    </row>
    <row r="25" spans="2:34" x14ac:dyDescent="0.2">
      <c r="B25" s="13">
        <v>40</v>
      </c>
      <c r="C25" s="3" t="s">
        <v>155</v>
      </c>
      <c r="D25" s="3" t="s">
        <v>416</v>
      </c>
      <c r="E25" s="4" t="s">
        <v>104</v>
      </c>
      <c r="F25" s="4" t="s">
        <v>103</v>
      </c>
      <c r="G25" s="7">
        <v>80</v>
      </c>
      <c r="H25" s="7">
        <v>20</v>
      </c>
      <c r="I25" s="7">
        <v>57</v>
      </c>
      <c r="J25" s="7">
        <v>38</v>
      </c>
      <c r="K25" s="7">
        <v>59</v>
      </c>
      <c r="L25" s="7">
        <v>60</v>
      </c>
      <c r="M25" s="7">
        <v>9</v>
      </c>
      <c r="N25" s="7">
        <v>27</v>
      </c>
      <c r="O25" s="7">
        <v>43</v>
      </c>
      <c r="P25" s="7">
        <v>41</v>
      </c>
      <c r="Q25" s="5"/>
      <c r="R25" s="5"/>
      <c r="T25" s="4" t="s">
        <v>97</v>
      </c>
      <c r="U25" s="5"/>
      <c r="W25" s="5"/>
      <c r="X25" s="5"/>
      <c r="Y25" s="5"/>
      <c r="Z25" s="5"/>
      <c r="AA25" s="5"/>
      <c r="AE25" s="5"/>
      <c r="AF25" s="5"/>
    </row>
    <row r="26" spans="2:34" x14ac:dyDescent="0.2">
      <c r="B26" s="13">
        <v>45</v>
      </c>
      <c r="C26" s="3" t="s">
        <v>155</v>
      </c>
      <c r="D26" s="3" t="s">
        <v>417</v>
      </c>
      <c r="E26" s="3" t="s">
        <v>73</v>
      </c>
      <c r="H26" s="3" t="s">
        <v>392</v>
      </c>
      <c r="I26" s="3" t="s">
        <v>74</v>
      </c>
      <c r="J26" s="3" t="s">
        <v>75</v>
      </c>
      <c r="K26" s="3" t="s">
        <v>76</v>
      </c>
      <c r="L26" s="3" t="s">
        <v>77</v>
      </c>
      <c r="M26" s="3" t="s">
        <v>78</v>
      </c>
      <c r="N26" s="3" t="s">
        <v>79</v>
      </c>
      <c r="O26" s="3" t="s">
        <v>80</v>
      </c>
      <c r="P26" s="3" t="s">
        <v>81</v>
      </c>
    </row>
    <row r="27" spans="2:34" x14ac:dyDescent="0.2">
      <c r="B27" s="13">
        <v>46</v>
      </c>
      <c r="C27" s="3" t="s">
        <v>155</v>
      </c>
      <c r="D27" s="3" t="s">
        <v>417</v>
      </c>
      <c r="E27" s="3" t="s">
        <v>82</v>
      </c>
      <c r="H27" s="3" t="s">
        <v>83</v>
      </c>
      <c r="I27" s="3" t="s">
        <v>84</v>
      </c>
      <c r="J27" s="3" t="s">
        <v>85</v>
      </c>
      <c r="K27" s="3" t="s">
        <v>86</v>
      </c>
      <c r="L27" s="3" t="s">
        <v>87</v>
      </c>
      <c r="M27" s="3" t="s">
        <v>88</v>
      </c>
      <c r="N27" s="3" t="s">
        <v>89</v>
      </c>
      <c r="O27" s="3" t="s">
        <v>90</v>
      </c>
      <c r="P27" s="3" t="s">
        <v>91</v>
      </c>
    </row>
    <row r="28" spans="2:34" x14ac:dyDescent="0.2">
      <c r="B28" s="13">
        <v>48</v>
      </c>
      <c r="C28" s="3" t="s">
        <v>155</v>
      </c>
      <c r="D28" s="3" t="s">
        <v>417</v>
      </c>
      <c r="E28" s="3" t="s">
        <v>95</v>
      </c>
      <c r="F28" s="3" t="s">
        <v>410</v>
      </c>
      <c r="G28" s="3">
        <v>0.1</v>
      </c>
      <c r="H28" s="3">
        <v>8.5000000000000006E-3</v>
      </c>
      <c r="I28" s="3" t="s">
        <v>96</v>
      </c>
      <c r="J28" s="3" t="s">
        <v>96</v>
      </c>
      <c r="K28" s="3" t="s">
        <v>96</v>
      </c>
      <c r="L28" s="3" t="s">
        <v>96</v>
      </c>
      <c r="M28" s="3">
        <v>1.4999999999999999E-2</v>
      </c>
      <c r="N28" s="3" t="s">
        <v>96</v>
      </c>
      <c r="O28" s="3" t="s">
        <v>96</v>
      </c>
      <c r="P28" s="3" t="s">
        <v>96</v>
      </c>
      <c r="T28" s="3" t="s">
        <v>97</v>
      </c>
    </row>
    <row r="29" spans="2:34" x14ac:dyDescent="0.2">
      <c r="B29" s="13">
        <v>49</v>
      </c>
      <c r="C29" s="3" t="s">
        <v>155</v>
      </c>
      <c r="D29" s="3" t="s">
        <v>417</v>
      </c>
      <c r="E29" s="3" t="s">
        <v>98</v>
      </c>
      <c r="F29" s="3" t="s">
        <v>99</v>
      </c>
      <c r="G29" s="3">
        <v>3.1</v>
      </c>
      <c r="H29" s="3">
        <v>0.1</v>
      </c>
      <c r="I29" s="3">
        <v>0.57999999999999996</v>
      </c>
      <c r="J29" s="3">
        <v>0.12</v>
      </c>
      <c r="K29" s="3">
        <v>0.77</v>
      </c>
      <c r="L29" s="3">
        <v>0.11</v>
      </c>
      <c r="M29" s="3">
        <v>0.15</v>
      </c>
      <c r="N29" s="3">
        <v>0.24</v>
      </c>
      <c r="O29" s="3">
        <v>0.27</v>
      </c>
      <c r="P29" s="3">
        <v>0.26</v>
      </c>
    </row>
    <row r="30" spans="2:34" x14ac:dyDescent="0.2">
      <c r="B30" s="13">
        <v>51</v>
      </c>
      <c r="C30" s="3" t="s">
        <v>155</v>
      </c>
      <c r="D30" s="3" t="s">
        <v>417</v>
      </c>
      <c r="E30" s="3" t="s">
        <v>28</v>
      </c>
      <c r="F30" s="3" t="s">
        <v>411</v>
      </c>
      <c r="G30" s="3">
        <v>0.04</v>
      </c>
      <c r="H30" s="3">
        <v>1E-3</v>
      </c>
      <c r="I30" s="3">
        <v>1E-3</v>
      </c>
      <c r="J30" s="3">
        <v>1E-3</v>
      </c>
      <c r="K30" s="3" t="s">
        <v>101</v>
      </c>
      <c r="L30" s="3" t="s">
        <v>101</v>
      </c>
      <c r="M30" s="3">
        <v>8.9999999999999993E-3</v>
      </c>
      <c r="N30" s="3">
        <v>3.0000000000000001E-3</v>
      </c>
      <c r="O30" s="3">
        <v>4.0000000000000001E-3</v>
      </c>
      <c r="P30" s="3">
        <v>4.0000000000000001E-3</v>
      </c>
      <c r="T30" s="3" t="s">
        <v>97</v>
      </c>
    </row>
    <row r="31" spans="2:34" x14ac:dyDescent="0.2">
      <c r="B31" s="13">
        <v>52</v>
      </c>
      <c r="C31" s="3" t="s">
        <v>155</v>
      </c>
      <c r="D31" s="3" t="s">
        <v>417</v>
      </c>
      <c r="E31" s="3" t="s">
        <v>102</v>
      </c>
      <c r="F31" s="3" t="s">
        <v>103</v>
      </c>
      <c r="G31" s="3">
        <v>250</v>
      </c>
      <c r="H31" s="3">
        <v>95</v>
      </c>
      <c r="I31" s="3">
        <v>130</v>
      </c>
      <c r="J31" s="3">
        <v>110</v>
      </c>
      <c r="K31" s="3">
        <v>94</v>
      </c>
      <c r="L31" s="3">
        <v>84</v>
      </c>
      <c r="M31" s="3">
        <v>81</v>
      </c>
      <c r="N31" s="3">
        <v>73</v>
      </c>
      <c r="O31" s="3">
        <v>67</v>
      </c>
      <c r="P31" s="3">
        <v>74</v>
      </c>
      <c r="T31" s="3" t="s">
        <v>97</v>
      </c>
    </row>
    <row r="32" spans="2:34" x14ac:dyDescent="0.2">
      <c r="B32" s="13">
        <v>54</v>
      </c>
      <c r="C32" s="3" t="s">
        <v>155</v>
      </c>
      <c r="D32" s="3" t="s">
        <v>417</v>
      </c>
      <c r="E32" s="3" t="s">
        <v>104</v>
      </c>
      <c r="F32" s="3" t="s">
        <v>103</v>
      </c>
      <c r="G32" s="3">
        <v>80</v>
      </c>
      <c r="H32" s="3">
        <v>27</v>
      </c>
      <c r="I32" s="3">
        <v>57</v>
      </c>
      <c r="J32" s="3">
        <v>15</v>
      </c>
      <c r="K32" s="3">
        <v>32</v>
      </c>
      <c r="L32" s="3">
        <v>17</v>
      </c>
      <c r="M32" s="3">
        <v>9.4</v>
      </c>
      <c r="N32" s="3">
        <v>77</v>
      </c>
      <c r="O32" s="3">
        <v>45</v>
      </c>
      <c r="P32" s="3">
        <v>14</v>
      </c>
      <c r="T32" s="3" t="s">
        <v>97</v>
      </c>
    </row>
    <row r="33" spans="2:20" x14ac:dyDescent="0.2">
      <c r="B33" s="13">
        <v>58</v>
      </c>
      <c r="C33" s="3" t="s">
        <v>155</v>
      </c>
      <c r="D33" s="3" t="s">
        <v>418</v>
      </c>
      <c r="E33" s="3" t="s">
        <v>73</v>
      </c>
      <c r="H33" s="3" t="s">
        <v>393</v>
      </c>
      <c r="I33" s="3" t="s">
        <v>106</v>
      </c>
      <c r="J33" s="3" t="s">
        <v>107</v>
      </c>
      <c r="K33" s="3" t="s">
        <v>108</v>
      </c>
      <c r="L33" s="3" t="s">
        <v>109</v>
      </c>
      <c r="M33" s="3" t="s">
        <v>110</v>
      </c>
      <c r="N33" s="3" t="s">
        <v>111</v>
      </c>
      <c r="O33" s="3" t="s">
        <v>112</v>
      </c>
      <c r="P33" s="3" t="s">
        <v>113</v>
      </c>
    </row>
    <row r="34" spans="2:20" x14ac:dyDescent="0.2">
      <c r="B34" s="13">
        <v>59</v>
      </c>
      <c r="C34" s="3" t="s">
        <v>155</v>
      </c>
      <c r="D34" s="3" t="s">
        <v>418</v>
      </c>
      <c r="E34" s="3" t="s">
        <v>82</v>
      </c>
      <c r="H34" s="3" t="s">
        <v>114</v>
      </c>
      <c r="I34" s="3" t="s">
        <v>84</v>
      </c>
      <c r="J34" s="3" t="s">
        <v>85</v>
      </c>
      <c r="K34" s="3" t="s">
        <v>86</v>
      </c>
      <c r="L34" s="3" t="s">
        <v>87</v>
      </c>
      <c r="M34" s="3" t="s">
        <v>115</v>
      </c>
      <c r="N34" s="3" t="s">
        <v>89</v>
      </c>
      <c r="O34" s="3" t="s">
        <v>116</v>
      </c>
      <c r="P34" s="3" t="s">
        <v>91</v>
      </c>
    </row>
    <row r="35" spans="2:20" x14ac:dyDescent="0.2">
      <c r="B35" s="13">
        <v>61</v>
      </c>
      <c r="C35" s="3" t="s">
        <v>155</v>
      </c>
      <c r="D35" s="3" t="s">
        <v>418</v>
      </c>
      <c r="E35" s="3" t="s">
        <v>95</v>
      </c>
      <c r="F35" s="3" t="s">
        <v>410</v>
      </c>
      <c r="G35" s="3">
        <v>0.1</v>
      </c>
      <c r="H35" s="3">
        <v>6.3E-2</v>
      </c>
      <c r="I35" s="3" t="s">
        <v>96</v>
      </c>
      <c r="J35" s="3" t="s">
        <v>96</v>
      </c>
      <c r="K35" s="3" t="s">
        <v>96</v>
      </c>
      <c r="L35" s="3" t="s">
        <v>96</v>
      </c>
      <c r="M35" s="3">
        <v>3.3E-3</v>
      </c>
      <c r="N35" s="3" t="s">
        <v>96</v>
      </c>
      <c r="O35" s="3" t="s">
        <v>96</v>
      </c>
      <c r="P35" s="3" t="s">
        <v>96</v>
      </c>
      <c r="T35" s="3" t="s">
        <v>97</v>
      </c>
    </row>
    <row r="36" spans="2:20" x14ac:dyDescent="0.2">
      <c r="B36" s="13">
        <v>62</v>
      </c>
      <c r="C36" s="3" t="s">
        <v>155</v>
      </c>
      <c r="D36" s="3" t="s">
        <v>418</v>
      </c>
      <c r="E36" s="3" t="s">
        <v>98</v>
      </c>
      <c r="F36" s="3" t="s">
        <v>99</v>
      </c>
      <c r="G36" s="3">
        <v>3.1</v>
      </c>
      <c r="H36" s="3">
        <v>0.16</v>
      </c>
      <c r="I36" s="3">
        <v>0.28999999999999998</v>
      </c>
      <c r="J36" s="3">
        <v>0.28999999999999998</v>
      </c>
      <c r="K36" s="3">
        <v>0.3</v>
      </c>
      <c r="L36" s="3">
        <v>0.22</v>
      </c>
      <c r="M36" s="3">
        <v>0.13</v>
      </c>
      <c r="N36" s="3">
        <v>0.94</v>
      </c>
      <c r="O36" s="3">
        <v>0.28000000000000003</v>
      </c>
      <c r="P36" s="3">
        <v>0.73</v>
      </c>
    </row>
    <row r="37" spans="2:20" x14ac:dyDescent="0.2">
      <c r="B37" s="13">
        <v>64</v>
      </c>
      <c r="C37" s="3" t="s">
        <v>155</v>
      </c>
      <c r="D37" s="3" t="s">
        <v>418</v>
      </c>
      <c r="E37" s="3" t="s">
        <v>28</v>
      </c>
      <c r="F37" s="3" t="s">
        <v>411</v>
      </c>
      <c r="G37" s="3">
        <v>0.04</v>
      </c>
      <c r="H37" s="3">
        <v>4.0000000000000001E-3</v>
      </c>
      <c r="I37" s="3" t="s">
        <v>101</v>
      </c>
      <c r="J37" s="3">
        <v>1E-3</v>
      </c>
      <c r="K37" s="3" t="s">
        <v>101</v>
      </c>
      <c r="L37" s="3">
        <v>1E-3</v>
      </c>
      <c r="M37" s="3" t="s">
        <v>117</v>
      </c>
      <c r="N37" s="3">
        <v>2E-3</v>
      </c>
      <c r="O37" s="3" t="s">
        <v>101</v>
      </c>
      <c r="P37" s="3">
        <v>2E-3</v>
      </c>
      <c r="T37" s="3" t="s">
        <v>97</v>
      </c>
    </row>
    <row r="38" spans="2:20" x14ac:dyDescent="0.2">
      <c r="B38" s="13">
        <v>65</v>
      </c>
      <c r="C38" s="3" t="s">
        <v>155</v>
      </c>
      <c r="D38" s="3" t="s">
        <v>418</v>
      </c>
      <c r="E38" s="3" t="s">
        <v>102</v>
      </c>
      <c r="F38" s="3" t="s">
        <v>103</v>
      </c>
      <c r="G38" s="3">
        <v>250</v>
      </c>
      <c r="H38" s="3">
        <v>100</v>
      </c>
      <c r="I38" s="3">
        <v>87</v>
      </c>
      <c r="J38" s="3">
        <v>90</v>
      </c>
      <c r="K38" s="3">
        <v>94</v>
      </c>
      <c r="L38" s="3">
        <v>120</v>
      </c>
      <c r="M38" s="3">
        <v>100</v>
      </c>
      <c r="N38" s="3">
        <v>70</v>
      </c>
      <c r="O38" s="3">
        <v>110</v>
      </c>
      <c r="P38" s="3">
        <v>120</v>
      </c>
      <c r="T38" s="3" t="s">
        <v>97</v>
      </c>
    </row>
    <row r="39" spans="2:20" x14ac:dyDescent="0.2">
      <c r="B39" s="13">
        <v>67</v>
      </c>
      <c r="C39" s="3" t="s">
        <v>155</v>
      </c>
      <c r="D39" s="3" t="s">
        <v>418</v>
      </c>
      <c r="E39" s="3" t="s">
        <v>104</v>
      </c>
      <c r="F39" s="3" t="s">
        <v>103</v>
      </c>
      <c r="G39" s="3">
        <v>80</v>
      </c>
      <c r="H39" s="3">
        <v>31</v>
      </c>
      <c r="I39" s="3">
        <v>44</v>
      </c>
      <c r="J39" s="3">
        <v>29</v>
      </c>
      <c r="K39" s="3">
        <v>37</v>
      </c>
      <c r="L39" s="3">
        <v>38</v>
      </c>
      <c r="M39" s="3">
        <v>11</v>
      </c>
      <c r="N39" s="3">
        <v>45</v>
      </c>
      <c r="O39" s="3">
        <v>43</v>
      </c>
      <c r="P39" s="3">
        <v>60</v>
      </c>
      <c r="T39" s="3" t="s">
        <v>97</v>
      </c>
    </row>
    <row r="40" spans="2:20" x14ac:dyDescent="0.2">
      <c r="B40" s="13">
        <v>71</v>
      </c>
      <c r="C40" s="3" t="s">
        <v>175</v>
      </c>
      <c r="D40" s="3" t="s">
        <v>414</v>
      </c>
      <c r="E40" s="3" t="s">
        <v>73</v>
      </c>
      <c r="H40" s="3" t="s">
        <v>130</v>
      </c>
      <c r="I40" s="3" t="s">
        <v>157</v>
      </c>
      <c r="K40" s="3" t="s">
        <v>158</v>
      </c>
      <c r="L40" s="3" t="s">
        <v>159</v>
      </c>
      <c r="M40" s="3" t="s">
        <v>160</v>
      </c>
    </row>
    <row r="41" spans="2:20" x14ac:dyDescent="0.2">
      <c r="B41" s="13">
        <v>72</v>
      </c>
      <c r="C41" s="3" t="s">
        <v>175</v>
      </c>
      <c r="D41" s="3" t="s">
        <v>414</v>
      </c>
      <c r="E41" s="3" t="s">
        <v>82</v>
      </c>
      <c r="H41" s="3" t="s">
        <v>161</v>
      </c>
      <c r="I41" s="3" t="s">
        <v>107</v>
      </c>
      <c r="K41" s="3" t="s">
        <v>162</v>
      </c>
      <c r="L41" s="3" t="s">
        <v>88</v>
      </c>
      <c r="M41" s="3" t="s">
        <v>163</v>
      </c>
    </row>
    <row r="42" spans="2:20" x14ac:dyDescent="0.2">
      <c r="B42" s="13">
        <v>74</v>
      </c>
      <c r="C42" s="3" t="s">
        <v>175</v>
      </c>
      <c r="D42" s="3" t="s">
        <v>414</v>
      </c>
      <c r="E42" s="3" t="s">
        <v>95</v>
      </c>
      <c r="F42" s="3" t="s">
        <v>410</v>
      </c>
      <c r="G42" s="3">
        <v>1</v>
      </c>
      <c r="H42" s="3">
        <v>0.02</v>
      </c>
      <c r="I42" s="3">
        <v>0.01</v>
      </c>
      <c r="K42" s="3">
        <v>8.2000000000000001E-5</v>
      </c>
      <c r="L42" s="3">
        <v>8.1000000000000004E-5</v>
      </c>
      <c r="M42" s="3">
        <v>8.0000000000000007E-5</v>
      </c>
      <c r="O42" s="3" t="s">
        <v>97</v>
      </c>
    </row>
    <row r="43" spans="2:20" x14ac:dyDescent="0.2">
      <c r="B43" s="13">
        <v>75</v>
      </c>
      <c r="C43" s="3" t="s">
        <v>175</v>
      </c>
      <c r="D43" s="3" t="s">
        <v>414</v>
      </c>
      <c r="E43" s="3" t="s">
        <v>98</v>
      </c>
      <c r="F43" s="3" t="s">
        <v>99</v>
      </c>
      <c r="G43" s="3">
        <v>17.5</v>
      </c>
      <c r="H43" s="3">
        <v>0.02</v>
      </c>
      <c r="I43" s="3">
        <v>0.02</v>
      </c>
      <c r="K43" s="3">
        <v>0.03</v>
      </c>
      <c r="L43" s="3">
        <v>0.04</v>
      </c>
      <c r="M43" s="3">
        <v>0.02</v>
      </c>
    </row>
    <row r="44" spans="2:20" x14ac:dyDescent="0.2">
      <c r="B44" s="13">
        <v>76</v>
      </c>
      <c r="C44" s="3" t="s">
        <v>175</v>
      </c>
      <c r="D44" s="3" t="s">
        <v>414</v>
      </c>
      <c r="E44" s="3" t="s">
        <v>28</v>
      </c>
      <c r="F44" s="3" t="s">
        <v>411</v>
      </c>
      <c r="G44" s="3">
        <v>0.08</v>
      </c>
      <c r="H44" s="3" t="s">
        <v>164</v>
      </c>
      <c r="I44" s="3">
        <v>1E-3</v>
      </c>
      <c r="K44" s="3">
        <v>2E-3</v>
      </c>
      <c r="L44" s="3">
        <v>4.0000000000000001E-3</v>
      </c>
      <c r="M44" s="3">
        <v>2E-3</v>
      </c>
      <c r="O44" s="3" t="s">
        <v>97</v>
      </c>
    </row>
    <row r="45" spans="2:20" x14ac:dyDescent="0.2">
      <c r="B45" s="13">
        <v>77</v>
      </c>
      <c r="C45" s="3" t="s">
        <v>175</v>
      </c>
      <c r="D45" s="3" t="s">
        <v>414</v>
      </c>
      <c r="E45" s="3" t="s">
        <v>102</v>
      </c>
      <c r="F45" s="3" t="s">
        <v>103</v>
      </c>
      <c r="G45" s="3">
        <v>250</v>
      </c>
      <c r="H45" s="3">
        <v>120</v>
      </c>
      <c r="I45" s="3">
        <v>95</v>
      </c>
      <c r="K45" s="3">
        <v>100</v>
      </c>
      <c r="L45" s="3">
        <v>150</v>
      </c>
      <c r="M45" s="3">
        <v>45</v>
      </c>
      <c r="O45" s="3" t="s">
        <v>97</v>
      </c>
    </row>
    <row r="46" spans="2:20" x14ac:dyDescent="0.2">
      <c r="B46" s="13">
        <v>78</v>
      </c>
      <c r="C46" s="3" t="s">
        <v>175</v>
      </c>
      <c r="D46" s="3" t="s">
        <v>414</v>
      </c>
      <c r="E46" s="3" t="s">
        <v>104</v>
      </c>
      <c r="F46" s="3" t="s">
        <v>103</v>
      </c>
      <c r="G46" s="3">
        <v>94</v>
      </c>
      <c r="H46" s="3">
        <v>16</v>
      </c>
      <c r="I46" s="3">
        <v>24</v>
      </c>
      <c r="K46" s="3">
        <v>18</v>
      </c>
      <c r="L46" s="3">
        <v>18</v>
      </c>
      <c r="M46" s="3">
        <v>5.0999999999999996</v>
      </c>
      <c r="T46" s="3" t="s">
        <v>97</v>
      </c>
    </row>
    <row r="47" spans="2:20" x14ac:dyDescent="0.2">
      <c r="B47" s="13">
        <v>82</v>
      </c>
      <c r="C47" s="3" t="s">
        <v>175</v>
      </c>
      <c r="D47" s="3" t="s">
        <v>415</v>
      </c>
      <c r="E47" s="3" t="s">
        <v>73</v>
      </c>
      <c r="H47" s="3" t="s">
        <v>166</v>
      </c>
      <c r="I47" s="3" t="s">
        <v>167</v>
      </c>
      <c r="K47" s="3" t="s">
        <v>168</v>
      </c>
      <c r="L47" s="3" t="s">
        <v>169</v>
      </c>
      <c r="M47" s="3" t="s">
        <v>170</v>
      </c>
    </row>
    <row r="48" spans="2:20" x14ac:dyDescent="0.2">
      <c r="B48" s="13">
        <v>83</v>
      </c>
      <c r="C48" s="3" t="s">
        <v>175</v>
      </c>
      <c r="D48" s="3" t="s">
        <v>415</v>
      </c>
      <c r="E48" s="3" t="s">
        <v>82</v>
      </c>
      <c r="H48" s="3" t="s">
        <v>161</v>
      </c>
      <c r="I48" s="3" t="s">
        <v>107</v>
      </c>
      <c r="K48" s="3" t="s">
        <v>162</v>
      </c>
      <c r="L48" s="3" t="s">
        <v>88</v>
      </c>
      <c r="M48" s="3" t="s">
        <v>163</v>
      </c>
    </row>
    <row r="49" spans="2:20" x14ac:dyDescent="0.2">
      <c r="B49" s="13">
        <v>85</v>
      </c>
      <c r="C49" s="3" t="s">
        <v>175</v>
      </c>
      <c r="D49" s="3" t="s">
        <v>415</v>
      </c>
      <c r="E49" s="3" t="s">
        <v>95</v>
      </c>
      <c r="F49" s="3" t="s">
        <v>410</v>
      </c>
      <c r="G49" s="3">
        <v>1</v>
      </c>
      <c r="H49" s="3">
        <v>4.1000000000000002E-2</v>
      </c>
      <c r="I49" s="3">
        <v>2.5000000000000001E-2</v>
      </c>
      <c r="K49" s="3">
        <v>6.2000000000000003E-5</v>
      </c>
      <c r="L49" s="3">
        <v>3.9000000000000002E-7</v>
      </c>
      <c r="M49" s="3">
        <v>8.0000000000000007E-5</v>
      </c>
      <c r="O49" s="3" t="s">
        <v>97</v>
      </c>
    </row>
    <row r="50" spans="2:20" x14ac:dyDescent="0.2">
      <c r="B50" s="13">
        <v>86</v>
      </c>
      <c r="C50" s="3" t="s">
        <v>175</v>
      </c>
      <c r="D50" s="3" t="s">
        <v>415</v>
      </c>
      <c r="E50" s="3" t="s">
        <v>98</v>
      </c>
      <c r="F50" s="3" t="s">
        <v>99</v>
      </c>
      <c r="G50" s="3">
        <v>17.5</v>
      </c>
      <c r="H50" s="3">
        <v>0.02</v>
      </c>
      <c r="I50" s="3">
        <v>0.05</v>
      </c>
      <c r="K50" s="3">
        <v>0.17</v>
      </c>
      <c r="L50" s="3">
        <v>0.19</v>
      </c>
      <c r="M50" s="3">
        <v>0.02</v>
      </c>
    </row>
    <row r="51" spans="2:20" x14ac:dyDescent="0.2">
      <c r="B51" s="13">
        <v>87</v>
      </c>
      <c r="C51" s="3" t="s">
        <v>175</v>
      </c>
      <c r="D51" s="3" t="s">
        <v>415</v>
      </c>
      <c r="E51" s="3" t="s">
        <v>171</v>
      </c>
      <c r="F51" s="3" t="s">
        <v>411</v>
      </c>
      <c r="G51" s="3">
        <v>0.08</v>
      </c>
      <c r="H51" s="3" t="s">
        <v>164</v>
      </c>
      <c r="I51" s="3">
        <v>1E-3</v>
      </c>
      <c r="K51" s="3" t="s">
        <v>164</v>
      </c>
      <c r="L51" s="3">
        <v>4.0000000000000001E-3</v>
      </c>
      <c r="M51" s="3">
        <v>2E-3</v>
      </c>
      <c r="O51" s="3" t="s">
        <v>97</v>
      </c>
    </row>
    <row r="52" spans="2:20" x14ac:dyDescent="0.2">
      <c r="B52" s="13">
        <v>88</v>
      </c>
      <c r="C52" s="3" t="s">
        <v>175</v>
      </c>
      <c r="D52" s="3" t="s">
        <v>415</v>
      </c>
      <c r="E52" s="3" t="s">
        <v>102</v>
      </c>
      <c r="F52" s="3" t="s">
        <v>103</v>
      </c>
      <c r="G52" s="3">
        <v>250</v>
      </c>
      <c r="H52" s="3">
        <v>55</v>
      </c>
      <c r="I52" s="3">
        <v>68</v>
      </c>
      <c r="K52" s="3">
        <v>120</v>
      </c>
      <c r="L52" s="3">
        <v>110</v>
      </c>
      <c r="M52" s="3">
        <v>76</v>
      </c>
      <c r="O52" s="3" t="s">
        <v>97</v>
      </c>
    </row>
    <row r="53" spans="2:20" x14ac:dyDescent="0.2">
      <c r="B53" s="13">
        <v>89</v>
      </c>
      <c r="C53" s="3" t="s">
        <v>175</v>
      </c>
      <c r="D53" s="3" t="s">
        <v>415</v>
      </c>
      <c r="E53" s="3" t="s">
        <v>104</v>
      </c>
      <c r="F53" s="3" t="s">
        <v>103</v>
      </c>
      <c r="G53" s="3">
        <v>94</v>
      </c>
      <c r="H53" s="3">
        <v>2.7</v>
      </c>
      <c r="I53" s="3">
        <v>12</v>
      </c>
      <c r="K53" s="3">
        <v>13</v>
      </c>
      <c r="L53" s="3">
        <v>7.9</v>
      </c>
      <c r="M53" s="3">
        <v>24</v>
      </c>
      <c r="T53" s="3" t="s">
        <v>97</v>
      </c>
    </row>
    <row r="54" spans="2:20" x14ac:dyDescent="0.2">
      <c r="B54" s="13">
        <v>93</v>
      </c>
      <c r="C54" s="3" t="s">
        <v>175</v>
      </c>
      <c r="D54" s="3" t="s">
        <v>416</v>
      </c>
      <c r="E54" s="3" t="s">
        <v>73</v>
      </c>
      <c r="H54" s="3" t="s">
        <v>148</v>
      </c>
      <c r="I54" s="3" t="s">
        <v>167</v>
      </c>
      <c r="K54" s="3" t="s">
        <v>173</v>
      </c>
      <c r="L54" s="3" t="s">
        <v>174</v>
      </c>
      <c r="M54" s="3" t="s">
        <v>170</v>
      </c>
    </row>
    <row r="55" spans="2:20" x14ac:dyDescent="0.2">
      <c r="B55" s="13">
        <v>94</v>
      </c>
      <c r="C55" s="3" t="s">
        <v>175</v>
      </c>
      <c r="D55" s="3" t="s">
        <v>416</v>
      </c>
      <c r="E55" s="3" t="s">
        <v>82</v>
      </c>
      <c r="H55" s="3" t="s">
        <v>161</v>
      </c>
      <c r="I55" s="3" t="s">
        <v>107</v>
      </c>
      <c r="K55" s="3" t="s">
        <v>162</v>
      </c>
      <c r="L55" s="3" t="s">
        <v>88</v>
      </c>
      <c r="M55" s="3" t="s">
        <v>163</v>
      </c>
    </row>
    <row r="56" spans="2:20" x14ac:dyDescent="0.2">
      <c r="B56" s="13">
        <v>96</v>
      </c>
      <c r="C56" s="3" t="s">
        <v>175</v>
      </c>
      <c r="D56" s="3" t="s">
        <v>416</v>
      </c>
      <c r="E56" s="3" t="s">
        <v>95</v>
      </c>
      <c r="F56" s="3" t="s">
        <v>410</v>
      </c>
      <c r="G56" s="3">
        <v>1</v>
      </c>
      <c r="H56" s="3">
        <v>0.01</v>
      </c>
      <c r="I56" s="3">
        <v>2.2000000000000001E-4</v>
      </c>
      <c r="K56" s="3">
        <v>3.1E-4</v>
      </c>
      <c r="L56" s="3">
        <v>3.6999999999999999E-4</v>
      </c>
      <c r="M56" s="3">
        <v>1.6000000000000001E-3</v>
      </c>
      <c r="O56" s="3" t="s">
        <v>97</v>
      </c>
    </row>
    <row r="57" spans="2:20" x14ac:dyDescent="0.2">
      <c r="B57" s="13">
        <v>97</v>
      </c>
      <c r="C57" s="3" t="s">
        <v>175</v>
      </c>
      <c r="D57" s="3" t="s">
        <v>416</v>
      </c>
      <c r="E57" s="3" t="s">
        <v>98</v>
      </c>
      <c r="F57" s="3" t="s">
        <v>99</v>
      </c>
      <c r="G57" s="3">
        <v>17.5</v>
      </c>
      <c r="H57" s="3">
        <v>0.03</v>
      </c>
      <c r="I57" s="3">
        <v>0.06</v>
      </c>
      <c r="K57" s="3">
        <v>0.04</v>
      </c>
      <c r="L57" s="3">
        <v>0.1</v>
      </c>
      <c r="M57" s="3">
        <v>7.0000000000000007E-2</v>
      </c>
    </row>
    <row r="58" spans="2:20" x14ac:dyDescent="0.2">
      <c r="B58" s="13">
        <v>98</v>
      </c>
      <c r="C58" s="3" t="s">
        <v>175</v>
      </c>
      <c r="D58" s="3" t="s">
        <v>416</v>
      </c>
      <c r="E58" s="3" t="s">
        <v>171</v>
      </c>
      <c r="F58" s="3" t="s">
        <v>411</v>
      </c>
      <c r="G58" s="3">
        <v>0.08</v>
      </c>
      <c r="H58" s="3" t="s">
        <v>164</v>
      </c>
      <c r="I58" s="3">
        <v>1E-3</v>
      </c>
      <c r="K58" s="3">
        <v>3.0000000000000001E-3</v>
      </c>
      <c r="L58" s="3">
        <v>6.0000000000000001E-3</v>
      </c>
      <c r="M58" s="3">
        <v>2E-3</v>
      </c>
      <c r="O58" s="3" t="s">
        <v>97</v>
      </c>
    </row>
    <row r="59" spans="2:20" x14ac:dyDescent="0.2">
      <c r="B59" s="13">
        <v>99</v>
      </c>
      <c r="C59" s="3" t="s">
        <v>175</v>
      </c>
      <c r="D59" s="3" t="s">
        <v>416</v>
      </c>
      <c r="E59" s="3" t="s">
        <v>102</v>
      </c>
      <c r="F59" s="3" t="s">
        <v>103</v>
      </c>
      <c r="G59" s="3">
        <v>250</v>
      </c>
      <c r="H59" s="3">
        <v>65</v>
      </c>
      <c r="I59" s="3">
        <v>110</v>
      </c>
      <c r="K59" s="3">
        <v>130</v>
      </c>
      <c r="L59" s="3">
        <v>120</v>
      </c>
      <c r="M59" s="3">
        <v>69</v>
      </c>
      <c r="O59" s="3" t="s">
        <v>97</v>
      </c>
    </row>
    <row r="60" spans="2:20" x14ac:dyDescent="0.2">
      <c r="B60" s="13">
        <v>100</v>
      </c>
      <c r="C60" s="3" t="s">
        <v>175</v>
      </c>
      <c r="D60" s="3" t="s">
        <v>416</v>
      </c>
      <c r="E60" s="3" t="s">
        <v>104</v>
      </c>
      <c r="F60" s="3" t="s">
        <v>103</v>
      </c>
      <c r="G60" s="3">
        <v>94</v>
      </c>
      <c r="H60" s="3">
        <v>2.4</v>
      </c>
      <c r="I60" s="3">
        <v>23</v>
      </c>
      <c r="K60" s="3">
        <v>14</v>
      </c>
      <c r="L60" s="3">
        <v>19</v>
      </c>
      <c r="M60" s="3">
        <v>8.3000000000000007</v>
      </c>
      <c r="T60" s="3" t="s">
        <v>97</v>
      </c>
    </row>
    <row r="61" spans="2:20" x14ac:dyDescent="0.2">
      <c r="B61" s="13">
        <v>103</v>
      </c>
      <c r="C61" s="3" t="s">
        <v>221</v>
      </c>
      <c r="D61" s="3" t="s">
        <v>416</v>
      </c>
      <c r="E61" s="3" t="s">
        <v>177</v>
      </c>
      <c r="F61" s="3" t="s">
        <v>178</v>
      </c>
    </row>
    <row r="62" spans="2:20" x14ac:dyDescent="0.2">
      <c r="B62" s="13">
        <v>107</v>
      </c>
      <c r="C62" s="3" t="s">
        <v>221</v>
      </c>
      <c r="D62" s="3" t="s">
        <v>420</v>
      </c>
      <c r="E62" s="3" t="s">
        <v>73</v>
      </c>
      <c r="H62" s="3" t="s">
        <v>394</v>
      </c>
      <c r="I62" s="3" t="s">
        <v>180</v>
      </c>
      <c r="J62" s="3" t="s">
        <v>181</v>
      </c>
      <c r="K62" s="3" t="s">
        <v>182</v>
      </c>
      <c r="L62" s="3" t="s">
        <v>183</v>
      </c>
      <c r="M62" s="3" t="s">
        <v>184</v>
      </c>
      <c r="N62" s="3" t="s">
        <v>185</v>
      </c>
      <c r="O62" s="3" t="s">
        <v>186</v>
      </c>
      <c r="P62" s="3" t="s">
        <v>187</v>
      </c>
    </row>
    <row r="63" spans="2:20" x14ac:dyDescent="0.2">
      <c r="B63" s="13">
        <v>108</v>
      </c>
      <c r="C63" s="3" t="s">
        <v>221</v>
      </c>
      <c r="D63" s="3" t="s">
        <v>420</v>
      </c>
      <c r="E63" s="3" t="s">
        <v>82</v>
      </c>
      <c r="H63" s="3" t="s">
        <v>188</v>
      </c>
      <c r="I63" s="3" t="s">
        <v>189</v>
      </c>
      <c r="J63" s="3" t="s">
        <v>190</v>
      </c>
      <c r="K63" s="3" t="s">
        <v>191</v>
      </c>
      <c r="L63" s="3" t="s">
        <v>192</v>
      </c>
      <c r="M63" s="3" t="s">
        <v>193</v>
      </c>
      <c r="N63" s="3" t="s">
        <v>194</v>
      </c>
      <c r="O63" s="3" t="s">
        <v>195</v>
      </c>
      <c r="P63" s="3" t="s">
        <v>196</v>
      </c>
    </row>
    <row r="64" spans="2:20" x14ac:dyDescent="0.2">
      <c r="B64" s="13">
        <v>110</v>
      </c>
      <c r="C64" s="3" t="s">
        <v>221</v>
      </c>
      <c r="D64" s="3" t="s">
        <v>420</v>
      </c>
      <c r="E64" s="3" t="s">
        <v>95</v>
      </c>
      <c r="F64" s="3" t="s">
        <v>410</v>
      </c>
      <c r="G64" s="3">
        <v>0.05</v>
      </c>
      <c r="H64" s="3">
        <v>1.7999999999999999E-2</v>
      </c>
      <c r="I64" s="3" t="s">
        <v>96</v>
      </c>
      <c r="J64" s="3" t="s">
        <v>96</v>
      </c>
      <c r="K64" s="3" t="s">
        <v>96</v>
      </c>
      <c r="L64" s="3" t="s">
        <v>96</v>
      </c>
      <c r="M64" s="3" t="s">
        <v>96</v>
      </c>
      <c r="N64" s="3">
        <v>0.01</v>
      </c>
      <c r="O64" s="3" t="s">
        <v>96</v>
      </c>
      <c r="P64" s="3" t="s">
        <v>96</v>
      </c>
      <c r="T64" s="3" t="s">
        <v>97</v>
      </c>
    </row>
    <row r="65" spans="2:20" x14ac:dyDescent="0.2">
      <c r="B65" s="13">
        <v>111</v>
      </c>
      <c r="C65" s="3" t="s">
        <v>221</v>
      </c>
      <c r="D65" s="3" t="s">
        <v>420</v>
      </c>
      <c r="E65" s="3" t="s">
        <v>98</v>
      </c>
      <c r="F65" s="3" t="s">
        <v>99</v>
      </c>
      <c r="G65" s="3">
        <v>8.3000000000000007</v>
      </c>
      <c r="H65" s="3">
        <v>0.84</v>
      </c>
      <c r="I65" s="3">
        <v>1.1000000000000001</v>
      </c>
      <c r="J65" s="3">
        <v>0.47</v>
      </c>
      <c r="K65" s="3">
        <v>0.42</v>
      </c>
      <c r="L65" s="3">
        <v>1.5</v>
      </c>
      <c r="M65" s="3">
        <v>1.5</v>
      </c>
      <c r="N65" s="3">
        <v>1.3</v>
      </c>
      <c r="O65" s="3">
        <v>2</v>
      </c>
      <c r="P65" s="3">
        <v>0.47</v>
      </c>
    </row>
    <row r="66" spans="2:20" x14ac:dyDescent="0.2">
      <c r="B66" s="13">
        <v>112</v>
      </c>
      <c r="C66" s="3" t="s">
        <v>221</v>
      </c>
      <c r="D66" s="3" t="s">
        <v>420</v>
      </c>
      <c r="E66" s="3" t="s">
        <v>28</v>
      </c>
      <c r="F66" s="3" t="s">
        <v>411</v>
      </c>
      <c r="G66" s="3">
        <v>0.02</v>
      </c>
      <c r="H66" s="3" t="s">
        <v>197</v>
      </c>
      <c r="I66" s="3" t="s">
        <v>198</v>
      </c>
      <c r="J66" s="3" t="s">
        <v>198</v>
      </c>
      <c r="K66" s="3" t="s">
        <v>198</v>
      </c>
      <c r="L66" s="3" t="s">
        <v>198</v>
      </c>
      <c r="M66" s="3" t="s">
        <v>198</v>
      </c>
      <c r="N66" s="3" t="s">
        <v>199</v>
      </c>
      <c r="O66" s="3" t="s">
        <v>199</v>
      </c>
      <c r="P66" s="3" t="s">
        <v>199</v>
      </c>
      <c r="T66" s="3" t="s">
        <v>97</v>
      </c>
    </row>
    <row r="67" spans="2:20" x14ac:dyDescent="0.2">
      <c r="B67" s="13">
        <v>113</v>
      </c>
      <c r="C67" s="3" t="s">
        <v>221</v>
      </c>
      <c r="D67" s="3" t="s">
        <v>420</v>
      </c>
      <c r="E67" s="3" t="s">
        <v>102</v>
      </c>
      <c r="F67" s="3" t="s">
        <v>103</v>
      </c>
      <c r="G67" s="3">
        <v>200</v>
      </c>
      <c r="H67" s="3">
        <v>110</v>
      </c>
      <c r="I67" s="3">
        <v>100</v>
      </c>
      <c r="J67" s="3">
        <v>100</v>
      </c>
      <c r="K67" s="3">
        <v>90</v>
      </c>
      <c r="L67" s="3">
        <v>100</v>
      </c>
      <c r="M67" s="3">
        <v>94</v>
      </c>
      <c r="N67" s="3">
        <v>79</v>
      </c>
      <c r="O67" s="3">
        <v>100</v>
      </c>
      <c r="P67" s="3">
        <v>92</v>
      </c>
      <c r="T67" s="3" t="s">
        <v>97</v>
      </c>
    </row>
    <row r="68" spans="2:20" x14ac:dyDescent="0.2">
      <c r="B68" s="13">
        <v>114</v>
      </c>
      <c r="C68" s="3" t="s">
        <v>221</v>
      </c>
      <c r="D68" s="3" t="s">
        <v>420</v>
      </c>
      <c r="E68" s="3" t="s">
        <v>104</v>
      </c>
      <c r="F68" s="3" t="s">
        <v>103</v>
      </c>
      <c r="G68" s="3">
        <v>100</v>
      </c>
      <c r="H68" s="3">
        <v>48</v>
      </c>
      <c r="I68" s="3">
        <v>45</v>
      </c>
      <c r="J68" s="3">
        <v>69</v>
      </c>
      <c r="K68" s="3">
        <v>76</v>
      </c>
      <c r="L68" s="3">
        <v>61</v>
      </c>
      <c r="M68" s="3">
        <v>37</v>
      </c>
      <c r="N68" s="3">
        <v>41</v>
      </c>
      <c r="O68" s="3">
        <v>61</v>
      </c>
      <c r="P68" s="3">
        <v>15</v>
      </c>
      <c r="T68" s="3" t="s">
        <v>97</v>
      </c>
    </row>
    <row r="69" spans="2:20" x14ac:dyDescent="0.2">
      <c r="B69" s="13">
        <v>117</v>
      </c>
      <c r="C69" s="3" t="s">
        <v>221</v>
      </c>
      <c r="D69" s="3" t="s">
        <v>421</v>
      </c>
      <c r="E69" s="3" t="s">
        <v>73</v>
      </c>
      <c r="H69" s="3" t="s">
        <v>395</v>
      </c>
      <c r="I69" s="3" t="s">
        <v>396</v>
      </c>
      <c r="J69" s="3" t="s">
        <v>201</v>
      </c>
      <c r="K69" s="3" t="s">
        <v>202</v>
      </c>
      <c r="L69" s="3" t="s">
        <v>203</v>
      </c>
      <c r="M69" s="3" t="s">
        <v>204</v>
      </c>
      <c r="N69" s="3" t="s">
        <v>205</v>
      </c>
      <c r="O69" s="3" t="s">
        <v>206</v>
      </c>
      <c r="P69" s="3" t="s">
        <v>207</v>
      </c>
    </row>
    <row r="70" spans="2:20" x14ac:dyDescent="0.2">
      <c r="B70" s="13">
        <v>118</v>
      </c>
      <c r="C70" s="3" t="s">
        <v>221</v>
      </c>
      <c r="D70" s="3" t="s">
        <v>421</v>
      </c>
      <c r="E70" s="3" t="s">
        <v>82</v>
      </c>
      <c r="H70" s="3" t="s">
        <v>208</v>
      </c>
      <c r="I70" s="3" t="s">
        <v>209</v>
      </c>
      <c r="J70" s="3" t="s">
        <v>190</v>
      </c>
      <c r="K70" s="3" t="s">
        <v>191</v>
      </c>
      <c r="L70" s="3" t="s">
        <v>192</v>
      </c>
      <c r="M70" s="3" t="s">
        <v>193</v>
      </c>
      <c r="N70" s="3" t="s">
        <v>194</v>
      </c>
      <c r="O70" s="3" t="s">
        <v>195</v>
      </c>
      <c r="P70" s="3" t="s">
        <v>196</v>
      </c>
    </row>
    <row r="71" spans="2:20" x14ac:dyDescent="0.2">
      <c r="B71" s="13">
        <v>120</v>
      </c>
      <c r="C71" s="3" t="s">
        <v>221</v>
      </c>
      <c r="D71" s="3" t="s">
        <v>421</v>
      </c>
      <c r="E71" s="3" t="s">
        <v>95</v>
      </c>
      <c r="F71" s="3" t="s">
        <v>410</v>
      </c>
      <c r="G71" s="3">
        <v>0.1</v>
      </c>
      <c r="H71" s="3" t="s">
        <v>96</v>
      </c>
      <c r="I71" s="3">
        <v>7.5000000000000002E-7</v>
      </c>
      <c r="J71" s="3" t="s">
        <v>96</v>
      </c>
      <c r="K71" s="3" t="s">
        <v>96</v>
      </c>
      <c r="L71" s="3" t="s">
        <v>96</v>
      </c>
      <c r="M71" s="3" t="s">
        <v>96</v>
      </c>
      <c r="N71" s="3">
        <v>5.0000000000000001E-4</v>
      </c>
      <c r="O71" s="3" t="s">
        <v>96</v>
      </c>
      <c r="P71" s="3" t="s">
        <v>96</v>
      </c>
      <c r="T71" s="3" t="s">
        <v>97</v>
      </c>
    </row>
    <row r="72" spans="2:20" x14ac:dyDescent="0.2">
      <c r="B72" s="13">
        <v>121</v>
      </c>
      <c r="C72" s="3" t="s">
        <v>221</v>
      </c>
      <c r="D72" s="3" t="s">
        <v>421</v>
      </c>
      <c r="E72" s="3" t="s">
        <v>98</v>
      </c>
      <c r="F72" s="3" t="s">
        <v>99</v>
      </c>
      <c r="G72" s="3">
        <v>8.1999999999999993</v>
      </c>
      <c r="H72" s="3">
        <v>0.76</v>
      </c>
      <c r="I72" s="3">
        <v>1.1599999999999999</v>
      </c>
      <c r="J72" s="3">
        <v>1.1000000000000001</v>
      </c>
      <c r="K72" s="3">
        <v>1.4</v>
      </c>
      <c r="L72" s="3">
        <v>0.39</v>
      </c>
      <c r="M72" s="3">
        <v>1.3</v>
      </c>
      <c r="N72" s="3">
        <v>0.11</v>
      </c>
      <c r="O72" s="3">
        <v>1.2</v>
      </c>
      <c r="P72" s="3">
        <v>0.48</v>
      </c>
    </row>
    <row r="73" spans="2:20" x14ac:dyDescent="0.2">
      <c r="B73" s="13">
        <v>122</v>
      </c>
      <c r="C73" s="3" t="s">
        <v>221</v>
      </c>
      <c r="D73" s="3" t="s">
        <v>421</v>
      </c>
      <c r="E73" s="3" t="s">
        <v>28</v>
      </c>
      <c r="F73" s="3" t="s">
        <v>411</v>
      </c>
      <c r="G73" s="3">
        <v>0.02</v>
      </c>
      <c r="H73" s="3" t="s">
        <v>198</v>
      </c>
      <c r="I73" s="3" t="s">
        <v>101</v>
      </c>
      <c r="J73" s="3" t="s">
        <v>198</v>
      </c>
      <c r="K73" s="3" t="s">
        <v>198</v>
      </c>
      <c r="L73" s="3" t="s">
        <v>198</v>
      </c>
      <c r="M73" s="3" t="s">
        <v>199</v>
      </c>
      <c r="N73" s="3" t="s">
        <v>198</v>
      </c>
      <c r="O73" s="3" t="s">
        <v>198</v>
      </c>
      <c r="P73" s="3" t="s">
        <v>198</v>
      </c>
      <c r="T73" s="3" t="s">
        <v>97</v>
      </c>
    </row>
    <row r="74" spans="2:20" x14ac:dyDescent="0.2">
      <c r="B74" s="13">
        <v>123</v>
      </c>
      <c r="C74" s="3" t="s">
        <v>221</v>
      </c>
      <c r="D74" s="3" t="s">
        <v>421</v>
      </c>
      <c r="E74" s="3" t="s">
        <v>102</v>
      </c>
      <c r="F74" s="3" t="s">
        <v>103</v>
      </c>
      <c r="G74" s="3">
        <v>200</v>
      </c>
      <c r="H74" s="3">
        <v>110</v>
      </c>
      <c r="I74" s="3">
        <v>57</v>
      </c>
      <c r="J74" s="3">
        <v>74</v>
      </c>
      <c r="K74" s="3">
        <v>29</v>
      </c>
      <c r="L74" s="3">
        <v>48</v>
      </c>
      <c r="M74" s="3">
        <v>52</v>
      </c>
      <c r="N74" s="3">
        <v>52</v>
      </c>
      <c r="O74" s="3">
        <v>19</v>
      </c>
      <c r="P74" s="3">
        <v>48</v>
      </c>
      <c r="T74" s="3" t="s">
        <v>97</v>
      </c>
    </row>
    <row r="75" spans="2:20" x14ac:dyDescent="0.2">
      <c r="B75" s="13">
        <v>124</v>
      </c>
      <c r="C75" s="3" t="s">
        <v>221</v>
      </c>
      <c r="D75" s="3" t="s">
        <v>421</v>
      </c>
      <c r="E75" s="3" t="s">
        <v>104</v>
      </c>
      <c r="F75" s="3" t="s">
        <v>103</v>
      </c>
      <c r="G75" s="3">
        <v>100</v>
      </c>
      <c r="H75" s="3">
        <v>62</v>
      </c>
      <c r="I75" s="3">
        <v>36</v>
      </c>
      <c r="J75" s="3">
        <v>61</v>
      </c>
      <c r="K75" s="3">
        <v>90</v>
      </c>
      <c r="L75" s="3">
        <v>47</v>
      </c>
      <c r="M75" s="3">
        <v>51</v>
      </c>
      <c r="N75" s="3">
        <v>13</v>
      </c>
      <c r="O75" s="3">
        <v>76</v>
      </c>
      <c r="P75" s="3">
        <v>31</v>
      </c>
      <c r="T75" s="3" t="s">
        <v>97</v>
      </c>
    </row>
    <row r="76" spans="2:20" x14ac:dyDescent="0.2">
      <c r="B76" s="13">
        <v>127</v>
      </c>
      <c r="C76" s="3" t="s">
        <v>221</v>
      </c>
      <c r="D76" s="3" t="s">
        <v>422</v>
      </c>
      <c r="E76" s="3" t="s">
        <v>73</v>
      </c>
      <c r="H76" s="3" t="s">
        <v>397</v>
      </c>
      <c r="I76" s="3" t="s">
        <v>211</v>
      </c>
      <c r="J76" s="3" t="s">
        <v>212</v>
      </c>
      <c r="K76" s="3" t="s">
        <v>213</v>
      </c>
      <c r="L76" s="3" t="s">
        <v>214</v>
      </c>
      <c r="M76" s="3" t="s">
        <v>215</v>
      </c>
    </row>
    <row r="77" spans="2:20" x14ac:dyDescent="0.2">
      <c r="B77" s="13">
        <v>128</v>
      </c>
      <c r="C77" s="3" t="s">
        <v>221</v>
      </c>
      <c r="D77" s="3" t="s">
        <v>422</v>
      </c>
      <c r="E77" s="3" t="s">
        <v>82</v>
      </c>
      <c r="H77" s="3" t="s">
        <v>189</v>
      </c>
      <c r="I77" s="3" t="s">
        <v>190</v>
      </c>
      <c r="J77" s="3" t="s">
        <v>191</v>
      </c>
      <c r="K77" s="3" t="s">
        <v>192</v>
      </c>
      <c r="L77" s="3" t="s">
        <v>193</v>
      </c>
      <c r="M77" s="3" t="s">
        <v>194</v>
      </c>
    </row>
    <row r="78" spans="2:20" x14ac:dyDescent="0.2">
      <c r="B78" s="13">
        <v>130</v>
      </c>
      <c r="C78" s="3" t="s">
        <v>221</v>
      </c>
      <c r="D78" s="3" t="s">
        <v>422</v>
      </c>
      <c r="E78" s="3" t="s">
        <v>95</v>
      </c>
      <c r="F78" s="3" t="s">
        <v>410</v>
      </c>
      <c r="G78" s="3">
        <v>0.05</v>
      </c>
      <c r="H78" s="3">
        <v>8.0000000000000004E-4</v>
      </c>
      <c r="I78" s="3" t="s">
        <v>96</v>
      </c>
      <c r="J78" s="3" t="s">
        <v>96</v>
      </c>
      <c r="K78" s="3" t="s">
        <v>96</v>
      </c>
      <c r="L78" s="3" t="s">
        <v>96</v>
      </c>
      <c r="M78" s="3">
        <v>5.6999999999999998E-4</v>
      </c>
      <c r="T78" s="3" t="s">
        <v>97</v>
      </c>
    </row>
    <row r="79" spans="2:20" x14ac:dyDescent="0.2">
      <c r="B79" s="13">
        <v>131</v>
      </c>
      <c r="C79" s="3" t="s">
        <v>221</v>
      </c>
      <c r="D79" s="3" t="s">
        <v>422</v>
      </c>
      <c r="E79" s="3" t="s">
        <v>98</v>
      </c>
      <c r="F79" s="3" t="s">
        <v>99</v>
      </c>
      <c r="G79" s="3">
        <v>8.4</v>
      </c>
      <c r="H79" s="3">
        <v>0.32</v>
      </c>
      <c r="I79" s="3">
        <v>0.77</v>
      </c>
      <c r="J79" s="3">
        <v>0.6</v>
      </c>
      <c r="K79" s="3">
        <v>1.4</v>
      </c>
      <c r="L79" s="3">
        <v>1.6</v>
      </c>
      <c r="M79" s="3">
        <v>0.9</v>
      </c>
    </row>
    <row r="80" spans="2:20" x14ac:dyDescent="0.2">
      <c r="B80" s="13">
        <v>132</v>
      </c>
      <c r="C80" s="3" t="s">
        <v>221</v>
      </c>
      <c r="D80" s="3" t="s">
        <v>422</v>
      </c>
      <c r="E80" s="3" t="s">
        <v>28</v>
      </c>
      <c r="F80" s="3" t="s">
        <v>411</v>
      </c>
      <c r="G80" s="3">
        <v>0.02</v>
      </c>
      <c r="H80" s="3" t="s">
        <v>101</v>
      </c>
      <c r="I80" s="3" t="s">
        <v>198</v>
      </c>
      <c r="J80" s="3" t="s">
        <v>198</v>
      </c>
      <c r="K80" s="3" t="s">
        <v>198</v>
      </c>
      <c r="L80" s="3" t="s">
        <v>198</v>
      </c>
      <c r="M80" s="3" t="s">
        <v>199</v>
      </c>
      <c r="T80" s="3" t="s">
        <v>97</v>
      </c>
    </row>
    <row r="81" spans="2:20" x14ac:dyDescent="0.2">
      <c r="B81" s="13">
        <v>133</v>
      </c>
      <c r="C81" s="3" t="s">
        <v>221</v>
      </c>
      <c r="D81" s="3" t="s">
        <v>422</v>
      </c>
      <c r="E81" s="3" t="s">
        <v>102</v>
      </c>
      <c r="F81" s="3" t="s">
        <v>103</v>
      </c>
      <c r="G81" s="3">
        <v>200</v>
      </c>
      <c r="H81" s="3">
        <v>96</v>
      </c>
      <c r="I81" s="3">
        <v>70</v>
      </c>
      <c r="J81" s="3">
        <v>77</v>
      </c>
      <c r="K81" s="3">
        <v>99</v>
      </c>
      <c r="L81" s="3">
        <v>85</v>
      </c>
      <c r="M81" s="3">
        <v>99</v>
      </c>
      <c r="T81" s="3" t="s">
        <v>97</v>
      </c>
    </row>
    <row r="82" spans="2:20" x14ac:dyDescent="0.2">
      <c r="B82" s="13">
        <v>134</v>
      </c>
      <c r="C82" s="3" t="s">
        <v>221</v>
      </c>
      <c r="D82" s="3" t="s">
        <v>422</v>
      </c>
      <c r="E82" s="3" t="s">
        <v>104</v>
      </c>
      <c r="F82" s="3" t="s">
        <v>103</v>
      </c>
      <c r="G82" s="3">
        <v>100</v>
      </c>
      <c r="H82" s="3">
        <v>66</v>
      </c>
      <c r="I82" s="3">
        <v>91</v>
      </c>
      <c r="J82" s="3">
        <v>56</v>
      </c>
      <c r="K82" s="3">
        <v>49</v>
      </c>
      <c r="L82" s="3">
        <v>52</v>
      </c>
      <c r="M82" s="3">
        <v>69</v>
      </c>
      <c r="T82" s="3" t="s">
        <v>97</v>
      </c>
    </row>
    <row r="83" spans="2:20" x14ac:dyDescent="0.2">
      <c r="B83" s="13">
        <v>137</v>
      </c>
      <c r="C83" s="3" t="s">
        <v>221</v>
      </c>
      <c r="D83" s="3" t="s">
        <v>423</v>
      </c>
      <c r="E83" s="3" t="s">
        <v>73</v>
      </c>
      <c r="H83" s="3" t="s">
        <v>398</v>
      </c>
      <c r="I83" s="3" t="s">
        <v>87</v>
      </c>
      <c r="J83" s="3" t="s">
        <v>217</v>
      </c>
      <c r="K83" s="3" t="s">
        <v>218</v>
      </c>
      <c r="L83" s="3" t="s">
        <v>219</v>
      </c>
      <c r="M83" s="3" t="s">
        <v>220</v>
      </c>
    </row>
    <row r="84" spans="2:20" x14ac:dyDescent="0.2">
      <c r="B84" s="13">
        <v>138</v>
      </c>
      <c r="C84" s="3" t="s">
        <v>221</v>
      </c>
      <c r="D84" s="3" t="s">
        <v>423</v>
      </c>
      <c r="E84" s="3" t="s">
        <v>82</v>
      </c>
      <c r="H84" s="3" t="s">
        <v>189</v>
      </c>
      <c r="I84" s="3" t="s">
        <v>190</v>
      </c>
      <c r="J84" s="3" t="s">
        <v>191</v>
      </c>
      <c r="K84" s="3" t="s">
        <v>192</v>
      </c>
      <c r="L84" s="3" t="s">
        <v>193</v>
      </c>
      <c r="M84" s="3" t="s">
        <v>194</v>
      </c>
    </row>
    <row r="85" spans="2:20" x14ac:dyDescent="0.2">
      <c r="B85" s="13">
        <v>140</v>
      </c>
      <c r="C85" s="3" t="s">
        <v>221</v>
      </c>
      <c r="D85" s="3" t="s">
        <v>423</v>
      </c>
      <c r="E85" s="3" t="s">
        <v>95</v>
      </c>
      <c r="F85" s="3" t="s">
        <v>410</v>
      </c>
      <c r="G85" s="3">
        <v>0.1</v>
      </c>
      <c r="H85" s="3">
        <v>0</v>
      </c>
      <c r="I85" s="3" t="s">
        <v>96</v>
      </c>
      <c r="J85" s="3" t="s">
        <v>96</v>
      </c>
      <c r="K85" s="3" t="s">
        <v>96</v>
      </c>
      <c r="L85" s="3" t="s">
        <v>96</v>
      </c>
      <c r="M85" s="3">
        <v>2.7999999999999999E-6</v>
      </c>
      <c r="T85" s="3" t="s">
        <v>97</v>
      </c>
    </row>
    <row r="86" spans="2:20" x14ac:dyDescent="0.2">
      <c r="B86" s="13">
        <v>141</v>
      </c>
      <c r="C86" s="3" t="s">
        <v>221</v>
      </c>
      <c r="D86" s="3" t="s">
        <v>423</v>
      </c>
      <c r="E86" s="3" t="s">
        <v>98</v>
      </c>
      <c r="F86" s="3" t="s">
        <v>99</v>
      </c>
      <c r="G86" s="3">
        <v>7.9</v>
      </c>
      <c r="H86" s="3">
        <v>1.45</v>
      </c>
      <c r="I86" s="3">
        <v>0.49</v>
      </c>
      <c r="J86" s="3">
        <v>0.56000000000000005</v>
      </c>
      <c r="K86" s="3">
        <v>1.9</v>
      </c>
      <c r="L86" s="3">
        <v>0.93</v>
      </c>
      <c r="M86" s="3">
        <v>0.22</v>
      </c>
    </row>
    <row r="87" spans="2:20" x14ac:dyDescent="0.2">
      <c r="B87" s="13">
        <v>142</v>
      </c>
      <c r="C87" s="3" t="s">
        <v>221</v>
      </c>
      <c r="D87" s="3" t="s">
        <v>423</v>
      </c>
      <c r="E87" s="3" t="s">
        <v>28</v>
      </c>
      <c r="F87" s="3" t="s">
        <v>411</v>
      </c>
      <c r="G87" s="3">
        <v>0.02</v>
      </c>
      <c r="H87" s="3">
        <v>2E-3</v>
      </c>
      <c r="I87" s="3" t="s">
        <v>198</v>
      </c>
      <c r="J87" s="3">
        <v>0.02</v>
      </c>
      <c r="K87" s="3" t="s">
        <v>198</v>
      </c>
      <c r="L87" s="3" t="s">
        <v>198</v>
      </c>
      <c r="M87" s="3" t="s">
        <v>198</v>
      </c>
      <c r="T87" s="3" t="s">
        <v>97</v>
      </c>
    </row>
    <row r="88" spans="2:20" x14ac:dyDescent="0.2">
      <c r="B88" s="13">
        <v>143</v>
      </c>
      <c r="C88" s="3" t="s">
        <v>221</v>
      </c>
      <c r="D88" s="3" t="s">
        <v>423</v>
      </c>
      <c r="E88" s="3" t="s">
        <v>102</v>
      </c>
      <c r="F88" s="3" t="s">
        <v>103</v>
      </c>
      <c r="G88" s="3">
        <v>200</v>
      </c>
      <c r="H88" s="3">
        <v>40</v>
      </c>
      <c r="I88" s="3">
        <v>77</v>
      </c>
      <c r="J88" s="3">
        <v>74</v>
      </c>
      <c r="K88" s="3">
        <v>82</v>
      </c>
      <c r="L88" s="3">
        <v>65</v>
      </c>
      <c r="M88" s="3">
        <v>47</v>
      </c>
      <c r="T88" s="3" t="s">
        <v>97</v>
      </c>
    </row>
    <row r="89" spans="2:20" x14ac:dyDescent="0.2">
      <c r="B89" s="13">
        <v>144</v>
      </c>
      <c r="C89" s="3" t="s">
        <v>221</v>
      </c>
      <c r="D89" s="3" t="s">
        <v>423</v>
      </c>
      <c r="E89" s="3" t="s">
        <v>104</v>
      </c>
      <c r="F89" s="3" t="s">
        <v>103</v>
      </c>
      <c r="G89" s="3">
        <v>100</v>
      </c>
      <c r="H89" s="3">
        <v>24</v>
      </c>
      <c r="I89" s="3">
        <v>19</v>
      </c>
      <c r="J89" s="3">
        <v>74</v>
      </c>
      <c r="K89" s="3">
        <v>100</v>
      </c>
      <c r="L89" s="3">
        <v>41</v>
      </c>
      <c r="M89" s="3">
        <v>24</v>
      </c>
      <c r="T89" s="3" t="s">
        <v>97</v>
      </c>
    </row>
    <row r="90" spans="2:20" x14ac:dyDescent="0.2">
      <c r="B90" s="13">
        <v>147</v>
      </c>
      <c r="C90" s="3" t="s">
        <v>242</v>
      </c>
      <c r="D90" s="3" t="s">
        <v>423</v>
      </c>
      <c r="E90" s="3" t="s">
        <v>177</v>
      </c>
      <c r="F90" s="3" t="s">
        <v>222</v>
      </c>
    </row>
    <row r="91" spans="2:20" x14ac:dyDescent="0.2">
      <c r="B91" s="13">
        <v>150</v>
      </c>
      <c r="C91" s="3" t="s">
        <v>242</v>
      </c>
      <c r="D91" s="3" t="s">
        <v>414</v>
      </c>
      <c r="E91" s="3" t="s">
        <v>73</v>
      </c>
      <c r="H91" s="3" t="s">
        <v>399</v>
      </c>
      <c r="I91" s="3" t="s">
        <v>224</v>
      </c>
      <c r="J91" s="3" t="s">
        <v>225</v>
      </c>
      <c r="K91" s="3" t="s">
        <v>226</v>
      </c>
      <c r="L91" s="3" t="s">
        <v>121</v>
      </c>
      <c r="M91" s="3" t="s">
        <v>188</v>
      </c>
    </row>
    <row r="92" spans="2:20" x14ac:dyDescent="0.2">
      <c r="B92" s="13">
        <v>151</v>
      </c>
      <c r="C92" s="3" t="s">
        <v>242</v>
      </c>
      <c r="D92" s="3" t="s">
        <v>414</v>
      </c>
      <c r="E92" s="3" t="s">
        <v>82</v>
      </c>
      <c r="H92" s="3" t="s">
        <v>227</v>
      </c>
      <c r="I92" s="3" t="s">
        <v>146</v>
      </c>
      <c r="J92" s="3" t="s">
        <v>228</v>
      </c>
      <c r="K92" s="3" t="s">
        <v>229</v>
      </c>
      <c r="L92" s="3" t="s">
        <v>230</v>
      </c>
      <c r="M92" s="3" t="s">
        <v>231</v>
      </c>
    </row>
    <row r="93" spans="2:20" x14ac:dyDescent="0.2">
      <c r="B93" s="13">
        <v>153</v>
      </c>
      <c r="C93" s="3" t="s">
        <v>242</v>
      </c>
      <c r="D93" s="3" t="s">
        <v>414</v>
      </c>
      <c r="E93" s="3" t="s">
        <v>95</v>
      </c>
      <c r="F93" s="3" t="s">
        <v>410</v>
      </c>
      <c r="G93" s="3">
        <v>1</v>
      </c>
      <c r="H93" s="3">
        <v>1.7000000000000001E-4</v>
      </c>
      <c r="N93" s="3" t="s">
        <v>97</v>
      </c>
    </row>
    <row r="94" spans="2:20" x14ac:dyDescent="0.2">
      <c r="B94" s="13">
        <v>154</v>
      </c>
      <c r="C94" s="3" t="s">
        <v>242</v>
      </c>
      <c r="D94" s="3" t="s">
        <v>414</v>
      </c>
      <c r="E94" s="3" t="s">
        <v>98</v>
      </c>
      <c r="F94" s="3" t="s">
        <v>99</v>
      </c>
      <c r="G94" s="3">
        <v>9.6</v>
      </c>
      <c r="H94" s="3">
        <v>5.7999999999999996E-3</v>
      </c>
      <c r="I94" s="3">
        <v>0.25</v>
      </c>
      <c r="J94" s="3">
        <v>0.28999999999999998</v>
      </c>
      <c r="K94" s="3">
        <v>1.1000000000000001</v>
      </c>
      <c r="L94" s="3">
        <v>1</v>
      </c>
      <c r="M94" s="3">
        <v>0.56000000000000005</v>
      </c>
    </row>
    <row r="95" spans="2:20" x14ac:dyDescent="0.2">
      <c r="B95" s="13">
        <v>155</v>
      </c>
      <c r="C95" s="3" t="s">
        <v>242</v>
      </c>
      <c r="D95" s="3" t="s">
        <v>414</v>
      </c>
      <c r="E95" s="3" t="s">
        <v>28</v>
      </c>
      <c r="F95" s="3" t="s">
        <v>411</v>
      </c>
      <c r="G95" s="3">
        <v>0.08</v>
      </c>
      <c r="H95" s="3">
        <v>9.1999999999999998E-3</v>
      </c>
      <c r="I95" s="3">
        <v>2E-3</v>
      </c>
      <c r="J95" s="3">
        <v>5.0000000000000001E-3</v>
      </c>
      <c r="K95" s="3">
        <v>1E-3</v>
      </c>
      <c r="L95" s="3">
        <v>8.0000000000000002E-3</v>
      </c>
      <c r="M95" s="3">
        <v>8.9999999999999993E-3</v>
      </c>
      <c r="N95" s="3" t="s">
        <v>97</v>
      </c>
    </row>
    <row r="96" spans="2:20" x14ac:dyDescent="0.2">
      <c r="B96" s="13">
        <v>156</v>
      </c>
      <c r="C96" s="3" t="s">
        <v>242</v>
      </c>
      <c r="D96" s="3" t="s">
        <v>414</v>
      </c>
      <c r="E96" s="3" t="s">
        <v>102</v>
      </c>
      <c r="F96" s="3" t="s">
        <v>103</v>
      </c>
      <c r="G96" s="3">
        <v>250</v>
      </c>
      <c r="H96" s="3">
        <v>102</v>
      </c>
      <c r="I96" s="3">
        <v>39</v>
      </c>
      <c r="J96" s="3">
        <v>24</v>
      </c>
      <c r="K96" s="3">
        <v>31</v>
      </c>
      <c r="L96" s="3">
        <v>54</v>
      </c>
      <c r="M96" s="3">
        <v>78</v>
      </c>
      <c r="N96" s="3" t="s">
        <v>97</v>
      </c>
    </row>
    <row r="97" spans="2:20" x14ac:dyDescent="0.2">
      <c r="B97" s="13">
        <v>157</v>
      </c>
      <c r="C97" s="3" t="s">
        <v>242</v>
      </c>
      <c r="D97" s="3" t="s">
        <v>414</v>
      </c>
      <c r="E97" s="3" t="s">
        <v>104</v>
      </c>
      <c r="F97" s="3" t="s">
        <v>103</v>
      </c>
      <c r="G97" s="3">
        <v>137</v>
      </c>
      <c r="H97" s="3">
        <v>4.5</v>
      </c>
      <c r="I97" s="3">
        <v>110</v>
      </c>
      <c r="J97" s="3">
        <v>22</v>
      </c>
      <c r="K97" s="3">
        <v>56</v>
      </c>
      <c r="L97" s="3">
        <v>110</v>
      </c>
      <c r="M97" s="3">
        <v>55</v>
      </c>
      <c r="T97" s="3" t="s">
        <v>97</v>
      </c>
    </row>
    <row r="98" spans="2:20" x14ac:dyDescent="0.2">
      <c r="B98" s="13">
        <v>160</v>
      </c>
      <c r="C98" s="3" t="s">
        <v>242</v>
      </c>
      <c r="D98" s="3" t="s">
        <v>414</v>
      </c>
      <c r="E98" s="3" t="s">
        <v>73</v>
      </c>
      <c r="H98" s="3" t="s">
        <v>232</v>
      </c>
      <c r="I98" s="3" t="s">
        <v>125</v>
      </c>
      <c r="J98" s="3" t="s">
        <v>233</v>
      </c>
    </row>
    <row r="99" spans="2:20" x14ac:dyDescent="0.2">
      <c r="B99" s="13">
        <v>161</v>
      </c>
      <c r="C99" s="3" t="s">
        <v>242</v>
      </c>
      <c r="D99" s="3" t="s">
        <v>414</v>
      </c>
      <c r="E99" s="3" t="s">
        <v>82</v>
      </c>
      <c r="H99" s="3" t="s">
        <v>234</v>
      </c>
      <c r="I99" s="3" t="s">
        <v>235</v>
      </c>
      <c r="J99" s="3" t="s">
        <v>236</v>
      </c>
    </row>
    <row r="100" spans="2:20" x14ac:dyDescent="0.2">
      <c r="B100" s="13">
        <v>163</v>
      </c>
      <c r="C100" s="3" t="s">
        <v>242</v>
      </c>
      <c r="D100" s="3" t="s">
        <v>414</v>
      </c>
      <c r="E100" s="3" t="s">
        <v>95</v>
      </c>
      <c r="F100" s="3" t="s">
        <v>410</v>
      </c>
      <c r="G100" s="3">
        <v>1</v>
      </c>
      <c r="N100" s="3" t="s">
        <v>97</v>
      </c>
    </row>
    <row r="101" spans="2:20" x14ac:dyDescent="0.2">
      <c r="B101" s="13">
        <v>164</v>
      </c>
      <c r="C101" s="3" t="s">
        <v>242</v>
      </c>
      <c r="D101" s="3" t="s">
        <v>414</v>
      </c>
      <c r="E101" s="3" t="s">
        <v>98</v>
      </c>
      <c r="F101" s="3" t="s">
        <v>99</v>
      </c>
      <c r="G101" s="3">
        <v>9.6</v>
      </c>
      <c r="H101" s="3">
        <v>0.53</v>
      </c>
      <c r="I101" s="3">
        <v>0.3</v>
      </c>
      <c r="J101" s="3">
        <v>0.2</v>
      </c>
    </row>
    <row r="102" spans="2:20" x14ac:dyDescent="0.2">
      <c r="B102" s="13">
        <v>165</v>
      </c>
      <c r="C102" s="3" t="s">
        <v>242</v>
      </c>
      <c r="D102" s="3" t="s">
        <v>414</v>
      </c>
      <c r="E102" s="3" t="s">
        <v>28</v>
      </c>
      <c r="F102" s="3" t="s">
        <v>411</v>
      </c>
      <c r="G102" s="3">
        <v>0.08</v>
      </c>
      <c r="H102" s="3">
        <v>8.6E-3</v>
      </c>
      <c r="I102" s="3">
        <v>1.0999999999999999E-2</v>
      </c>
      <c r="J102" s="3" t="s">
        <v>164</v>
      </c>
      <c r="N102" s="3" t="s">
        <v>97</v>
      </c>
    </row>
    <row r="103" spans="2:20" x14ac:dyDescent="0.2">
      <c r="B103" s="13">
        <v>166</v>
      </c>
      <c r="C103" s="3" t="s">
        <v>242</v>
      </c>
      <c r="D103" s="3" t="s">
        <v>414</v>
      </c>
      <c r="E103" s="3" t="s">
        <v>102</v>
      </c>
      <c r="F103" s="3" t="s">
        <v>103</v>
      </c>
      <c r="G103" s="3">
        <v>250</v>
      </c>
      <c r="H103" s="3">
        <v>51</v>
      </c>
      <c r="I103" s="3">
        <v>40</v>
      </c>
      <c r="J103" s="3">
        <v>76</v>
      </c>
      <c r="N103" s="3" t="s">
        <v>97</v>
      </c>
    </row>
    <row r="104" spans="2:20" x14ac:dyDescent="0.2">
      <c r="B104" s="13">
        <v>167</v>
      </c>
      <c r="C104" s="3" t="s">
        <v>242</v>
      </c>
      <c r="D104" s="3" t="s">
        <v>414</v>
      </c>
      <c r="E104" s="3" t="s">
        <v>104</v>
      </c>
      <c r="F104" s="3" t="s">
        <v>103</v>
      </c>
      <c r="G104" s="3">
        <v>137</v>
      </c>
      <c r="H104" s="3">
        <v>37</v>
      </c>
      <c r="I104" s="3">
        <v>13</v>
      </c>
      <c r="J104" s="3">
        <v>11</v>
      </c>
      <c r="T104" s="3" t="s">
        <v>97</v>
      </c>
    </row>
    <row r="105" spans="2:20" x14ac:dyDescent="0.2">
      <c r="B105" s="13">
        <v>170</v>
      </c>
      <c r="C105" s="3" t="s">
        <v>242</v>
      </c>
      <c r="D105" s="3" t="s">
        <v>414</v>
      </c>
      <c r="E105" s="3" t="s">
        <v>177</v>
      </c>
      <c r="F105" s="3" t="s">
        <v>222</v>
      </c>
    </row>
    <row r="106" spans="2:20" x14ac:dyDescent="0.2">
      <c r="B106" s="13">
        <v>173</v>
      </c>
      <c r="C106" s="3" t="s">
        <v>242</v>
      </c>
      <c r="D106" s="3" t="s">
        <v>415</v>
      </c>
      <c r="E106" s="3" t="s">
        <v>73</v>
      </c>
      <c r="H106" s="3" t="s">
        <v>400</v>
      </c>
      <c r="I106" s="3" t="s">
        <v>224</v>
      </c>
      <c r="J106" s="3" t="s">
        <v>225</v>
      </c>
      <c r="K106" s="3" t="s">
        <v>226</v>
      </c>
      <c r="L106" s="3" t="s">
        <v>121</v>
      </c>
      <c r="M106" s="3" t="s">
        <v>238</v>
      </c>
    </row>
    <row r="107" spans="2:20" x14ac:dyDescent="0.2">
      <c r="B107" s="13">
        <v>174</v>
      </c>
      <c r="C107" s="3" t="s">
        <v>242</v>
      </c>
      <c r="D107" s="3" t="s">
        <v>415</v>
      </c>
      <c r="E107" s="3" t="s">
        <v>82</v>
      </c>
      <c r="H107" s="3" t="s">
        <v>239</v>
      </c>
      <c r="I107" s="3" t="s">
        <v>146</v>
      </c>
      <c r="J107" s="3" t="s">
        <v>228</v>
      </c>
      <c r="K107" s="3" t="s">
        <v>229</v>
      </c>
      <c r="L107" s="3" t="s">
        <v>230</v>
      </c>
      <c r="M107" s="3" t="s">
        <v>123</v>
      </c>
    </row>
    <row r="108" spans="2:20" x14ac:dyDescent="0.2">
      <c r="B108" s="13">
        <v>176</v>
      </c>
      <c r="C108" s="3" t="s">
        <v>242</v>
      </c>
      <c r="D108" s="3" t="s">
        <v>415</v>
      </c>
      <c r="E108" s="3" t="s">
        <v>95</v>
      </c>
      <c r="F108" s="3" t="s">
        <v>410</v>
      </c>
      <c r="G108" s="3">
        <v>1</v>
      </c>
      <c r="H108" s="3">
        <v>2.8999999999999998E-3</v>
      </c>
      <c r="N108" s="3" t="s">
        <v>97</v>
      </c>
    </row>
    <row r="109" spans="2:20" x14ac:dyDescent="0.2">
      <c r="B109" s="13">
        <v>177</v>
      </c>
      <c r="C109" s="3" t="s">
        <v>242</v>
      </c>
      <c r="D109" s="3" t="s">
        <v>415</v>
      </c>
      <c r="E109" s="3" t="s">
        <v>98</v>
      </c>
      <c r="F109" s="3" t="s">
        <v>99</v>
      </c>
      <c r="G109" s="3">
        <v>9.6</v>
      </c>
      <c r="H109" s="3">
        <v>5.8000000000000003E-2</v>
      </c>
      <c r="I109" s="3">
        <v>0.47</v>
      </c>
      <c r="J109" s="3">
        <v>0.34</v>
      </c>
      <c r="K109" s="3">
        <v>1.1000000000000001</v>
      </c>
      <c r="L109" s="3">
        <v>0.91</v>
      </c>
      <c r="M109" s="3">
        <v>0.76</v>
      </c>
    </row>
    <row r="110" spans="2:20" x14ac:dyDescent="0.2">
      <c r="B110" s="13">
        <v>178</v>
      </c>
      <c r="C110" s="3" t="s">
        <v>242</v>
      </c>
      <c r="D110" s="3" t="s">
        <v>415</v>
      </c>
      <c r="E110" s="3" t="s">
        <v>28</v>
      </c>
      <c r="F110" s="3" t="s">
        <v>411</v>
      </c>
      <c r="G110" s="3">
        <v>0.08</v>
      </c>
      <c r="H110" s="3">
        <v>9.1000000000000004E-3</v>
      </c>
      <c r="I110" s="3">
        <v>2E-3</v>
      </c>
      <c r="J110" s="3">
        <v>5.0000000000000001E-3</v>
      </c>
      <c r="K110" s="3">
        <v>3.0000000000000001E-3</v>
      </c>
      <c r="L110" s="3">
        <v>8.9999999999999993E-3</v>
      </c>
      <c r="M110" s="3">
        <v>1.0999999999999999E-2</v>
      </c>
      <c r="N110" s="3" t="s">
        <v>97</v>
      </c>
    </row>
    <row r="111" spans="2:20" x14ac:dyDescent="0.2">
      <c r="B111" s="13">
        <v>179</v>
      </c>
      <c r="C111" s="3" t="s">
        <v>242</v>
      </c>
      <c r="D111" s="3" t="s">
        <v>415</v>
      </c>
      <c r="E111" s="3" t="s">
        <v>102</v>
      </c>
      <c r="F111" s="3" t="s">
        <v>103</v>
      </c>
      <c r="G111" s="3">
        <v>250</v>
      </c>
      <c r="H111" s="3">
        <v>79</v>
      </c>
      <c r="I111" s="3">
        <v>61</v>
      </c>
      <c r="J111" s="3">
        <v>33</v>
      </c>
      <c r="K111" s="3">
        <v>36</v>
      </c>
      <c r="L111" s="3">
        <v>52</v>
      </c>
      <c r="M111" s="3">
        <v>68</v>
      </c>
      <c r="N111" s="3" t="s">
        <v>97</v>
      </c>
    </row>
    <row r="112" spans="2:20" x14ac:dyDescent="0.2">
      <c r="B112" s="13">
        <v>180</v>
      </c>
      <c r="C112" s="3" t="s">
        <v>242</v>
      </c>
      <c r="D112" s="3" t="s">
        <v>415</v>
      </c>
      <c r="E112" s="3" t="s">
        <v>104</v>
      </c>
      <c r="F112" s="3" t="s">
        <v>103</v>
      </c>
      <c r="G112" s="3">
        <v>137</v>
      </c>
      <c r="H112" s="3">
        <v>3.1</v>
      </c>
      <c r="I112" s="3">
        <v>57</v>
      </c>
      <c r="J112" s="3">
        <v>53</v>
      </c>
      <c r="K112" s="3">
        <v>110</v>
      </c>
      <c r="L112" s="3">
        <v>68</v>
      </c>
      <c r="M112" s="3">
        <v>99</v>
      </c>
      <c r="T112" s="3" t="s">
        <v>97</v>
      </c>
    </row>
    <row r="113" spans="2:20" x14ac:dyDescent="0.2">
      <c r="B113" s="13">
        <v>183</v>
      </c>
      <c r="C113" s="3" t="s">
        <v>242</v>
      </c>
      <c r="D113" s="3" t="s">
        <v>415</v>
      </c>
      <c r="E113" s="3" t="s">
        <v>73</v>
      </c>
      <c r="H113" s="3" t="s">
        <v>240</v>
      </c>
      <c r="I113" s="3" t="s">
        <v>125</v>
      </c>
      <c r="J113" s="3" t="s">
        <v>241</v>
      </c>
    </row>
    <row r="114" spans="2:20" x14ac:dyDescent="0.2">
      <c r="B114" s="13">
        <v>184</v>
      </c>
      <c r="C114" s="3" t="s">
        <v>242</v>
      </c>
      <c r="D114" s="3" t="s">
        <v>415</v>
      </c>
      <c r="E114" s="3" t="s">
        <v>82</v>
      </c>
      <c r="H114" s="3" t="s">
        <v>234</v>
      </c>
      <c r="I114" s="3" t="s">
        <v>235</v>
      </c>
      <c r="J114" s="3" t="s">
        <v>220</v>
      </c>
    </row>
    <row r="115" spans="2:20" x14ac:dyDescent="0.2">
      <c r="B115" s="13">
        <v>186</v>
      </c>
      <c r="C115" s="3" t="s">
        <v>242</v>
      </c>
      <c r="D115" s="3" t="s">
        <v>415</v>
      </c>
      <c r="E115" s="3" t="s">
        <v>95</v>
      </c>
      <c r="F115" s="3" t="s">
        <v>410</v>
      </c>
      <c r="G115" s="3">
        <v>1</v>
      </c>
      <c r="N115" s="3" t="s">
        <v>97</v>
      </c>
    </row>
    <row r="116" spans="2:20" x14ac:dyDescent="0.2">
      <c r="B116" s="13">
        <v>187</v>
      </c>
      <c r="C116" s="3" t="s">
        <v>242</v>
      </c>
      <c r="D116" s="3" t="s">
        <v>415</v>
      </c>
      <c r="E116" s="3" t="s">
        <v>98</v>
      </c>
      <c r="F116" s="3" t="s">
        <v>99</v>
      </c>
      <c r="G116" s="3">
        <v>9.6</v>
      </c>
      <c r="H116" s="3">
        <v>0.67</v>
      </c>
      <c r="I116" s="3">
        <v>0.31</v>
      </c>
      <c r="J116" s="3">
        <v>0.13</v>
      </c>
    </row>
    <row r="117" spans="2:20" x14ac:dyDescent="0.2">
      <c r="B117" s="13">
        <v>188</v>
      </c>
      <c r="C117" s="3" t="s">
        <v>242</v>
      </c>
      <c r="D117" s="3" t="s">
        <v>415</v>
      </c>
      <c r="E117" s="3" t="s">
        <v>28</v>
      </c>
      <c r="F117" s="3" t="s">
        <v>411</v>
      </c>
      <c r="G117" s="3">
        <v>0.08</v>
      </c>
      <c r="H117" s="3">
        <v>1.0999999999999999E-2</v>
      </c>
      <c r="I117" s="3">
        <v>1.2999999999999999E-2</v>
      </c>
      <c r="J117" s="3">
        <v>8.0000000000000002E-3</v>
      </c>
      <c r="N117" s="3" t="s">
        <v>97</v>
      </c>
    </row>
    <row r="118" spans="2:20" x14ac:dyDescent="0.2">
      <c r="B118" s="13">
        <v>189</v>
      </c>
      <c r="C118" s="3" t="s">
        <v>242</v>
      </c>
      <c r="D118" s="3" t="s">
        <v>415</v>
      </c>
      <c r="E118" s="3" t="s">
        <v>102</v>
      </c>
      <c r="F118" s="3" t="s">
        <v>103</v>
      </c>
      <c r="G118" s="3">
        <v>250</v>
      </c>
      <c r="H118" s="3">
        <v>60</v>
      </c>
      <c r="I118" s="3">
        <v>21</v>
      </c>
      <c r="J118" s="3">
        <v>42</v>
      </c>
      <c r="N118" s="3" t="s">
        <v>97</v>
      </c>
    </row>
    <row r="119" spans="2:20" x14ac:dyDescent="0.2">
      <c r="B119" s="13">
        <v>190</v>
      </c>
      <c r="C119" s="3" t="s">
        <v>242</v>
      </c>
      <c r="D119" s="3" t="s">
        <v>415</v>
      </c>
      <c r="E119" s="3" t="s">
        <v>104</v>
      </c>
      <c r="F119" s="3" t="s">
        <v>103</v>
      </c>
      <c r="G119" s="3">
        <v>137</v>
      </c>
      <c r="H119" s="3">
        <v>74</v>
      </c>
      <c r="I119" s="3">
        <v>78</v>
      </c>
      <c r="J119" s="3">
        <v>27</v>
      </c>
      <c r="T119" s="3" t="s">
        <v>97</v>
      </c>
    </row>
    <row r="120" spans="2:20" x14ac:dyDescent="0.2">
      <c r="B120" s="13">
        <v>193</v>
      </c>
      <c r="C120" s="3" t="s">
        <v>261</v>
      </c>
      <c r="D120" s="3" t="s">
        <v>414</v>
      </c>
      <c r="E120" s="3" t="s">
        <v>177</v>
      </c>
      <c r="F120" s="3" t="s">
        <v>33</v>
      </c>
    </row>
    <row r="121" spans="2:20" x14ac:dyDescent="0.2">
      <c r="B121" s="13">
        <v>196</v>
      </c>
      <c r="C121" s="3" t="s">
        <v>261</v>
      </c>
      <c r="D121" s="3" t="s">
        <v>414</v>
      </c>
      <c r="E121" s="3" t="s">
        <v>73</v>
      </c>
      <c r="H121" s="3" t="s">
        <v>244</v>
      </c>
      <c r="I121" s="3" t="s">
        <v>74</v>
      </c>
      <c r="J121" s="3" t="s">
        <v>245</v>
      </c>
      <c r="K121" s="3" t="s">
        <v>107</v>
      </c>
      <c r="L121" s="3" t="s">
        <v>238</v>
      </c>
      <c r="M121" s="3" t="s">
        <v>201</v>
      </c>
    </row>
    <row r="122" spans="2:20" x14ac:dyDescent="0.2">
      <c r="B122" s="13">
        <v>197</v>
      </c>
      <c r="C122" s="3" t="s">
        <v>261</v>
      </c>
      <c r="D122" s="3" t="s">
        <v>414</v>
      </c>
      <c r="E122" s="3" t="s">
        <v>82</v>
      </c>
      <c r="H122" s="3" t="s">
        <v>246</v>
      </c>
      <c r="I122" s="3" t="s">
        <v>247</v>
      </c>
      <c r="J122" s="3" t="s">
        <v>248</v>
      </c>
      <c r="K122" s="3" t="s">
        <v>249</v>
      </c>
      <c r="L122" s="3" t="s">
        <v>123</v>
      </c>
      <c r="M122" s="3" t="s">
        <v>250</v>
      </c>
    </row>
    <row r="123" spans="2:20" x14ac:dyDescent="0.2">
      <c r="B123" s="13">
        <v>199</v>
      </c>
      <c r="C123" s="3" t="s">
        <v>261</v>
      </c>
      <c r="D123" s="3" t="s">
        <v>414</v>
      </c>
      <c r="E123" s="3" t="s">
        <v>95</v>
      </c>
      <c r="F123" s="3" t="s">
        <v>410</v>
      </c>
      <c r="G123" s="3">
        <v>0.08</v>
      </c>
      <c r="H123" s="3">
        <v>9.9000000000000008E-3</v>
      </c>
      <c r="I123" s="3" t="s">
        <v>96</v>
      </c>
      <c r="J123" s="3">
        <v>3.5999999999999999E-3</v>
      </c>
      <c r="K123" s="3" t="s">
        <v>251</v>
      </c>
      <c r="L123" s="3" t="s">
        <v>251</v>
      </c>
      <c r="M123" s="3" t="s">
        <v>251</v>
      </c>
      <c r="T123" s="3" t="s">
        <v>97</v>
      </c>
    </row>
    <row r="124" spans="2:20" x14ac:dyDescent="0.2">
      <c r="B124" s="13">
        <v>200</v>
      </c>
      <c r="C124" s="3" t="s">
        <v>261</v>
      </c>
      <c r="D124" s="3" t="s">
        <v>414</v>
      </c>
      <c r="E124" s="3" t="s">
        <v>98</v>
      </c>
      <c r="F124" s="3" t="s">
        <v>99</v>
      </c>
      <c r="G124" s="3">
        <v>2.2999999999999998</v>
      </c>
      <c r="H124" s="3">
        <v>0.41</v>
      </c>
      <c r="I124" s="3">
        <v>0.61</v>
      </c>
      <c r="J124" s="3" t="s">
        <v>96</v>
      </c>
      <c r="K124" s="3">
        <v>0.72199999999999998</v>
      </c>
      <c r="L124" s="3">
        <v>1.25</v>
      </c>
      <c r="M124" s="3">
        <v>0.77500000000000002</v>
      </c>
    </row>
    <row r="125" spans="2:20" x14ac:dyDescent="0.2">
      <c r="B125" s="13">
        <v>201</v>
      </c>
      <c r="C125" s="3" t="s">
        <v>261</v>
      </c>
      <c r="D125" s="3" t="s">
        <v>414</v>
      </c>
      <c r="E125" s="3" t="s">
        <v>28</v>
      </c>
      <c r="F125" s="3" t="s">
        <v>411</v>
      </c>
      <c r="G125" s="3">
        <v>0.04</v>
      </c>
      <c r="H125" s="3">
        <v>4.5999999999999999E-3</v>
      </c>
      <c r="I125" s="3">
        <v>8.0000000000000002E-3</v>
      </c>
      <c r="J125" s="3" t="s">
        <v>96</v>
      </c>
      <c r="K125" s="3">
        <v>8.9999999999999993E-3</v>
      </c>
      <c r="L125" s="3">
        <v>0.01</v>
      </c>
      <c r="M125" s="3">
        <v>1.2E-2</v>
      </c>
      <c r="T125" s="3" t="s">
        <v>97</v>
      </c>
    </row>
    <row r="126" spans="2:20" x14ac:dyDescent="0.2">
      <c r="B126" s="13">
        <v>202</v>
      </c>
      <c r="C126" s="3" t="s">
        <v>261</v>
      </c>
      <c r="D126" s="3" t="s">
        <v>414</v>
      </c>
      <c r="E126" s="3" t="s">
        <v>102</v>
      </c>
      <c r="F126" s="3" t="s">
        <v>103</v>
      </c>
      <c r="G126" s="3">
        <v>200</v>
      </c>
      <c r="H126" s="3">
        <v>93</v>
      </c>
      <c r="I126" s="3">
        <v>80</v>
      </c>
      <c r="J126" s="3" t="s">
        <v>96</v>
      </c>
      <c r="K126" s="3">
        <v>92</v>
      </c>
      <c r="L126" s="3">
        <v>100</v>
      </c>
      <c r="M126" s="3">
        <v>97</v>
      </c>
      <c r="T126" s="3" t="s">
        <v>97</v>
      </c>
    </row>
    <row r="127" spans="2:20" x14ac:dyDescent="0.2">
      <c r="B127" s="13">
        <v>203</v>
      </c>
      <c r="C127" s="3" t="s">
        <v>261</v>
      </c>
      <c r="D127" s="3" t="s">
        <v>414</v>
      </c>
      <c r="E127" s="3" t="s">
        <v>104</v>
      </c>
      <c r="F127" s="3" t="s">
        <v>103</v>
      </c>
      <c r="G127" s="3">
        <v>100</v>
      </c>
      <c r="H127" s="3">
        <v>20</v>
      </c>
      <c r="I127" s="3">
        <v>31</v>
      </c>
      <c r="J127" s="3" t="s">
        <v>96</v>
      </c>
      <c r="K127" s="3">
        <v>37</v>
      </c>
      <c r="L127" s="3">
        <v>39</v>
      </c>
      <c r="M127" s="3">
        <v>11</v>
      </c>
      <c r="T127" s="3" t="s">
        <v>97</v>
      </c>
    </row>
    <row r="128" spans="2:20" x14ac:dyDescent="0.2">
      <c r="B128" s="13">
        <v>206</v>
      </c>
      <c r="C128" s="3" t="s">
        <v>261</v>
      </c>
      <c r="D128" s="3" t="s">
        <v>414</v>
      </c>
      <c r="E128" s="3" t="s">
        <v>73</v>
      </c>
      <c r="H128" s="3" t="s">
        <v>250</v>
      </c>
      <c r="I128" s="3" t="s">
        <v>151</v>
      </c>
      <c r="J128" s="3" t="s">
        <v>215</v>
      </c>
    </row>
    <row r="129" spans="2:20" x14ac:dyDescent="0.2">
      <c r="B129" s="13">
        <v>207</v>
      </c>
      <c r="C129" s="3" t="s">
        <v>261</v>
      </c>
      <c r="D129" s="3" t="s">
        <v>414</v>
      </c>
      <c r="E129" s="3" t="s">
        <v>82</v>
      </c>
      <c r="H129" s="3" t="s">
        <v>252</v>
      </c>
      <c r="I129" s="3" t="s">
        <v>213</v>
      </c>
      <c r="J129" s="3" t="s">
        <v>253</v>
      </c>
    </row>
    <row r="130" spans="2:20" x14ac:dyDescent="0.2">
      <c r="B130" s="13">
        <v>209</v>
      </c>
      <c r="C130" s="3" t="s">
        <v>261</v>
      </c>
      <c r="D130" s="3" t="s">
        <v>414</v>
      </c>
      <c r="E130" s="3" t="s">
        <v>95</v>
      </c>
      <c r="F130" s="3" t="s">
        <v>410</v>
      </c>
      <c r="G130" s="3">
        <v>0.08</v>
      </c>
      <c r="H130" s="3">
        <v>1.2999999999999999E-3</v>
      </c>
      <c r="I130" s="3" t="s">
        <v>251</v>
      </c>
      <c r="J130" s="3" t="s">
        <v>251</v>
      </c>
      <c r="T130" s="3" t="s">
        <v>97</v>
      </c>
    </row>
    <row r="131" spans="2:20" x14ac:dyDescent="0.2">
      <c r="B131" s="13">
        <v>210</v>
      </c>
      <c r="C131" s="3" t="s">
        <v>261</v>
      </c>
      <c r="D131" s="3" t="s">
        <v>414</v>
      </c>
      <c r="E131" s="3" t="s">
        <v>98</v>
      </c>
      <c r="F131" s="3" t="s">
        <v>99</v>
      </c>
      <c r="G131" s="3">
        <v>2.2999999999999998</v>
      </c>
      <c r="H131" s="3" t="s">
        <v>96</v>
      </c>
      <c r="I131" s="3">
        <v>0.36099999999999999</v>
      </c>
      <c r="J131" s="3">
        <v>0.191</v>
      </c>
    </row>
    <row r="132" spans="2:20" x14ac:dyDescent="0.2">
      <c r="B132" s="13">
        <v>211</v>
      </c>
      <c r="C132" s="3" t="s">
        <v>261</v>
      </c>
      <c r="D132" s="3" t="s">
        <v>414</v>
      </c>
      <c r="E132" s="3" t="s">
        <v>28</v>
      </c>
      <c r="F132" s="3" t="s">
        <v>411</v>
      </c>
      <c r="G132" s="3">
        <v>0.04</v>
      </c>
      <c r="H132" s="3" t="s">
        <v>96</v>
      </c>
      <c r="I132" s="3">
        <v>1.9E-2</v>
      </c>
      <c r="J132" s="3">
        <v>2.1999999999999999E-2</v>
      </c>
      <c r="T132" s="3" t="s">
        <v>97</v>
      </c>
    </row>
    <row r="133" spans="2:20" x14ac:dyDescent="0.2">
      <c r="B133" s="13">
        <v>212</v>
      </c>
      <c r="C133" s="3" t="s">
        <v>261</v>
      </c>
      <c r="D133" s="3" t="s">
        <v>414</v>
      </c>
      <c r="E133" s="3" t="s">
        <v>102</v>
      </c>
      <c r="F133" s="3" t="s">
        <v>103</v>
      </c>
      <c r="G133" s="3">
        <v>200</v>
      </c>
      <c r="H133" s="3" t="s">
        <v>96</v>
      </c>
      <c r="I133" s="3">
        <v>87</v>
      </c>
      <c r="J133" s="3">
        <v>92</v>
      </c>
      <c r="T133" s="3" t="s">
        <v>97</v>
      </c>
    </row>
    <row r="134" spans="2:20" x14ac:dyDescent="0.2">
      <c r="B134" s="13">
        <v>213</v>
      </c>
      <c r="C134" s="3" t="s">
        <v>261</v>
      </c>
      <c r="D134" s="3" t="s">
        <v>414</v>
      </c>
      <c r="E134" s="3" t="s">
        <v>104</v>
      </c>
      <c r="F134" s="3" t="s">
        <v>103</v>
      </c>
      <c r="G134" s="3">
        <v>100</v>
      </c>
      <c r="H134" s="3" t="s">
        <v>96</v>
      </c>
      <c r="I134" s="3">
        <v>41</v>
      </c>
      <c r="J134" s="3">
        <v>16</v>
      </c>
      <c r="T134" s="3" t="s">
        <v>97</v>
      </c>
    </row>
    <row r="135" spans="2:20" x14ac:dyDescent="0.2">
      <c r="B135" s="13">
        <v>216</v>
      </c>
      <c r="C135" s="3" t="s">
        <v>261</v>
      </c>
      <c r="D135" s="3" t="s">
        <v>414</v>
      </c>
      <c r="E135" s="3" t="s">
        <v>177</v>
      </c>
      <c r="F135" s="3" t="s">
        <v>33</v>
      </c>
    </row>
    <row r="136" spans="2:20" x14ac:dyDescent="0.2">
      <c r="B136" s="13">
        <v>220</v>
      </c>
      <c r="C136" s="3" t="s">
        <v>261</v>
      </c>
      <c r="D136" s="3" t="s">
        <v>415</v>
      </c>
      <c r="E136" s="3" t="s">
        <v>73</v>
      </c>
      <c r="H136" s="3" t="s">
        <v>255</v>
      </c>
      <c r="I136" s="3" t="s">
        <v>256</v>
      </c>
      <c r="J136" s="3" t="s">
        <v>85</v>
      </c>
      <c r="K136" s="3" t="s">
        <v>257</v>
      </c>
      <c r="L136" s="3" t="s">
        <v>87</v>
      </c>
      <c r="M136" s="3" t="s">
        <v>258</v>
      </c>
    </row>
    <row r="137" spans="2:20" x14ac:dyDescent="0.2">
      <c r="B137" s="13">
        <v>221</v>
      </c>
      <c r="C137" s="3" t="s">
        <v>261</v>
      </c>
      <c r="D137" s="3" t="s">
        <v>415</v>
      </c>
      <c r="E137" s="3" t="s">
        <v>82</v>
      </c>
      <c r="H137" s="3" t="s">
        <v>259</v>
      </c>
      <c r="I137" s="3" t="s">
        <v>249</v>
      </c>
      <c r="J137" s="3" t="s">
        <v>86</v>
      </c>
      <c r="K137" s="3" t="s">
        <v>123</v>
      </c>
      <c r="L137" s="3" t="s">
        <v>250</v>
      </c>
      <c r="M137" s="3" t="s">
        <v>252</v>
      </c>
    </row>
    <row r="138" spans="2:20" x14ac:dyDescent="0.2">
      <c r="B138" s="13">
        <v>223</v>
      </c>
      <c r="C138" s="3" t="s">
        <v>261</v>
      </c>
      <c r="D138" s="3" t="s">
        <v>415</v>
      </c>
      <c r="E138" s="3" t="s">
        <v>95</v>
      </c>
      <c r="F138" s="3" t="s">
        <v>410</v>
      </c>
      <c r="G138" s="3">
        <v>0.08</v>
      </c>
      <c r="H138" s="3">
        <v>3.5000000000000003E-2</v>
      </c>
      <c r="I138" s="3" t="s">
        <v>96</v>
      </c>
      <c r="J138" s="3">
        <v>4.4999999999999998E-2</v>
      </c>
      <c r="K138" s="3" t="s">
        <v>251</v>
      </c>
      <c r="L138" s="3" t="s">
        <v>251</v>
      </c>
      <c r="M138" s="3">
        <v>3.5999999999999997E-2</v>
      </c>
      <c r="T138" s="3" t="s">
        <v>97</v>
      </c>
    </row>
    <row r="139" spans="2:20" x14ac:dyDescent="0.2">
      <c r="B139" s="13">
        <v>224</v>
      </c>
      <c r="C139" s="3" t="s">
        <v>261</v>
      </c>
      <c r="D139" s="3" t="s">
        <v>415</v>
      </c>
      <c r="E139" s="3" t="s">
        <v>98</v>
      </c>
      <c r="F139" s="3" t="s">
        <v>99</v>
      </c>
      <c r="G139" s="3">
        <v>2.8</v>
      </c>
      <c r="H139" s="3">
        <v>0.41</v>
      </c>
      <c r="I139" s="3">
        <v>0.71899999999999997</v>
      </c>
      <c r="J139" s="3" t="s">
        <v>96</v>
      </c>
      <c r="K139" s="3">
        <v>0.92800000000000005</v>
      </c>
      <c r="L139" s="3">
        <v>1.37</v>
      </c>
      <c r="M139" s="3" t="s">
        <v>96</v>
      </c>
    </row>
    <row r="140" spans="2:20" x14ac:dyDescent="0.2">
      <c r="B140" s="13">
        <v>225</v>
      </c>
      <c r="C140" s="3" t="s">
        <v>261</v>
      </c>
      <c r="D140" s="3" t="s">
        <v>415</v>
      </c>
      <c r="E140" s="3" t="s">
        <v>28</v>
      </c>
      <c r="F140" s="3" t="s">
        <v>411</v>
      </c>
      <c r="G140" s="3">
        <v>0.04</v>
      </c>
      <c r="H140" s="3">
        <v>9.7999999999999997E-4</v>
      </c>
      <c r="I140" s="3">
        <v>6.0000000000000001E-3</v>
      </c>
      <c r="J140" s="3" t="s">
        <v>96</v>
      </c>
      <c r="K140" s="3">
        <v>6.0000000000000001E-3</v>
      </c>
      <c r="L140" s="3">
        <v>7.0000000000000001E-3</v>
      </c>
      <c r="M140" s="3" t="s">
        <v>96</v>
      </c>
      <c r="T140" s="3" t="s">
        <v>97</v>
      </c>
    </row>
    <row r="141" spans="2:20" x14ac:dyDescent="0.2">
      <c r="B141" s="13">
        <v>226</v>
      </c>
      <c r="C141" s="3" t="s">
        <v>261</v>
      </c>
      <c r="D141" s="3" t="s">
        <v>415</v>
      </c>
      <c r="E141" s="3" t="s">
        <v>102</v>
      </c>
      <c r="F141" s="3" t="s">
        <v>103</v>
      </c>
      <c r="G141" s="3">
        <v>200</v>
      </c>
      <c r="H141" s="3">
        <v>69</v>
      </c>
      <c r="I141" s="3">
        <v>90</v>
      </c>
      <c r="J141" s="3" t="s">
        <v>96</v>
      </c>
      <c r="K141" s="3">
        <v>89</v>
      </c>
      <c r="L141" s="3">
        <v>63</v>
      </c>
      <c r="M141" s="3" t="s">
        <v>96</v>
      </c>
      <c r="T141" s="3" t="s">
        <v>97</v>
      </c>
    </row>
    <row r="142" spans="2:20" x14ac:dyDescent="0.2">
      <c r="B142" s="13">
        <v>227</v>
      </c>
      <c r="C142" s="3" t="s">
        <v>261</v>
      </c>
      <c r="D142" s="3" t="s">
        <v>415</v>
      </c>
      <c r="E142" s="3" t="s">
        <v>104</v>
      </c>
      <c r="F142" s="3" t="s">
        <v>103</v>
      </c>
      <c r="G142" s="3">
        <v>100</v>
      </c>
      <c r="H142" s="3">
        <v>34</v>
      </c>
      <c r="I142" s="3">
        <v>97</v>
      </c>
      <c r="J142" s="3" t="s">
        <v>96</v>
      </c>
      <c r="K142" s="3">
        <v>88</v>
      </c>
      <c r="L142" s="3">
        <v>56</v>
      </c>
      <c r="M142" s="3" t="s">
        <v>96</v>
      </c>
      <c r="T142" s="3" t="s">
        <v>97</v>
      </c>
    </row>
    <row r="143" spans="2:20" x14ac:dyDescent="0.2">
      <c r="B143" s="13">
        <v>230</v>
      </c>
      <c r="C143" s="3" t="s">
        <v>261</v>
      </c>
      <c r="D143" s="3" t="s">
        <v>415</v>
      </c>
      <c r="E143" s="3" t="s">
        <v>73</v>
      </c>
      <c r="H143" s="3" t="s">
        <v>213</v>
      </c>
      <c r="I143" s="3" t="s">
        <v>205</v>
      </c>
    </row>
    <row r="144" spans="2:20" x14ac:dyDescent="0.2">
      <c r="B144" s="13">
        <v>231</v>
      </c>
      <c r="C144" s="3" t="s">
        <v>261</v>
      </c>
      <c r="D144" s="3" t="s">
        <v>415</v>
      </c>
      <c r="E144" s="3" t="s">
        <v>82</v>
      </c>
      <c r="H144" s="3" t="s">
        <v>260</v>
      </c>
      <c r="I144" s="3" t="s">
        <v>253</v>
      </c>
    </row>
    <row r="145" spans="2:20" x14ac:dyDescent="0.2">
      <c r="B145" s="13">
        <v>233</v>
      </c>
      <c r="C145" s="3" t="s">
        <v>261</v>
      </c>
      <c r="D145" s="3" t="s">
        <v>415</v>
      </c>
      <c r="E145" s="3" t="s">
        <v>95</v>
      </c>
      <c r="F145" s="3" t="s">
        <v>410</v>
      </c>
      <c r="G145" s="3">
        <v>0.08</v>
      </c>
      <c r="H145" s="3" t="s">
        <v>251</v>
      </c>
      <c r="I145" s="3" t="s">
        <v>251</v>
      </c>
      <c r="T145" s="3" t="s">
        <v>97</v>
      </c>
    </row>
    <row r="146" spans="2:20" x14ac:dyDescent="0.2">
      <c r="B146" s="13">
        <v>234</v>
      </c>
      <c r="C146" s="3" t="s">
        <v>261</v>
      </c>
      <c r="D146" s="3" t="s">
        <v>415</v>
      </c>
      <c r="E146" s="3" t="s">
        <v>98</v>
      </c>
      <c r="F146" s="3" t="s">
        <v>99</v>
      </c>
      <c r="G146" s="3">
        <v>2.8</v>
      </c>
      <c r="H146" s="3">
        <v>0.52800000000000002</v>
      </c>
      <c r="I146" s="3">
        <v>0.47299999999999998</v>
      </c>
    </row>
    <row r="147" spans="2:20" x14ac:dyDescent="0.2">
      <c r="B147" s="13">
        <v>235</v>
      </c>
      <c r="C147" s="3" t="s">
        <v>261</v>
      </c>
      <c r="D147" s="3" t="s">
        <v>415</v>
      </c>
      <c r="E147" s="3" t="s">
        <v>28</v>
      </c>
      <c r="F147" s="3" t="s">
        <v>411</v>
      </c>
      <c r="G147" s="3">
        <v>0.04</v>
      </c>
      <c r="H147" s="3">
        <v>2E-3</v>
      </c>
      <c r="I147" s="3">
        <v>6.0000000000000001E-3</v>
      </c>
      <c r="T147" s="3" t="s">
        <v>97</v>
      </c>
    </row>
    <row r="148" spans="2:20" x14ac:dyDescent="0.2">
      <c r="B148" s="13">
        <v>236</v>
      </c>
      <c r="C148" s="3" t="s">
        <v>261</v>
      </c>
      <c r="D148" s="3" t="s">
        <v>415</v>
      </c>
      <c r="E148" s="3" t="s">
        <v>102</v>
      </c>
      <c r="F148" s="3" t="s">
        <v>103</v>
      </c>
      <c r="G148" s="3">
        <v>200</v>
      </c>
      <c r="H148" s="3">
        <v>79</v>
      </c>
      <c r="I148" s="3">
        <v>61</v>
      </c>
      <c r="T148" s="3" t="s">
        <v>97</v>
      </c>
    </row>
    <row r="149" spans="2:20" x14ac:dyDescent="0.2">
      <c r="B149" s="13">
        <v>237</v>
      </c>
      <c r="C149" s="3" t="s">
        <v>261</v>
      </c>
      <c r="D149" s="3" t="s">
        <v>415</v>
      </c>
      <c r="E149" s="3" t="s">
        <v>104</v>
      </c>
      <c r="F149" s="3" t="s">
        <v>103</v>
      </c>
      <c r="G149" s="3">
        <v>100</v>
      </c>
      <c r="H149" s="3">
        <v>90</v>
      </c>
      <c r="I149" s="3">
        <v>11</v>
      </c>
      <c r="T149" s="3" t="s">
        <v>97</v>
      </c>
    </row>
    <row r="150" spans="2:20" x14ac:dyDescent="0.2">
      <c r="B150" s="13">
        <v>241</v>
      </c>
      <c r="C150" s="3" t="s">
        <v>295</v>
      </c>
      <c r="D150" s="3" t="s">
        <v>425</v>
      </c>
      <c r="E150" s="3" t="s">
        <v>177</v>
      </c>
      <c r="F150" s="3" t="s">
        <v>262</v>
      </c>
    </row>
    <row r="151" spans="2:20" x14ac:dyDescent="0.2">
      <c r="B151" s="13">
        <v>244</v>
      </c>
      <c r="C151" s="3" t="s">
        <v>295</v>
      </c>
      <c r="D151" s="3" t="s">
        <v>425</v>
      </c>
      <c r="E151" s="3" t="s">
        <v>73</v>
      </c>
      <c r="H151" s="3" t="s">
        <v>401</v>
      </c>
      <c r="I151" s="3" t="s">
        <v>146</v>
      </c>
      <c r="J151" s="3" t="s">
        <v>264</v>
      </c>
      <c r="K151" s="3" t="s">
        <v>265</v>
      </c>
      <c r="L151" s="3" t="s">
        <v>249</v>
      </c>
      <c r="M151" s="3" t="s">
        <v>266</v>
      </c>
    </row>
    <row r="152" spans="2:20" x14ac:dyDescent="0.2">
      <c r="B152" s="13">
        <v>245</v>
      </c>
      <c r="C152" s="3" t="s">
        <v>295</v>
      </c>
      <c r="D152" s="3" t="s">
        <v>425</v>
      </c>
      <c r="E152" s="3" t="s">
        <v>82</v>
      </c>
      <c r="H152" s="3" t="s">
        <v>267</v>
      </c>
      <c r="I152" s="3" t="s">
        <v>268</v>
      </c>
      <c r="J152" s="3" t="s">
        <v>269</v>
      </c>
      <c r="K152" s="3" t="s">
        <v>270</v>
      </c>
      <c r="L152" s="3" t="s">
        <v>108</v>
      </c>
      <c r="M152" s="3" t="s">
        <v>132</v>
      </c>
    </row>
    <row r="153" spans="2:20" x14ac:dyDescent="0.2">
      <c r="B153" s="13">
        <v>247</v>
      </c>
      <c r="C153" s="3" t="s">
        <v>295</v>
      </c>
      <c r="D153" s="3" t="s">
        <v>425</v>
      </c>
      <c r="E153" s="3" t="s">
        <v>95</v>
      </c>
      <c r="F153" s="3" t="s">
        <v>410</v>
      </c>
      <c r="G153" s="3">
        <v>1</v>
      </c>
      <c r="H153" s="3">
        <v>8.7999999999999998E-5</v>
      </c>
      <c r="I153" s="3" t="s">
        <v>251</v>
      </c>
      <c r="J153" s="3" t="s">
        <v>251</v>
      </c>
      <c r="K153" s="3" t="s">
        <v>251</v>
      </c>
      <c r="L153" s="3" t="s">
        <v>251</v>
      </c>
      <c r="M153" s="3" t="s">
        <v>251</v>
      </c>
      <c r="T153" s="3" t="s">
        <v>97</v>
      </c>
    </row>
    <row r="154" spans="2:20" x14ac:dyDescent="0.2">
      <c r="B154" s="13">
        <v>248</v>
      </c>
      <c r="C154" s="3" t="s">
        <v>295</v>
      </c>
      <c r="D154" s="3" t="s">
        <v>425</v>
      </c>
      <c r="E154" s="3" t="s">
        <v>98</v>
      </c>
      <c r="F154" s="3" t="s">
        <v>99</v>
      </c>
      <c r="G154" s="3">
        <v>5.8</v>
      </c>
      <c r="H154" s="3">
        <v>0.44</v>
      </c>
      <c r="I154" s="3">
        <v>0.09</v>
      </c>
      <c r="J154" s="3">
        <v>0.72</v>
      </c>
      <c r="K154" s="3">
        <v>0.09</v>
      </c>
      <c r="L154" s="3">
        <v>8.1000000000000003E-2</v>
      </c>
      <c r="M154" s="3">
        <v>1.1000000000000001</v>
      </c>
    </row>
    <row r="155" spans="2:20" x14ac:dyDescent="0.2">
      <c r="B155" s="13">
        <v>249</v>
      </c>
      <c r="C155" s="3" t="s">
        <v>295</v>
      </c>
      <c r="D155" s="3" t="s">
        <v>425</v>
      </c>
      <c r="E155" s="3" t="s">
        <v>28</v>
      </c>
      <c r="F155" s="3" t="s">
        <v>411</v>
      </c>
      <c r="G155" s="3">
        <v>0.08</v>
      </c>
      <c r="H155" s="3" t="s">
        <v>164</v>
      </c>
      <c r="I155" s="3" t="s">
        <v>271</v>
      </c>
      <c r="J155" s="3" t="s">
        <v>271</v>
      </c>
      <c r="K155" s="3" t="s">
        <v>271</v>
      </c>
      <c r="L155" s="3" t="s">
        <v>271</v>
      </c>
      <c r="M155" s="3" t="s">
        <v>271</v>
      </c>
      <c r="T155" s="3" t="s">
        <v>97</v>
      </c>
    </row>
    <row r="156" spans="2:20" x14ac:dyDescent="0.2">
      <c r="B156" s="13">
        <v>250</v>
      </c>
      <c r="C156" s="3" t="s">
        <v>295</v>
      </c>
      <c r="D156" s="3" t="s">
        <v>425</v>
      </c>
      <c r="E156" s="3" t="s">
        <v>102</v>
      </c>
      <c r="F156" s="3" t="s">
        <v>103</v>
      </c>
      <c r="G156" s="3">
        <v>250</v>
      </c>
      <c r="H156" s="3">
        <v>110</v>
      </c>
      <c r="I156" s="3">
        <v>94</v>
      </c>
      <c r="J156" s="3">
        <v>160</v>
      </c>
      <c r="K156" s="3">
        <v>110</v>
      </c>
      <c r="L156" s="3">
        <v>86</v>
      </c>
      <c r="M156" s="3">
        <v>89</v>
      </c>
      <c r="T156" s="3" t="s">
        <v>97</v>
      </c>
    </row>
    <row r="157" spans="2:20" x14ac:dyDescent="0.2">
      <c r="B157" s="13">
        <v>251</v>
      </c>
      <c r="C157" s="3" t="s">
        <v>295</v>
      </c>
      <c r="D157" s="3" t="s">
        <v>425</v>
      </c>
      <c r="E157" s="3" t="s">
        <v>104</v>
      </c>
      <c r="F157" s="3" t="s">
        <v>103</v>
      </c>
      <c r="G157" s="3">
        <v>90</v>
      </c>
      <c r="H157" s="3">
        <v>60</v>
      </c>
      <c r="I157" s="3">
        <v>41</v>
      </c>
      <c r="J157" s="3">
        <v>76</v>
      </c>
      <c r="K157" s="3">
        <v>22</v>
      </c>
      <c r="L157" s="3">
        <v>13</v>
      </c>
      <c r="M157" s="3">
        <v>16</v>
      </c>
      <c r="T157" s="3" t="s">
        <v>97</v>
      </c>
    </row>
    <row r="158" spans="2:20" x14ac:dyDescent="0.2">
      <c r="B158" s="13">
        <v>254</v>
      </c>
      <c r="C158" s="3" t="s">
        <v>295</v>
      </c>
      <c r="D158" s="3" t="s">
        <v>425</v>
      </c>
      <c r="E158" s="3" t="s">
        <v>73</v>
      </c>
      <c r="H158" s="3" t="s">
        <v>272</v>
      </c>
      <c r="I158" s="3" t="s">
        <v>273</v>
      </c>
      <c r="J158" s="3" t="s">
        <v>79</v>
      </c>
      <c r="K158" s="3" t="s">
        <v>274</v>
      </c>
    </row>
    <row r="159" spans="2:20" x14ac:dyDescent="0.2">
      <c r="B159" s="13">
        <v>255</v>
      </c>
      <c r="C159" s="3" t="s">
        <v>295</v>
      </c>
      <c r="D159" s="3" t="s">
        <v>425</v>
      </c>
      <c r="E159" s="3" t="s">
        <v>82</v>
      </c>
      <c r="H159" s="3" t="s">
        <v>212</v>
      </c>
      <c r="I159" s="3" t="s">
        <v>275</v>
      </c>
      <c r="J159" s="3" t="s">
        <v>89</v>
      </c>
      <c r="K159" s="3" t="s">
        <v>276</v>
      </c>
    </row>
    <row r="160" spans="2:20" x14ac:dyDescent="0.2">
      <c r="B160" s="13">
        <v>257</v>
      </c>
      <c r="C160" s="3" t="s">
        <v>295</v>
      </c>
      <c r="D160" s="3" t="s">
        <v>425</v>
      </c>
      <c r="E160" s="3" t="s">
        <v>95</v>
      </c>
      <c r="F160" s="3" t="s">
        <v>410</v>
      </c>
      <c r="G160" s="3">
        <v>1</v>
      </c>
      <c r="H160" s="3" t="s">
        <v>251</v>
      </c>
      <c r="J160" s="3" t="s">
        <v>251</v>
      </c>
      <c r="K160" s="3" t="s">
        <v>251</v>
      </c>
      <c r="T160" s="3" t="s">
        <v>97</v>
      </c>
    </row>
    <row r="161" spans="2:20" x14ac:dyDescent="0.2">
      <c r="B161" s="13">
        <v>258</v>
      </c>
      <c r="C161" s="3" t="s">
        <v>295</v>
      </c>
      <c r="D161" s="3" t="s">
        <v>425</v>
      </c>
      <c r="E161" s="3" t="s">
        <v>98</v>
      </c>
      <c r="F161" s="3" t="s">
        <v>99</v>
      </c>
      <c r="G161" s="3">
        <v>5.8</v>
      </c>
      <c r="H161" s="3">
        <v>0.53</v>
      </c>
      <c r="J161" s="3">
        <v>0.18</v>
      </c>
      <c r="K161" s="3">
        <v>0.35</v>
      </c>
    </row>
    <row r="162" spans="2:20" x14ac:dyDescent="0.2">
      <c r="B162" s="13">
        <v>259</v>
      </c>
      <c r="C162" s="3" t="s">
        <v>295</v>
      </c>
      <c r="D162" s="3" t="s">
        <v>425</v>
      </c>
      <c r="E162" s="3" t="s">
        <v>28</v>
      </c>
      <c r="F162" s="3" t="s">
        <v>411</v>
      </c>
      <c r="H162" s="3" t="s">
        <v>271</v>
      </c>
      <c r="J162" s="3" t="s">
        <v>271</v>
      </c>
      <c r="K162" s="3" t="s">
        <v>271</v>
      </c>
      <c r="T162" s="3" t="s">
        <v>97</v>
      </c>
    </row>
    <row r="163" spans="2:20" x14ac:dyDescent="0.2">
      <c r="B163" s="13">
        <v>260</v>
      </c>
      <c r="C163" s="3" t="s">
        <v>295</v>
      </c>
      <c r="D163" s="3" t="s">
        <v>425</v>
      </c>
      <c r="E163" s="3" t="s">
        <v>102</v>
      </c>
      <c r="F163" s="3" t="s">
        <v>103</v>
      </c>
      <c r="G163" s="3">
        <v>250</v>
      </c>
      <c r="H163" s="3">
        <v>110</v>
      </c>
      <c r="J163" s="3">
        <v>82</v>
      </c>
      <c r="K163" s="3">
        <v>110</v>
      </c>
      <c r="T163" s="3" t="s">
        <v>97</v>
      </c>
    </row>
    <row r="164" spans="2:20" x14ac:dyDescent="0.2">
      <c r="B164" s="13">
        <v>261</v>
      </c>
      <c r="C164" s="3" t="s">
        <v>295</v>
      </c>
      <c r="D164" s="3" t="s">
        <v>425</v>
      </c>
      <c r="E164" s="3" t="s">
        <v>104</v>
      </c>
      <c r="F164" s="3" t="s">
        <v>103</v>
      </c>
      <c r="G164" s="3">
        <v>90</v>
      </c>
      <c r="H164" s="3">
        <v>32</v>
      </c>
      <c r="J164" s="3">
        <v>16</v>
      </c>
      <c r="K164" s="3">
        <v>8.8000000000000007</v>
      </c>
      <c r="T164" s="3" t="s">
        <v>97</v>
      </c>
    </row>
    <row r="165" spans="2:20" x14ac:dyDescent="0.2">
      <c r="B165" s="13">
        <v>264</v>
      </c>
      <c r="C165" s="3" t="s">
        <v>295</v>
      </c>
      <c r="D165" s="3" t="s">
        <v>425</v>
      </c>
      <c r="E165" s="3" t="s">
        <v>177</v>
      </c>
      <c r="F165" s="3" t="s">
        <v>262</v>
      </c>
    </row>
    <row r="166" spans="2:20" x14ac:dyDescent="0.2">
      <c r="B166" s="13">
        <v>267</v>
      </c>
      <c r="C166" s="3" t="s">
        <v>295</v>
      </c>
      <c r="D166" s="3" t="s">
        <v>415</v>
      </c>
      <c r="E166" s="3" t="s">
        <v>73</v>
      </c>
      <c r="H166" s="3" t="s">
        <v>402</v>
      </c>
      <c r="I166" s="3" t="s">
        <v>277</v>
      </c>
      <c r="J166" s="3" t="s">
        <v>278</v>
      </c>
      <c r="K166" s="3" t="s">
        <v>84</v>
      </c>
      <c r="L166" s="3" t="s">
        <v>279</v>
      </c>
      <c r="M166" s="3" t="s">
        <v>280</v>
      </c>
    </row>
    <row r="167" spans="2:20" x14ac:dyDescent="0.2">
      <c r="B167" s="13">
        <v>268</v>
      </c>
      <c r="C167" s="3" t="s">
        <v>295</v>
      </c>
      <c r="D167" s="3" t="s">
        <v>415</v>
      </c>
      <c r="E167" s="3" t="s">
        <v>82</v>
      </c>
      <c r="H167" s="3" t="s">
        <v>267</v>
      </c>
      <c r="I167" s="3" t="s">
        <v>268</v>
      </c>
      <c r="J167" s="3" t="s">
        <v>269</v>
      </c>
      <c r="K167" s="3" t="s">
        <v>270</v>
      </c>
      <c r="L167" s="3" t="s">
        <v>108</v>
      </c>
      <c r="M167" s="3" t="s">
        <v>132</v>
      </c>
    </row>
    <row r="168" spans="2:20" x14ac:dyDescent="0.2">
      <c r="B168" s="13">
        <v>270</v>
      </c>
      <c r="C168" s="3" t="s">
        <v>295</v>
      </c>
      <c r="D168" s="3" t="s">
        <v>415</v>
      </c>
      <c r="E168" s="3" t="s">
        <v>95</v>
      </c>
      <c r="F168" s="3" t="s">
        <v>410</v>
      </c>
      <c r="G168" s="3">
        <v>1</v>
      </c>
      <c r="H168" s="3">
        <v>3.8999999999999999E-6</v>
      </c>
      <c r="I168" s="3" t="s">
        <v>251</v>
      </c>
      <c r="J168" s="3" t="s">
        <v>251</v>
      </c>
      <c r="K168" s="3" t="s">
        <v>251</v>
      </c>
      <c r="L168" s="3" t="s">
        <v>251</v>
      </c>
      <c r="M168" s="3" t="s">
        <v>251</v>
      </c>
      <c r="T168" s="3" t="s">
        <v>97</v>
      </c>
    </row>
    <row r="169" spans="2:20" x14ac:dyDescent="0.2">
      <c r="B169" s="13">
        <v>271</v>
      </c>
      <c r="C169" s="3" t="s">
        <v>295</v>
      </c>
      <c r="D169" s="3" t="s">
        <v>415</v>
      </c>
      <c r="E169" s="3" t="s">
        <v>98</v>
      </c>
      <c r="F169" s="3" t="s">
        <v>99</v>
      </c>
      <c r="G169" s="3">
        <v>5.8</v>
      </c>
      <c r="H169" s="3">
        <v>0.38</v>
      </c>
      <c r="I169" s="3">
        <v>0.11</v>
      </c>
      <c r="J169" s="3">
        <v>0.85</v>
      </c>
      <c r="K169" s="3">
        <v>0.26</v>
      </c>
      <c r="L169" s="3">
        <v>4.2000000000000003E-2</v>
      </c>
      <c r="M169" s="3">
        <v>1.3</v>
      </c>
    </row>
    <row r="170" spans="2:20" x14ac:dyDescent="0.2">
      <c r="B170" s="13">
        <v>272</v>
      </c>
      <c r="C170" s="3" t="s">
        <v>295</v>
      </c>
      <c r="D170" s="3" t="s">
        <v>415</v>
      </c>
      <c r="E170" s="3" t="s">
        <v>28</v>
      </c>
      <c r="F170" s="3" t="s">
        <v>411</v>
      </c>
      <c r="G170" s="3">
        <v>0.08</v>
      </c>
      <c r="H170" s="3" t="s">
        <v>164</v>
      </c>
      <c r="I170" s="3" t="s">
        <v>271</v>
      </c>
      <c r="J170" s="3" t="s">
        <v>271</v>
      </c>
      <c r="K170" s="3" t="s">
        <v>271</v>
      </c>
      <c r="L170" s="3" t="s">
        <v>271</v>
      </c>
      <c r="M170" s="3" t="s">
        <v>271</v>
      </c>
      <c r="T170" s="3" t="s">
        <v>97</v>
      </c>
    </row>
    <row r="171" spans="2:20" x14ac:dyDescent="0.2">
      <c r="B171" s="13">
        <v>273</v>
      </c>
      <c r="C171" s="3" t="s">
        <v>295</v>
      </c>
      <c r="D171" s="3" t="s">
        <v>415</v>
      </c>
      <c r="E171" s="3" t="s">
        <v>102</v>
      </c>
      <c r="F171" s="3" t="s">
        <v>103</v>
      </c>
      <c r="G171" s="3">
        <v>250</v>
      </c>
      <c r="H171" s="3">
        <v>89</v>
      </c>
      <c r="I171" s="3">
        <v>110</v>
      </c>
      <c r="J171" s="3">
        <v>130</v>
      </c>
      <c r="K171" s="3">
        <v>130</v>
      </c>
      <c r="L171" s="3">
        <v>71</v>
      </c>
      <c r="M171" s="3">
        <v>93</v>
      </c>
      <c r="T171" s="3" t="s">
        <v>97</v>
      </c>
    </row>
    <row r="172" spans="2:20" x14ac:dyDescent="0.2">
      <c r="B172" s="13">
        <v>274</v>
      </c>
      <c r="C172" s="3" t="s">
        <v>295</v>
      </c>
      <c r="D172" s="3" t="s">
        <v>415</v>
      </c>
      <c r="E172" s="3" t="s">
        <v>104</v>
      </c>
      <c r="F172" s="3" t="s">
        <v>103</v>
      </c>
      <c r="G172" s="3">
        <v>90</v>
      </c>
      <c r="H172" s="3">
        <v>54</v>
      </c>
      <c r="I172" s="3">
        <v>20</v>
      </c>
      <c r="J172" s="3">
        <v>68</v>
      </c>
      <c r="K172" s="3">
        <v>32</v>
      </c>
      <c r="L172" s="3">
        <v>14</v>
      </c>
      <c r="M172" s="3">
        <v>22</v>
      </c>
      <c r="T172" s="3" t="s">
        <v>97</v>
      </c>
    </row>
    <row r="173" spans="2:20" x14ac:dyDescent="0.2">
      <c r="B173" s="13">
        <v>277</v>
      </c>
      <c r="C173" s="3" t="s">
        <v>295</v>
      </c>
      <c r="D173" s="3" t="s">
        <v>415</v>
      </c>
      <c r="E173" s="3" t="s">
        <v>73</v>
      </c>
      <c r="H173" s="3" t="s">
        <v>281</v>
      </c>
      <c r="I173" s="3" t="s">
        <v>282</v>
      </c>
      <c r="K173" s="3" t="s">
        <v>160</v>
      </c>
    </row>
    <row r="174" spans="2:20" x14ac:dyDescent="0.2">
      <c r="B174" s="13">
        <v>278</v>
      </c>
      <c r="C174" s="3" t="s">
        <v>295</v>
      </c>
      <c r="D174" s="3" t="s">
        <v>415</v>
      </c>
      <c r="E174" s="3" t="s">
        <v>82</v>
      </c>
      <c r="H174" s="3" t="s">
        <v>212</v>
      </c>
      <c r="I174" s="3" t="s">
        <v>283</v>
      </c>
      <c r="K174" s="3" t="s">
        <v>276</v>
      </c>
    </row>
    <row r="175" spans="2:20" x14ac:dyDescent="0.2">
      <c r="B175" s="13">
        <v>280</v>
      </c>
      <c r="C175" s="3" t="s">
        <v>295</v>
      </c>
      <c r="D175" s="3" t="s">
        <v>415</v>
      </c>
      <c r="E175" s="3" t="s">
        <v>95</v>
      </c>
      <c r="F175" s="3" t="s">
        <v>410</v>
      </c>
      <c r="G175" s="3">
        <v>1</v>
      </c>
      <c r="H175" s="3" t="s">
        <v>251</v>
      </c>
      <c r="I175" s="3" t="s">
        <v>251</v>
      </c>
      <c r="K175" s="3" t="s">
        <v>251</v>
      </c>
      <c r="T175" s="3" t="s">
        <v>97</v>
      </c>
    </row>
    <row r="176" spans="2:20" x14ac:dyDescent="0.2">
      <c r="B176" s="13">
        <v>281</v>
      </c>
      <c r="C176" s="3" t="s">
        <v>295</v>
      </c>
      <c r="D176" s="3" t="s">
        <v>415</v>
      </c>
      <c r="E176" s="3" t="s">
        <v>98</v>
      </c>
      <c r="F176" s="3" t="s">
        <v>99</v>
      </c>
      <c r="G176" s="3">
        <v>5.8</v>
      </c>
      <c r="H176" s="3">
        <v>0.53</v>
      </c>
      <c r="I176" s="3">
        <v>0.51</v>
      </c>
      <c r="K176" s="3">
        <v>0.45</v>
      </c>
    </row>
    <row r="177" spans="2:20" x14ac:dyDescent="0.2">
      <c r="B177" s="13">
        <v>282</v>
      </c>
      <c r="C177" s="3" t="s">
        <v>295</v>
      </c>
      <c r="D177" s="3" t="s">
        <v>415</v>
      </c>
      <c r="E177" s="3" t="s">
        <v>28</v>
      </c>
      <c r="F177" s="3" t="s">
        <v>411</v>
      </c>
      <c r="G177" s="3">
        <v>0.08</v>
      </c>
      <c r="H177" s="3" t="s">
        <v>271</v>
      </c>
      <c r="I177" s="3" t="s">
        <v>271</v>
      </c>
      <c r="K177" s="3" t="s">
        <v>271</v>
      </c>
      <c r="T177" s="3" t="s">
        <v>97</v>
      </c>
    </row>
    <row r="178" spans="2:20" x14ac:dyDescent="0.2">
      <c r="B178" s="13">
        <v>283</v>
      </c>
      <c r="C178" s="3" t="s">
        <v>295</v>
      </c>
      <c r="D178" s="3" t="s">
        <v>415</v>
      </c>
      <c r="E178" s="3" t="s">
        <v>102</v>
      </c>
      <c r="F178" s="3" t="s">
        <v>103</v>
      </c>
      <c r="G178" s="3">
        <v>250</v>
      </c>
      <c r="H178" s="3">
        <v>110</v>
      </c>
      <c r="I178" s="3">
        <v>100</v>
      </c>
      <c r="K178" s="3">
        <v>110</v>
      </c>
      <c r="T178" s="3" t="s">
        <v>97</v>
      </c>
    </row>
    <row r="179" spans="2:20" x14ac:dyDescent="0.2">
      <c r="B179" s="13">
        <v>284</v>
      </c>
      <c r="C179" s="3" t="s">
        <v>295</v>
      </c>
      <c r="D179" s="3" t="s">
        <v>415</v>
      </c>
      <c r="E179" s="3" t="s">
        <v>104</v>
      </c>
      <c r="F179" s="3" t="s">
        <v>103</v>
      </c>
      <c r="G179" s="3">
        <v>90</v>
      </c>
      <c r="H179" s="3">
        <v>51</v>
      </c>
      <c r="I179" s="3">
        <v>71</v>
      </c>
      <c r="K179" s="3">
        <v>15</v>
      </c>
      <c r="T179" s="3" t="s">
        <v>97</v>
      </c>
    </row>
    <row r="180" spans="2:20" x14ac:dyDescent="0.2">
      <c r="B180" s="13">
        <v>287</v>
      </c>
      <c r="C180" s="3" t="s">
        <v>295</v>
      </c>
      <c r="D180" s="3" t="s">
        <v>415</v>
      </c>
      <c r="E180" s="3" t="s">
        <v>177</v>
      </c>
      <c r="F180" s="3" t="s">
        <v>262</v>
      </c>
    </row>
    <row r="181" spans="2:20" x14ac:dyDescent="0.2">
      <c r="B181" s="13">
        <v>290</v>
      </c>
      <c r="C181" s="3" t="s">
        <v>295</v>
      </c>
      <c r="D181" s="3" t="s">
        <v>416</v>
      </c>
      <c r="E181" s="3" t="s">
        <v>73</v>
      </c>
      <c r="H181" s="3" t="s">
        <v>401</v>
      </c>
      <c r="I181" s="3" t="s">
        <v>285</v>
      </c>
      <c r="J181" s="3" t="s">
        <v>286</v>
      </c>
      <c r="K181" s="3" t="s">
        <v>287</v>
      </c>
      <c r="L181" s="3" t="s">
        <v>288</v>
      </c>
      <c r="M181" s="3" t="s">
        <v>289</v>
      </c>
    </row>
    <row r="182" spans="2:20" x14ac:dyDescent="0.2">
      <c r="B182" s="13">
        <v>291</v>
      </c>
      <c r="C182" s="3" t="s">
        <v>295</v>
      </c>
      <c r="D182" s="3" t="s">
        <v>416</v>
      </c>
      <c r="E182" s="3" t="s">
        <v>82</v>
      </c>
      <c r="H182" s="3" t="s">
        <v>290</v>
      </c>
      <c r="I182" s="3" t="s">
        <v>268</v>
      </c>
      <c r="J182" s="3" t="s">
        <v>269</v>
      </c>
      <c r="K182" s="3" t="s">
        <v>270</v>
      </c>
      <c r="L182" s="3" t="s">
        <v>108</v>
      </c>
      <c r="M182" s="3" t="s">
        <v>132</v>
      </c>
    </row>
    <row r="183" spans="2:20" x14ac:dyDescent="0.2">
      <c r="B183" s="13">
        <v>293</v>
      </c>
      <c r="C183" s="3" t="s">
        <v>295</v>
      </c>
      <c r="D183" s="3" t="s">
        <v>416</v>
      </c>
      <c r="E183" s="3" t="s">
        <v>95</v>
      </c>
      <c r="F183" s="3" t="s">
        <v>410</v>
      </c>
      <c r="G183" s="3">
        <v>1</v>
      </c>
      <c r="H183" s="3">
        <v>2.7E-2</v>
      </c>
      <c r="I183" s="3" t="s">
        <v>251</v>
      </c>
      <c r="J183" s="3" t="s">
        <v>251</v>
      </c>
      <c r="K183" s="3" t="s">
        <v>251</v>
      </c>
      <c r="L183" s="3" t="s">
        <v>251</v>
      </c>
      <c r="M183" s="3" t="s">
        <v>251</v>
      </c>
      <c r="T183" s="3" t="s">
        <v>97</v>
      </c>
    </row>
    <row r="184" spans="2:20" x14ac:dyDescent="0.2">
      <c r="B184" s="13">
        <v>294</v>
      </c>
      <c r="C184" s="3" t="s">
        <v>295</v>
      </c>
      <c r="D184" s="3" t="s">
        <v>416</v>
      </c>
      <c r="E184" s="3" t="s">
        <v>98</v>
      </c>
      <c r="F184" s="3" t="s">
        <v>99</v>
      </c>
      <c r="G184" s="3">
        <v>6.2</v>
      </c>
      <c r="H184" s="3" t="s">
        <v>291</v>
      </c>
      <c r="I184" s="3">
        <v>0.2</v>
      </c>
      <c r="J184" s="3">
        <v>1.4</v>
      </c>
      <c r="K184" s="3">
        <v>0.33</v>
      </c>
      <c r="L184" s="3">
        <v>2.4E-2</v>
      </c>
      <c r="M184" s="3">
        <v>0.49</v>
      </c>
    </row>
    <row r="185" spans="2:20" x14ac:dyDescent="0.2">
      <c r="B185" s="13">
        <v>295</v>
      </c>
      <c r="C185" s="3" t="s">
        <v>295</v>
      </c>
      <c r="D185" s="3" t="s">
        <v>416</v>
      </c>
      <c r="E185" s="3" t="s">
        <v>28</v>
      </c>
      <c r="F185" s="3" t="s">
        <v>411</v>
      </c>
      <c r="G185" s="3">
        <v>0.08</v>
      </c>
      <c r="H185" s="3">
        <v>0.03</v>
      </c>
      <c r="I185" s="3" t="s">
        <v>292</v>
      </c>
      <c r="J185" s="3" t="s">
        <v>292</v>
      </c>
      <c r="K185" s="3" t="s">
        <v>271</v>
      </c>
      <c r="L185" s="3" t="s">
        <v>271</v>
      </c>
      <c r="M185" s="3" t="s">
        <v>271</v>
      </c>
      <c r="T185" s="3" t="s">
        <v>97</v>
      </c>
    </row>
    <row r="186" spans="2:20" x14ac:dyDescent="0.2">
      <c r="B186" s="13">
        <v>296</v>
      </c>
      <c r="C186" s="3" t="s">
        <v>295</v>
      </c>
      <c r="D186" s="3" t="s">
        <v>416</v>
      </c>
      <c r="E186" s="3" t="s">
        <v>102</v>
      </c>
      <c r="F186" s="3" t="s">
        <v>103</v>
      </c>
      <c r="G186" s="3">
        <v>250</v>
      </c>
      <c r="H186" s="3">
        <v>45</v>
      </c>
      <c r="I186" s="3">
        <v>86</v>
      </c>
      <c r="J186" s="3">
        <v>67</v>
      </c>
      <c r="K186" s="3">
        <v>78</v>
      </c>
      <c r="L186" s="3">
        <v>60</v>
      </c>
      <c r="M186" s="3">
        <v>70</v>
      </c>
      <c r="T186" s="3" t="s">
        <v>97</v>
      </c>
    </row>
    <row r="187" spans="2:20" x14ac:dyDescent="0.2">
      <c r="B187" s="13">
        <v>297</v>
      </c>
      <c r="C187" s="3" t="s">
        <v>295</v>
      </c>
      <c r="D187" s="3" t="s">
        <v>416</v>
      </c>
      <c r="E187" s="3" t="s">
        <v>104</v>
      </c>
      <c r="F187" s="3" t="s">
        <v>103</v>
      </c>
      <c r="G187" s="3">
        <v>90</v>
      </c>
      <c r="H187" s="3">
        <v>2.8</v>
      </c>
      <c r="I187" s="3">
        <v>21</v>
      </c>
      <c r="J187" s="3">
        <v>64</v>
      </c>
      <c r="K187" s="3">
        <v>24</v>
      </c>
      <c r="L187" s="3">
        <v>18</v>
      </c>
      <c r="M187" s="3">
        <v>50</v>
      </c>
      <c r="T187" s="3" t="s">
        <v>97</v>
      </c>
    </row>
    <row r="188" spans="2:20" x14ac:dyDescent="0.2">
      <c r="B188" s="13">
        <v>300</v>
      </c>
      <c r="C188" s="3" t="s">
        <v>295</v>
      </c>
      <c r="D188" s="3" t="s">
        <v>416</v>
      </c>
      <c r="E188" s="3" t="s">
        <v>73</v>
      </c>
      <c r="H188" s="3" t="s">
        <v>258</v>
      </c>
      <c r="I188" s="3" t="s">
        <v>293</v>
      </c>
      <c r="K188" s="3" t="s">
        <v>294</v>
      </c>
    </row>
    <row r="189" spans="2:20" x14ac:dyDescent="0.2">
      <c r="B189" s="13">
        <v>301</v>
      </c>
      <c r="C189" s="3" t="s">
        <v>295</v>
      </c>
      <c r="D189" s="3" t="s">
        <v>416</v>
      </c>
      <c r="E189" s="3" t="s">
        <v>82</v>
      </c>
      <c r="H189" s="3" t="s">
        <v>212</v>
      </c>
      <c r="I189" s="3" t="s">
        <v>283</v>
      </c>
      <c r="K189" s="3" t="s">
        <v>276</v>
      </c>
    </row>
    <row r="190" spans="2:20" x14ac:dyDescent="0.2">
      <c r="B190" s="13">
        <v>303</v>
      </c>
      <c r="C190" s="3" t="s">
        <v>295</v>
      </c>
      <c r="D190" s="3" t="s">
        <v>416</v>
      </c>
      <c r="E190" s="3" t="s">
        <v>95</v>
      </c>
      <c r="F190" s="3" t="s">
        <v>410</v>
      </c>
      <c r="G190" s="3">
        <v>1</v>
      </c>
      <c r="H190" s="3" t="s">
        <v>251</v>
      </c>
      <c r="I190" s="3" t="s">
        <v>251</v>
      </c>
      <c r="K190" s="3" t="s">
        <v>251</v>
      </c>
      <c r="T190" s="3" t="s">
        <v>97</v>
      </c>
    </row>
    <row r="191" spans="2:20" x14ac:dyDescent="0.2">
      <c r="B191" s="13">
        <v>304</v>
      </c>
      <c r="C191" s="3" t="s">
        <v>295</v>
      </c>
      <c r="D191" s="3" t="s">
        <v>416</v>
      </c>
      <c r="E191" s="3" t="s">
        <v>98</v>
      </c>
      <c r="F191" s="3" t="s">
        <v>99</v>
      </c>
      <c r="G191" s="3">
        <v>6.2</v>
      </c>
      <c r="H191" s="3">
        <v>0.4</v>
      </c>
      <c r="I191" s="3">
        <v>0.43</v>
      </c>
      <c r="K191" s="3">
        <v>0.48</v>
      </c>
    </row>
    <row r="192" spans="2:20" x14ac:dyDescent="0.2">
      <c r="B192" s="13">
        <v>305</v>
      </c>
      <c r="C192" s="3" t="s">
        <v>295</v>
      </c>
      <c r="D192" s="3" t="s">
        <v>416</v>
      </c>
      <c r="E192" s="3" t="s">
        <v>28</v>
      </c>
      <c r="F192" s="3" t="s">
        <v>411</v>
      </c>
      <c r="G192" s="3">
        <v>0.08</v>
      </c>
      <c r="H192" s="3" t="s">
        <v>271</v>
      </c>
      <c r="I192" s="3" t="s">
        <v>271</v>
      </c>
      <c r="K192" s="3" t="s">
        <v>271</v>
      </c>
      <c r="T192" s="3" t="s">
        <v>97</v>
      </c>
    </row>
    <row r="193" spans="2:20" x14ac:dyDescent="0.2">
      <c r="B193" s="13">
        <v>306</v>
      </c>
      <c r="C193" s="3" t="s">
        <v>295</v>
      </c>
      <c r="D193" s="3" t="s">
        <v>416</v>
      </c>
      <c r="E193" s="3" t="s">
        <v>102</v>
      </c>
      <c r="F193" s="3" t="s">
        <v>103</v>
      </c>
      <c r="G193" s="3">
        <v>250</v>
      </c>
      <c r="H193" s="3">
        <v>68</v>
      </c>
      <c r="I193" s="3">
        <v>61</v>
      </c>
      <c r="K193" s="3">
        <v>62</v>
      </c>
      <c r="T193" s="3" t="s">
        <v>97</v>
      </c>
    </row>
    <row r="194" spans="2:20" x14ac:dyDescent="0.2">
      <c r="B194" s="13">
        <v>307</v>
      </c>
      <c r="C194" s="3" t="s">
        <v>295</v>
      </c>
      <c r="D194" s="3" t="s">
        <v>416</v>
      </c>
      <c r="E194" s="3" t="s">
        <v>104</v>
      </c>
      <c r="F194" s="3" t="s">
        <v>103</v>
      </c>
      <c r="G194" s="3">
        <v>90</v>
      </c>
      <c r="H194" s="3">
        <v>44</v>
      </c>
      <c r="I194" s="3">
        <v>33</v>
      </c>
      <c r="K194" s="3">
        <v>55</v>
      </c>
      <c r="T194" s="3" t="s">
        <v>97</v>
      </c>
    </row>
    <row r="195" spans="2:20" x14ac:dyDescent="0.2">
      <c r="B195" s="13">
        <v>310</v>
      </c>
      <c r="C195" s="3" t="s">
        <v>361</v>
      </c>
      <c r="D195" s="3" t="s">
        <v>425</v>
      </c>
      <c r="E195" s="3" t="s">
        <v>296</v>
      </c>
    </row>
    <row r="196" spans="2:20" x14ac:dyDescent="0.2">
      <c r="B196" s="13">
        <v>314</v>
      </c>
      <c r="C196" s="3" t="s">
        <v>361</v>
      </c>
      <c r="D196" s="3" t="s">
        <v>425</v>
      </c>
      <c r="E196" s="3" t="s">
        <v>73</v>
      </c>
      <c r="H196" s="3" t="s">
        <v>403</v>
      </c>
      <c r="I196" s="3" t="s">
        <v>298</v>
      </c>
      <c r="J196" s="3" t="s">
        <v>299</v>
      </c>
      <c r="K196" s="3" t="s">
        <v>277</v>
      </c>
      <c r="L196" s="3" t="s">
        <v>300</v>
      </c>
      <c r="M196" s="3" t="s">
        <v>301</v>
      </c>
      <c r="N196" s="3" t="s">
        <v>106</v>
      </c>
      <c r="O196" s="3" t="s">
        <v>302</v>
      </c>
      <c r="P196" s="3" t="s">
        <v>303</v>
      </c>
      <c r="Q196" s="3" t="s">
        <v>304</v>
      </c>
      <c r="R196" s="3" t="s">
        <v>305</v>
      </c>
      <c r="S196" s="3" t="s">
        <v>280</v>
      </c>
    </row>
    <row r="197" spans="2:20" x14ac:dyDescent="0.2">
      <c r="B197" s="13">
        <v>315</v>
      </c>
      <c r="C197" s="3" t="s">
        <v>361</v>
      </c>
      <c r="D197" s="3" t="s">
        <v>425</v>
      </c>
      <c r="E197" s="3" t="s">
        <v>82</v>
      </c>
      <c r="H197" s="3" t="s">
        <v>306</v>
      </c>
      <c r="I197" s="3" t="s">
        <v>307</v>
      </c>
      <c r="J197" s="3" t="s">
        <v>224</v>
      </c>
      <c r="K197" s="3" t="s">
        <v>308</v>
      </c>
      <c r="L197" s="3" t="s">
        <v>286</v>
      </c>
      <c r="M197" s="3" t="s">
        <v>229</v>
      </c>
      <c r="N197" s="3" t="s">
        <v>161</v>
      </c>
      <c r="O197" s="3" t="s">
        <v>309</v>
      </c>
      <c r="P197" s="3" t="s">
        <v>310</v>
      </c>
      <c r="Q197" s="3" t="s">
        <v>305</v>
      </c>
      <c r="R197" s="3" t="s">
        <v>311</v>
      </c>
      <c r="S197" s="3" t="s">
        <v>312</v>
      </c>
    </row>
    <row r="198" spans="2:20" x14ac:dyDescent="0.2">
      <c r="B198" s="13">
        <v>317</v>
      </c>
      <c r="C198" s="3" t="s">
        <v>361</v>
      </c>
      <c r="D198" s="3" t="s">
        <v>425</v>
      </c>
      <c r="E198" s="3" t="s">
        <v>95</v>
      </c>
      <c r="F198" s="3" t="s">
        <v>412</v>
      </c>
      <c r="G198" s="3">
        <v>0.1</v>
      </c>
      <c r="H198" s="3">
        <v>2E-3</v>
      </c>
      <c r="I198" s="3">
        <v>2.1000000000000001E-4</v>
      </c>
      <c r="J198" s="3">
        <v>9.3999999999999994E-5</v>
      </c>
      <c r="K198" s="3">
        <v>5.2999999999999998E-4</v>
      </c>
      <c r="L198" s="3">
        <v>5.3E-3</v>
      </c>
      <c r="M198" s="3">
        <v>4.1000000000000003E-3</v>
      </c>
      <c r="N198" s="3">
        <v>3.7000000000000002E-3</v>
      </c>
      <c r="O198" s="3">
        <v>7.4999999999999997E-3</v>
      </c>
      <c r="P198" s="3">
        <v>8.2000000000000007E-3</v>
      </c>
      <c r="Q198" s="3">
        <v>7.6E-3</v>
      </c>
      <c r="R198" s="3">
        <v>2.8999999999999998E-3</v>
      </c>
      <c r="S198" s="3">
        <v>1E-3</v>
      </c>
      <c r="T198" s="3" t="s">
        <v>97</v>
      </c>
    </row>
    <row r="199" spans="2:20" x14ac:dyDescent="0.2">
      <c r="B199" s="13">
        <v>318</v>
      </c>
      <c r="C199" s="3" t="s">
        <v>361</v>
      </c>
      <c r="D199" s="3" t="s">
        <v>425</v>
      </c>
      <c r="E199" s="3" t="s">
        <v>98</v>
      </c>
      <c r="F199" s="3" t="s">
        <v>99</v>
      </c>
      <c r="G199" s="3">
        <v>3.9</v>
      </c>
      <c r="H199" s="3">
        <v>5.8000000000000003E-2</v>
      </c>
      <c r="I199" s="3">
        <v>6.3E-2</v>
      </c>
      <c r="J199" s="3">
        <v>6.0999999999999999E-2</v>
      </c>
      <c r="K199" s="3">
        <v>0.15</v>
      </c>
      <c r="L199" s="3">
        <v>7.3999999999999996E-2</v>
      </c>
      <c r="M199" s="3">
        <v>9.4E-2</v>
      </c>
      <c r="N199" s="3">
        <v>0.13</v>
      </c>
      <c r="O199" s="3">
        <v>0.13</v>
      </c>
      <c r="P199" s="3">
        <v>0.15</v>
      </c>
      <c r="Q199" s="3">
        <v>0.36</v>
      </c>
      <c r="R199" s="3">
        <v>0.42</v>
      </c>
      <c r="S199" s="3">
        <v>0.33</v>
      </c>
    </row>
    <row r="200" spans="2:20" x14ac:dyDescent="0.2">
      <c r="B200" s="13">
        <v>319</v>
      </c>
      <c r="C200" s="3" t="s">
        <v>361</v>
      </c>
      <c r="D200" s="3" t="s">
        <v>425</v>
      </c>
      <c r="E200" s="3" t="s">
        <v>171</v>
      </c>
      <c r="F200" s="3" t="s">
        <v>411</v>
      </c>
      <c r="G200" s="3">
        <v>0.04</v>
      </c>
      <c r="H200" s="3" t="s">
        <v>314</v>
      </c>
      <c r="I200" s="3">
        <v>6.9999999999999999E-4</v>
      </c>
      <c r="J200" s="3">
        <v>6.3000000000000003E-4</v>
      </c>
      <c r="K200" s="3">
        <v>8.8000000000000003E-4</v>
      </c>
      <c r="L200" s="3">
        <v>8.4999999999999995E-4</v>
      </c>
      <c r="M200" s="3">
        <v>7.1000000000000002E-4</v>
      </c>
      <c r="N200" s="3">
        <v>7.5000000000000002E-4</v>
      </c>
      <c r="O200" s="3">
        <v>1.1999999999999999E-3</v>
      </c>
      <c r="P200" s="3">
        <v>7.1000000000000002E-4</v>
      </c>
      <c r="Q200" s="3">
        <v>5.8E-4</v>
      </c>
      <c r="R200" s="3">
        <v>7.3999999999999999E-4</v>
      </c>
      <c r="S200" s="3">
        <v>7.2999999999999996E-4</v>
      </c>
      <c r="T200" s="3" t="s">
        <v>97</v>
      </c>
    </row>
    <row r="201" spans="2:20" x14ac:dyDescent="0.2">
      <c r="B201" s="13">
        <v>320</v>
      </c>
      <c r="C201" s="3" t="s">
        <v>361</v>
      </c>
      <c r="D201" s="3" t="s">
        <v>425</v>
      </c>
      <c r="E201" s="3" t="s">
        <v>102</v>
      </c>
      <c r="F201" s="3" t="s">
        <v>103</v>
      </c>
      <c r="G201" s="3">
        <v>250</v>
      </c>
      <c r="H201" s="3">
        <v>110</v>
      </c>
      <c r="I201" s="3">
        <v>98</v>
      </c>
      <c r="J201" s="3">
        <v>143</v>
      </c>
      <c r="K201" s="3">
        <v>114</v>
      </c>
      <c r="L201" s="3">
        <v>147</v>
      </c>
      <c r="M201" s="3">
        <v>127</v>
      </c>
      <c r="N201" s="3">
        <v>123</v>
      </c>
      <c r="O201" s="3">
        <v>131</v>
      </c>
      <c r="P201" s="3">
        <v>163</v>
      </c>
      <c r="Q201" s="3">
        <v>131</v>
      </c>
      <c r="R201" s="3">
        <v>124</v>
      </c>
      <c r="S201" s="3">
        <v>120</v>
      </c>
      <c r="T201" s="3" t="s">
        <v>97</v>
      </c>
    </row>
    <row r="202" spans="2:20" x14ac:dyDescent="0.2">
      <c r="B202" s="13">
        <v>321</v>
      </c>
      <c r="C202" s="3" t="s">
        <v>361</v>
      </c>
      <c r="D202" s="3" t="s">
        <v>425</v>
      </c>
      <c r="E202" s="3" t="s">
        <v>104</v>
      </c>
      <c r="F202" s="3" t="s">
        <v>103</v>
      </c>
      <c r="G202" s="3">
        <v>53</v>
      </c>
      <c r="H202" s="3">
        <v>21</v>
      </c>
      <c r="I202" s="3">
        <v>19</v>
      </c>
      <c r="J202" s="3">
        <v>23</v>
      </c>
      <c r="K202" s="3">
        <v>30</v>
      </c>
      <c r="L202" s="3">
        <v>40</v>
      </c>
      <c r="M202" s="3">
        <v>32</v>
      </c>
      <c r="N202" s="3">
        <v>34</v>
      </c>
      <c r="O202" s="3">
        <v>41</v>
      </c>
      <c r="P202" s="3">
        <v>22</v>
      </c>
      <c r="Q202" s="3">
        <v>41</v>
      </c>
      <c r="R202" s="3">
        <v>43</v>
      </c>
      <c r="S202" s="3">
        <v>31</v>
      </c>
      <c r="T202" s="3" t="s">
        <v>97</v>
      </c>
    </row>
    <row r="203" spans="2:20" x14ac:dyDescent="0.2">
      <c r="B203" s="13">
        <v>324</v>
      </c>
      <c r="C203" s="3" t="s">
        <v>361</v>
      </c>
      <c r="D203" s="3" t="s">
        <v>425</v>
      </c>
      <c r="E203" s="3" t="s">
        <v>73</v>
      </c>
      <c r="H203" s="3" t="s">
        <v>181</v>
      </c>
      <c r="I203" s="3" t="s">
        <v>315</v>
      </c>
      <c r="J203" s="3" t="s">
        <v>169</v>
      </c>
      <c r="K203" s="3" t="s">
        <v>316</v>
      </c>
      <c r="L203" s="3" t="s">
        <v>317</v>
      </c>
      <c r="M203" s="3" t="s">
        <v>318</v>
      </c>
      <c r="N203" s="3" t="s">
        <v>187</v>
      </c>
    </row>
    <row r="204" spans="2:20" x14ac:dyDescent="0.2">
      <c r="B204" s="13">
        <v>325</v>
      </c>
      <c r="C204" s="3" t="s">
        <v>361</v>
      </c>
      <c r="D204" s="3" t="s">
        <v>425</v>
      </c>
      <c r="E204" s="3" t="s">
        <v>82</v>
      </c>
      <c r="H204" s="3" t="s">
        <v>319</v>
      </c>
      <c r="I204" s="3" t="s">
        <v>252</v>
      </c>
      <c r="J204" s="3" t="s">
        <v>320</v>
      </c>
      <c r="K204" s="3" t="s">
        <v>220</v>
      </c>
      <c r="L204" s="3" t="s">
        <v>206</v>
      </c>
      <c r="M204" s="3" t="s">
        <v>126</v>
      </c>
      <c r="N204" s="3" t="s">
        <v>195</v>
      </c>
    </row>
    <row r="205" spans="2:20" x14ac:dyDescent="0.2">
      <c r="B205" s="13">
        <v>327</v>
      </c>
      <c r="C205" s="3" t="s">
        <v>361</v>
      </c>
      <c r="D205" s="3" t="s">
        <v>425</v>
      </c>
      <c r="E205" s="3" t="s">
        <v>95</v>
      </c>
      <c r="F205" s="3" t="s">
        <v>412</v>
      </c>
      <c r="G205" s="3">
        <v>0.1</v>
      </c>
      <c r="H205" s="3">
        <v>6.6E-3</v>
      </c>
      <c r="I205" s="3">
        <v>6.4000000000000003E-3</v>
      </c>
      <c r="J205" s="3">
        <v>6.3E-3</v>
      </c>
      <c r="K205" s="3">
        <v>1.4999999999999999E-2</v>
      </c>
      <c r="L205" s="3">
        <v>1.2E-2</v>
      </c>
      <c r="M205" s="3">
        <v>1.0999999999999999E-2</v>
      </c>
      <c r="N205" s="3">
        <v>7.7000000000000002E-3</v>
      </c>
      <c r="T205" s="3" t="s">
        <v>97</v>
      </c>
    </row>
    <row r="206" spans="2:20" x14ac:dyDescent="0.2">
      <c r="B206" s="13">
        <v>328</v>
      </c>
      <c r="C206" s="3" t="s">
        <v>361</v>
      </c>
      <c r="D206" s="3" t="s">
        <v>425</v>
      </c>
      <c r="E206" s="3" t="s">
        <v>98</v>
      </c>
      <c r="F206" s="3" t="s">
        <v>99</v>
      </c>
      <c r="G206" s="3">
        <v>3.9</v>
      </c>
      <c r="H206" s="3">
        <v>0.12</v>
      </c>
      <c r="I206" s="3">
        <v>8.3000000000000004E-2</v>
      </c>
      <c r="J206" s="3">
        <v>0.11</v>
      </c>
      <c r="K206" s="3">
        <v>0.22</v>
      </c>
      <c r="L206" s="3">
        <v>7.5999999999999998E-2</v>
      </c>
      <c r="M206" s="3">
        <v>0.15</v>
      </c>
      <c r="N206" s="3">
        <v>0.11</v>
      </c>
    </row>
    <row r="207" spans="2:20" x14ac:dyDescent="0.2">
      <c r="B207" s="13">
        <v>329</v>
      </c>
      <c r="C207" s="3" t="s">
        <v>361</v>
      </c>
      <c r="D207" s="3" t="s">
        <v>425</v>
      </c>
      <c r="E207" s="3" t="s">
        <v>171</v>
      </c>
      <c r="F207" s="3" t="s">
        <v>411</v>
      </c>
      <c r="G207" s="3">
        <v>0.04</v>
      </c>
      <c r="H207" s="3">
        <v>1E-3</v>
      </c>
      <c r="I207" s="3">
        <v>7.1000000000000005E-5</v>
      </c>
      <c r="J207" s="3">
        <v>1.5E-3</v>
      </c>
      <c r="K207" s="3">
        <v>1.1999999999999999E-3</v>
      </c>
      <c r="L207" s="3">
        <v>1.2999999999999999E-3</v>
      </c>
      <c r="M207" s="3">
        <v>1E-3</v>
      </c>
      <c r="N207" s="3">
        <v>9.6000000000000002E-4</v>
      </c>
      <c r="T207" s="3" t="s">
        <v>97</v>
      </c>
    </row>
    <row r="208" spans="2:20" x14ac:dyDescent="0.2">
      <c r="B208" s="13">
        <v>330</v>
      </c>
      <c r="C208" s="3" t="s">
        <v>361</v>
      </c>
      <c r="D208" s="3" t="s">
        <v>425</v>
      </c>
      <c r="E208" s="3" t="s">
        <v>102</v>
      </c>
      <c r="F208" s="3" t="s">
        <v>103</v>
      </c>
      <c r="G208" s="3">
        <v>250</v>
      </c>
      <c r="H208" s="3">
        <v>156</v>
      </c>
      <c r="I208" s="3">
        <v>101</v>
      </c>
      <c r="J208" s="3">
        <v>127</v>
      </c>
      <c r="K208" s="3">
        <v>115</v>
      </c>
      <c r="L208" s="3">
        <v>102</v>
      </c>
      <c r="M208" s="3">
        <v>77.8</v>
      </c>
      <c r="N208" s="3">
        <v>81.2</v>
      </c>
      <c r="T208" s="3" t="s">
        <v>97</v>
      </c>
    </row>
    <row r="209" spans="2:20" x14ac:dyDescent="0.2">
      <c r="B209" s="13">
        <v>331</v>
      </c>
      <c r="C209" s="3" t="s">
        <v>361</v>
      </c>
      <c r="D209" s="3" t="s">
        <v>425</v>
      </c>
      <c r="E209" s="3" t="s">
        <v>104</v>
      </c>
      <c r="F209" s="3" t="s">
        <v>103</v>
      </c>
      <c r="G209" s="3">
        <v>53</v>
      </c>
      <c r="H209" s="3">
        <v>50</v>
      </c>
      <c r="I209" s="3">
        <v>34</v>
      </c>
      <c r="J209" s="3">
        <v>46</v>
      </c>
      <c r="K209" s="3">
        <v>32</v>
      </c>
      <c r="L209" s="3">
        <v>29</v>
      </c>
      <c r="M209" s="3">
        <v>28</v>
      </c>
      <c r="N209" s="3">
        <v>7.1</v>
      </c>
      <c r="T209" s="3" t="s">
        <v>97</v>
      </c>
    </row>
    <row r="210" spans="2:20" x14ac:dyDescent="0.2">
      <c r="B210" s="13">
        <v>335</v>
      </c>
      <c r="C210" s="3" t="s">
        <v>361</v>
      </c>
      <c r="D210" s="3" t="s">
        <v>415</v>
      </c>
      <c r="E210" s="3" t="s">
        <v>73</v>
      </c>
      <c r="H210" s="3" t="s">
        <v>404</v>
      </c>
      <c r="I210" s="3" t="s">
        <v>322</v>
      </c>
      <c r="J210" s="3" t="s">
        <v>299</v>
      </c>
      <c r="K210" s="3" t="s">
        <v>323</v>
      </c>
      <c r="L210" s="3" t="s">
        <v>324</v>
      </c>
      <c r="M210" s="3" t="s">
        <v>325</v>
      </c>
      <c r="N210" s="3" t="s">
        <v>106</v>
      </c>
      <c r="O210" s="3" t="s">
        <v>302</v>
      </c>
      <c r="P210" s="3" t="s">
        <v>303</v>
      </c>
      <c r="Q210" s="3" t="s">
        <v>249</v>
      </c>
      <c r="R210" s="3" t="s">
        <v>305</v>
      </c>
      <c r="S210" s="3" t="s">
        <v>326</v>
      </c>
    </row>
    <row r="211" spans="2:20" x14ac:dyDescent="0.2">
      <c r="B211" s="13">
        <v>336</v>
      </c>
      <c r="C211" s="3" t="s">
        <v>361</v>
      </c>
      <c r="D211" s="3" t="s">
        <v>415</v>
      </c>
      <c r="E211" s="3" t="s">
        <v>82</v>
      </c>
      <c r="H211" s="3" t="s">
        <v>306</v>
      </c>
      <c r="I211" s="3" t="s">
        <v>307</v>
      </c>
      <c r="J211" s="3" t="s">
        <v>224</v>
      </c>
      <c r="K211" s="3" t="s">
        <v>308</v>
      </c>
      <c r="L211" s="3" t="s">
        <v>286</v>
      </c>
      <c r="M211" s="3" t="s">
        <v>229</v>
      </c>
      <c r="N211" s="3" t="s">
        <v>161</v>
      </c>
      <c r="O211" s="3" t="s">
        <v>309</v>
      </c>
      <c r="P211" s="3" t="s">
        <v>310</v>
      </c>
      <c r="Q211" s="3" t="s">
        <v>327</v>
      </c>
      <c r="R211" s="3" t="s">
        <v>311</v>
      </c>
      <c r="S211" s="3" t="s">
        <v>328</v>
      </c>
    </row>
    <row r="212" spans="2:20" x14ac:dyDescent="0.2">
      <c r="B212" s="13">
        <v>338</v>
      </c>
      <c r="C212" s="3" t="s">
        <v>361</v>
      </c>
      <c r="D212" s="3" t="s">
        <v>415</v>
      </c>
      <c r="E212" s="3" t="s">
        <v>95</v>
      </c>
      <c r="F212" s="3" t="s">
        <v>410</v>
      </c>
      <c r="G212" s="3">
        <v>0.1</v>
      </c>
      <c r="H212" s="3">
        <v>1.1000000000000001E-3</v>
      </c>
      <c r="I212" s="3">
        <v>2.1999999999999999E-2</v>
      </c>
      <c r="J212" s="3">
        <v>5.3E-3</v>
      </c>
      <c r="K212" s="3">
        <v>4.7999999999999996E-3</v>
      </c>
      <c r="L212" s="3">
        <v>8.3000000000000001E-3</v>
      </c>
      <c r="M212" s="3">
        <v>5.5999999999999999E-3</v>
      </c>
      <c r="N212" s="3">
        <v>1.0999999999999999E-2</v>
      </c>
      <c r="O212" s="3">
        <v>8.3000000000000001E-3</v>
      </c>
      <c r="P212" s="3">
        <v>1.6E-2</v>
      </c>
      <c r="Q212" s="3">
        <v>7.4999999999999997E-3</v>
      </c>
      <c r="R212" s="3">
        <v>5.5999999999999999E-3</v>
      </c>
      <c r="S212" s="3">
        <v>7.1999999999999995E-2</v>
      </c>
      <c r="T212" s="3" t="s">
        <v>97</v>
      </c>
    </row>
    <row r="213" spans="2:20" x14ac:dyDescent="0.2">
      <c r="B213" s="13">
        <v>339</v>
      </c>
      <c r="C213" s="3" t="s">
        <v>361</v>
      </c>
      <c r="D213" s="3" t="s">
        <v>415</v>
      </c>
      <c r="E213" s="3" t="s">
        <v>98</v>
      </c>
      <c r="F213" s="3" t="s">
        <v>99</v>
      </c>
      <c r="G213" s="3">
        <v>3.9</v>
      </c>
      <c r="H213" s="3">
        <v>0.151</v>
      </c>
      <c r="I213" s="3">
        <v>5.7000000000000002E-2</v>
      </c>
      <c r="J213" s="3">
        <v>8.2000000000000003E-2</v>
      </c>
      <c r="K213" s="3">
        <v>0.17</v>
      </c>
      <c r="L213" s="3">
        <v>7.2999999999999995E-2</v>
      </c>
      <c r="M213" s="3">
        <v>9.6000000000000002E-2</v>
      </c>
      <c r="N213" s="3">
        <v>0.13</v>
      </c>
      <c r="O213" s="3">
        <v>0.17</v>
      </c>
      <c r="P213" s="3">
        <v>0.2</v>
      </c>
      <c r="Q213" s="3">
        <v>0.19</v>
      </c>
      <c r="R213" s="3">
        <v>0.47</v>
      </c>
      <c r="S213" s="3">
        <v>0.3</v>
      </c>
    </row>
    <row r="214" spans="2:20" x14ac:dyDescent="0.2">
      <c r="B214" s="13">
        <v>340</v>
      </c>
      <c r="C214" s="3" t="s">
        <v>361</v>
      </c>
      <c r="D214" s="3" t="s">
        <v>415</v>
      </c>
      <c r="E214" s="3" t="s">
        <v>171</v>
      </c>
      <c r="F214" s="3" t="s">
        <v>411</v>
      </c>
      <c r="G214" s="3">
        <v>0.04</v>
      </c>
      <c r="H214" s="3" t="s">
        <v>314</v>
      </c>
      <c r="I214" s="3">
        <v>6.8000000000000005E-4</v>
      </c>
      <c r="J214" s="3">
        <v>7.6000000000000004E-4</v>
      </c>
      <c r="K214" s="3">
        <v>7.6999999999999996E-4</v>
      </c>
      <c r="L214" s="3">
        <v>5.5999999999999995E-4</v>
      </c>
      <c r="M214" s="3">
        <v>7.5000000000000002E-4</v>
      </c>
      <c r="N214" s="3">
        <v>6.2E-4</v>
      </c>
      <c r="O214" s="3">
        <v>1.1999999999999999E-3</v>
      </c>
      <c r="P214" s="3">
        <v>6.7000000000000002E-4</v>
      </c>
      <c r="Q214" s="3">
        <v>6.4999999999999997E-4</v>
      </c>
      <c r="R214" s="3">
        <v>8.4999999999999995E-4</v>
      </c>
      <c r="S214" s="3">
        <v>6.6E-4</v>
      </c>
      <c r="T214" s="3" t="s">
        <v>97</v>
      </c>
    </row>
    <row r="215" spans="2:20" x14ac:dyDescent="0.2">
      <c r="B215" s="13">
        <v>341</v>
      </c>
      <c r="C215" s="3" t="s">
        <v>361</v>
      </c>
      <c r="D215" s="3" t="s">
        <v>415</v>
      </c>
      <c r="E215" s="3" t="s">
        <v>102</v>
      </c>
      <c r="F215" s="3" t="s">
        <v>103</v>
      </c>
      <c r="G215" s="3">
        <v>250</v>
      </c>
      <c r="H215" s="3">
        <v>100</v>
      </c>
      <c r="I215" s="3">
        <v>123</v>
      </c>
      <c r="J215" s="3">
        <v>93</v>
      </c>
      <c r="K215" s="3">
        <v>105</v>
      </c>
      <c r="L215" s="3">
        <v>136</v>
      </c>
      <c r="M215" s="3">
        <v>98</v>
      </c>
      <c r="N215" s="3">
        <v>163</v>
      </c>
      <c r="O215" s="3">
        <v>129</v>
      </c>
      <c r="P215" s="3">
        <v>153</v>
      </c>
      <c r="Q215" s="3">
        <v>120</v>
      </c>
      <c r="R215" s="3">
        <v>142</v>
      </c>
      <c r="S215" s="3">
        <v>123</v>
      </c>
      <c r="T215" s="3" t="s">
        <v>97</v>
      </c>
    </row>
    <row r="216" spans="2:20" x14ac:dyDescent="0.2">
      <c r="B216" s="13">
        <v>342</v>
      </c>
      <c r="C216" s="3" t="s">
        <v>361</v>
      </c>
      <c r="D216" s="3" t="s">
        <v>415</v>
      </c>
      <c r="E216" s="3" t="s">
        <v>104</v>
      </c>
      <c r="F216" s="3" t="s">
        <v>103</v>
      </c>
      <c r="G216" s="3">
        <v>53</v>
      </c>
      <c r="H216" s="3">
        <v>7.4</v>
      </c>
      <c r="I216" s="3">
        <v>4.3</v>
      </c>
      <c r="J216" s="3">
        <v>22</v>
      </c>
      <c r="K216" s="3">
        <v>23</v>
      </c>
      <c r="L216" s="3">
        <v>20</v>
      </c>
      <c r="M216" s="3">
        <v>20</v>
      </c>
      <c r="N216" s="3">
        <v>41</v>
      </c>
      <c r="O216" s="3">
        <v>27</v>
      </c>
      <c r="P216" s="3">
        <v>36</v>
      </c>
      <c r="Q216" s="3">
        <v>34</v>
      </c>
      <c r="R216" s="3">
        <v>27</v>
      </c>
      <c r="S216" s="3">
        <v>26</v>
      </c>
      <c r="T216" s="3" t="s">
        <v>97</v>
      </c>
    </row>
    <row r="217" spans="2:20" x14ac:dyDescent="0.2">
      <c r="B217" s="13">
        <v>345</v>
      </c>
      <c r="C217" s="3" t="s">
        <v>361</v>
      </c>
      <c r="D217" s="3" t="s">
        <v>415</v>
      </c>
      <c r="E217" s="3" t="s">
        <v>73</v>
      </c>
      <c r="H217" s="3" t="s">
        <v>181</v>
      </c>
      <c r="I217" s="3" t="s">
        <v>315</v>
      </c>
      <c r="J217" s="3" t="s">
        <v>169</v>
      </c>
      <c r="K217" s="3" t="s">
        <v>329</v>
      </c>
      <c r="L217" s="3" t="s">
        <v>317</v>
      </c>
      <c r="M217" s="3" t="s">
        <v>186</v>
      </c>
      <c r="N217" s="3" t="s">
        <v>187</v>
      </c>
    </row>
    <row r="218" spans="2:20" x14ac:dyDescent="0.2">
      <c r="B218" s="13">
        <v>346</v>
      </c>
      <c r="C218" s="3" t="s">
        <v>361</v>
      </c>
      <c r="D218" s="3" t="s">
        <v>415</v>
      </c>
      <c r="E218" s="3" t="s">
        <v>82</v>
      </c>
      <c r="H218" s="3" t="s">
        <v>319</v>
      </c>
      <c r="I218" s="3" t="s">
        <v>252</v>
      </c>
      <c r="J218" s="3" t="s">
        <v>320</v>
      </c>
      <c r="K218" s="3" t="s">
        <v>79</v>
      </c>
      <c r="L218" s="3" t="s">
        <v>206</v>
      </c>
      <c r="M218" s="3" t="s">
        <v>126</v>
      </c>
      <c r="N218" s="3" t="s">
        <v>195</v>
      </c>
    </row>
    <row r="219" spans="2:20" x14ac:dyDescent="0.2">
      <c r="B219" s="13">
        <v>348</v>
      </c>
      <c r="C219" s="3" t="s">
        <v>361</v>
      </c>
      <c r="D219" s="3" t="s">
        <v>415</v>
      </c>
      <c r="E219" s="3" t="s">
        <v>95</v>
      </c>
      <c r="F219" s="3" t="s">
        <v>410</v>
      </c>
      <c r="G219" s="3">
        <v>0.1</v>
      </c>
      <c r="H219" s="3">
        <v>1.6E-2</v>
      </c>
      <c r="I219" s="3">
        <v>1.0999999999999999E-2</v>
      </c>
      <c r="J219" s="3">
        <v>7.7999999999999996E-3</v>
      </c>
      <c r="K219" s="3">
        <v>2.3E-2</v>
      </c>
      <c r="L219" s="3">
        <v>0.03</v>
      </c>
      <c r="M219" s="3">
        <v>1.4999999999999999E-2</v>
      </c>
      <c r="N219" s="3">
        <v>1.4E-2</v>
      </c>
      <c r="T219" s="3" t="s">
        <v>97</v>
      </c>
    </row>
    <row r="220" spans="2:20" x14ac:dyDescent="0.2">
      <c r="B220" s="13">
        <v>349</v>
      </c>
      <c r="C220" s="3" t="s">
        <v>361</v>
      </c>
      <c r="D220" s="3" t="s">
        <v>415</v>
      </c>
      <c r="E220" s="3" t="s">
        <v>98</v>
      </c>
      <c r="F220" s="3" t="s">
        <v>99</v>
      </c>
      <c r="G220" s="3">
        <v>3.9</v>
      </c>
      <c r="H220" s="3">
        <v>0.24</v>
      </c>
      <c r="I220" s="3">
        <v>0.17</v>
      </c>
      <c r="J220" s="3">
        <v>0.12</v>
      </c>
      <c r="K220" s="3">
        <v>0.24</v>
      </c>
      <c r="L220" s="3">
        <v>0.19</v>
      </c>
      <c r="M220" s="3">
        <v>0.14000000000000001</v>
      </c>
      <c r="N220" s="3">
        <v>0.16</v>
      </c>
    </row>
    <row r="221" spans="2:20" x14ac:dyDescent="0.2">
      <c r="B221" s="13">
        <v>350</v>
      </c>
      <c r="C221" s="3" t="s">
        <v>361</v>
      </c>
      <c r="D221" s="3" t="s">
        <v>415</v>
      </c>
      <c r="E221" s="3" t="s">
        <v>171</v>
      </c>
      <c r="F221" s="3" t="s">
        <v>411</v>
      </c>
      <c r="G221" s="3">
        <v>0.04</v>
      </c>
      <c r="H221" s="3">
        <v>4.4999999999999999E-4</v>
      </c>
      <c r="I221" s="3">
        <v>7.3999999999999999E-4</v>
      </c>
      <c r="J221" s="3">
        <v>1.1999999999999999E-3</v>
      </c>
      <c r="K221" s="3">
        <v>7.2000000000000005E-4</v>
      </c>
      <c r="L221" s="3">
        <v>6.9999999999999999E-4</v>
      </c>
      <c r="M221" s="3">
        <v>5.5000000000000003E-4</v>
      </c>
      <c r="N221" s="3">
        <v>6.4000000000000005E-4</v>
      </c>
      <c r="T221" s="3" t="s">
        <v>97</v>
      </c>
    </row>
    <row r="222" spans="2:20" x14ac:dyDescent="0.2">
      <c r="B222" s="13">
        <v>351</v>
      </c>
      <c r="C222" s="3" t="s">
        <v>361</v>
      </c>
      <c r="D222" s="3" t="s">
        <v>415</v>
      </c>
      <c r="E222" s="3" t="s">
        <v>102</v>
      </c>
      <c r="F222" s="3" t="s">
        <v>103</v>
      </c>
      <c r="G222" s="3">
        <v>250</v>
      </c>
      <c r="H222" s="3">
        <v>146</v>
      </c>
      <c r="I222" s="3">
        <v>127</v>
      </c>
      <c r="J222" s="3">
        <v>111</v>
      </c>
      <c r="K222" s="3">
        <v>128</v>
      </c>
      <c r="L222" s="3">
        <v>91.7</v>
      </c>
      <c r="M222" s="3">
        <v>90</v>
      </c>
      <c r="N222" s="3">
        <v>101</v>
      </c>
      <c r="T222" s="3" t="s">
        <v>97</v>
      </c>
    </row>
    <row r="223" spans="2:20" x14ac:dyDescent="0.2">
      <c r="B223" s="13">
        <v>352</v>
      </c>
      <c r="C223" s="3" t="s">
        <v>361</v>
      </c>
      <c r="D223" s="3" t="s">
        <v>415</v>
      </c>
      <c r="E223" s="3" t="s">
        <v>104</v>
      </c>
      <c r="F223" s="3" t="s">
        <v>103</v>
      </c>
      <c r="G223" s="3">
        <v>53</v>
      </c>
      <c r="H223" s="3">
        <v>48</v>
      </c>
      <c r="I223" s="3">
        <v>19</v>
      </c>
      <c r="J223" s="3">
        <v>20</v>
      </c>
      <c r="K223" s="3">
        <v>27</v>
      </c>
      <c r="L223" s="3">
        <v>36</v>
      </c>
      <c r="M223" s="3">
        <v>31</v>
      </c>
      <c r="N223" s="3">
        <v>9.9</v>
      </c>
      <c r="T223" s="3" t="s">
        <v>97</v>
      </c>
    </row>
    <row r="224" spans="2:20" x14ac:dyDescent="0.2">
      <c r="B224" s="13">
        <v>356</v>
      </c>
      <c r="C224" s="3" t="s">
        <v>361</v>
      </c>
      <c r="D224" s="3" t="s">
        <v>416</v>
      </c>
      <c r="E224" s="3" t="s">
        <v>73</v>
      </c>
      <c r="H224" s="3" t="s">
        <v>404</v>
      </c>
      <c r="I224" s="3" t="s">
        <v>331</v>
      </c>
      <c r="J224" s="3" t="s">
        <v>299</v>
      </c>
      <c r="K224" s="3" t="s">
        <v>277</v>
      </c>
      <c r="L224" s="3" t="s">
        <v>300</v>
      </c>
      <c r="M224" s="3" t="s">
        <v>301</v>
      </c>
      <c r="N224" s="3" t="s">
        <v>332</v>
      </c>
      <c r="O224" s="3" t="s">
        <v>333</v>
      </c>
      <c r="P224" s="3" t="s">
        <v>334</v>
      </c>
      <c r="Q224" s="3" t="s">
        <v>249</v>
      </c>
      <c r="R224" s="3" t="s">
        <v>335</v>
      </c>
      <c r="S224" s="3" t="s">
        <v>336</v>
      </c>
    </row>
    <row r="225" spans="2:20" x14ac:dyDescent="0.2">
      <c r="B225" s="13">
        <v>357</v>
      </c>
      <c r="C225" s="3" t="s">
        <v>361</v>
      </c>
      <c r="D225" s="3" t="s">
        <v>416</v>
      </c>
      <c r="E225" s="3" t="s">
        <v>82</v>
      </c>
      <c r="H225" s="3" t="s">
        <v>306</v>
      </c>
      <c r="I225" s="3" t="s">
        <v>307</v>
      </c>
      <c r="J225" s="3" t="s">
        <v>224</v>
      </c>
      <c r="K225" s="3" t="s">
        <v>308</v>
      </c>
      <c r="L225" s="3" t="s">
        <v>286</v>
      </c>
      <c r="M225" s="3" t="s">
        <v>229</v>
      </c>
      <c r="N225" s="3" t="s">
        <v>161</v>
      </c>
      <c r="O225" s="3" t="s">
        <v>145</v>
      </c>
      <c r="P225" s="3" t="s">
        <v>337</v>
      </c>
      <c r="Q225" s="3" t="s">
        <v>327</v>
      </c>
      <c r="R225" s="3" t="s">
        <v>311</v>
      </c>
      <c r="S225" s="3" t="s">
        <v>338</v>
      </c>
    </row>
    <row r="226" spans="2:20" x14ac:dyDescent="0.2">
      <c r="B226" s="13">
        <v>359</v>
      </c>
      <c r="C226" s="3" t="s">
        <v>361</v>
      </c>
      <c r="D226" s="3" t="s">
        <v>416</v>
      </c>
      <c r="E226" s="3" t="s">
        <v>95</v>
      </c>
      <c r="F226" s="3" t="s">
        <v>410</v>
      </c>
      <c r="G226" s="3">
        <v>0.1</v>
      </c>
      <c r="H226" s="3">
        <v>1.1999999999999999E-3</v>
      </c>
      <c r="I226" s="3">
        <v>1.4999999999999999E-4</v>
      </c>
      <c r="J226" s="3">
        <v>1E-4</v>
      </c>
      <c r="K226" s="3">
        <v>4.2000000000000002E-4</v>
      </c>
      <c r="L226" s="3">
        <v>5.9999999999999995E-4</v>
      </c>
      <c r="M226" s="3">
        <v>9.7000000000000005E-4</v>
      </c>
      <c r="N226" s="3">
        <v>1.2999999999999999E-3</v>
      </c>
      <c r="O226" s="3">
        <v>6.1000000000000004E-3</v>
      </c>
      <c r="P226" s="3">
        <v>3.2000000000000002E-3</v>
      </c>
      <c r="Q226" s="3">
        <v>4.4999999999999997E-3</v>
      </c>
      <c r="R226" s="3">
        <v>8.0000000000000002E-3</v>
      </c>
      <c r="S226" s="3">
        <v>6.7999999999999996E-3</v>
      </c>
      <c r="T226" s="3" t="s">
        <v>97</v>
      </c>
    </row>
    <row r="227" spans="2:20" x14ac:dyDescent="0.2">
      <c r="B227" s="13">
        <v>360</v>
      </c>
      <c r="C227" s="3" t="s">
        <v>361</v>
      </c>
      <c r="D227" s="3" t="s">
        <v>416</v>
      </c>
      <c r="E227" s="3" t="s">
        <v>98</v>
      </c>
      <c r="F227" s="3" t="s">
        <v>99</v>
      </c>
      <c r="G227" s="3">
        <v>3.9</v>
      </c>
      <c r="H227" s="3">
        <v>8.4000000000000005E-2</v>
      </c>
      <c r="I227" s="3">
        <v>4.1000000000000002E-2</v>
      </c>
      <c r="J227" s="3">
        <v>0.22</v>
      </c>
      <c r="K227" s="3">
        <v>0.14000000000000001</v>
      </c>
      <c r="L227" s="3">
        <v>0.11</v>
      </c>
      <c r="M227" s="3">
        <v>6.9000000000000006E-2</v>
      </c>
      <c r="N227" s="3">
        <v>0.12</v>
      </c>
      <c r="O227" s="3">
        <v>0.11</v>
      </c>
      <c r="P227" s="3">
        <v>7.4999999999999997E-2</v>
      </c>
      <c r="Q227" s="3">
        <v>0.37</v>
      </c>
      <c r="R227" s="3">
        <v>0.49</v>
      </c>
      <c r="S227" s="3">
        <v>0.25</v>
      </c>
    </row>
    <row r="228" spans="2:20" x14ac:dyDescent="0.2">
      <c r="B228" s="13">
        <v>361</v>
      </c>
      <c r="C228" s="3" t="s">
        <v>361</v>
      </c>
      <c r="D228" s="3" t="s">
        <v>416</v>
      </c>
      <c r="E228" s="3" t="s">
        <v>171</v>
      </c>
      <c r="F228" s="3" t="s">
        <v>411</v>
      </c>
      <c r="G228" s="3">
        <v>0.04</v>
      </c>
      <c r="H228" s="3" t="s">
        <v>314</v>
      </c>
      <c r="I228" s="3">
        <v>7.5000000000000002E-4</v>
      </c>
      <c r="J228" s="3">
        <v>9.7000000000000005E-4</v>
      </c>
      <c r="K228" s="3">
        <v>8.1999999999999998E-4</v>
      </c>
      <c r="L228" s="3">
        <v>6.4000000000000005E-4</v>
      </c>
      <c r="M228" s="3">
        <v>5.8E-4</v>
      </c>
      <c r="N228" s="3">
        <v>6.7000000000000002E-4</v>
      </c>
      <c r="O228" s="3">
        <v>8.9999999999999998E-4</v>
      </c>
      <c r="P228" s="3">
        <v>8.3000000000000001E-4</v>
      </c>
      <c r="Q228" s="3">
        <v>8.3000000000000001E-4</v>
      </c>
      <c r="R228" s="3">
        <v>6.2E-4</v>
      </c>
      <c r="S228" s="3">
        <v>5.9999999999999995E-4</v>
      </c>
      <c r="T228" s="3" t="s">
        <v>97</v>
      </c>
    </row>
    <row r="229" spans="2:20" x14ac:dyDescent="0.2">
      <c r="B229" s="13">
        <v>362</v>
      </c>
      <c r="C229" s="3" t="s">
        <v>361</v>
      </c>
      <c r="D229" s="3" t="s">
        <v>416</v>
      </c>
      <c r="E229" s="3" t="s">
        <v>102</v>
      </c>
      <c r="F229" s="3" t="s">
        <v>103</v>
      </c>
      <c r="G229" s="3">
        <v>250</v>
      </c>
      <c r="H229" s="3">
        <v>110</v>
      </c>
      <c r="I229" s="3">
        <v>147</v>
      </c>
      <c r="J229" s="3">
        <v>120</v>
      </c>
      <c r="K229" s="3">
        <v>134</v>
      </c>
      <c r="L229" s="3">
        <v>96</v>
      </c>
      <c r="M229" s="3">
        <v>124</v>
      </c>
      <c r="N229" s="3">
        <v>102</v>
      </c>
      <c r="O229" s="3">
        <v>124</v>
      </c>
      <c r="P229" s="3">
        <v>135</v>
      </c>
      <c r="Q229" s="3">
        <v>128</v>
      </c>
      <c r="R229" s="3">
        <v>117</v>
      </c>
      <c r="S229" s="3">
        <v>127</v>
      </c>
      <c r="T229" s="3" t="s">
        <v>97</v>
      </c>
    </row>
    <row r="230" spans="2:20" x14ac:dyDescent="0.2">
      <c r="B230" s="13">
        <v>363</v>
      </c>
      <c r="C230" s="3" t="s">
        <v>361</v>
      </c>
      <c r="D230" s="3" t="s">
        <v>416</v>
      </c>
      <c r="E230" s="3" t="s">
        <v>104</v>
      </c>
      <c r="F230" s="3" t="s">
        <v>103</v>
      </c>
      <c r="G230" s="3">
        <v>53</v>
      </c>
      <c r="H230" s="3">
        <v>15</v>
      </c>
      <c r="I230" s="3">
        <v>16</v>
      </c>
      <c r="J230" s="3">
        <v>31</v>
      </c>
      <c r="K230" s="3">
        <v>23</v>
      </c>
      <c r="L230" s="3">
        <v>19</v>
      </c>
      <c r="M230" s="3">
        <v>11</v>
      </c>
      <c r="N230" s="3">
        <v>26</v>
      </c>
      <c r="O230" s="3">
        <v>33</v>
      </c>
      <c r="P230" s="3">
        <v>23</v>
      </c>
      <c r="Q230" s="3">
        <v>44</v>
      </c>
      <c r="R230" s="3">
        <v>36</v>
      </c>
      <c r="S230" s="3">
        <v>46</v>
      </c>
      <c r="T230" s="3" t="s">
        <v>97</v>
      </c>
    </row>
    <row r="231" spans="2:20" x14ac:dyDescent="0.2">
      <c r="B231" s="13">
        <v>366</v>
      </c>
      <c r="C231" s="3" t="s">
        <v>361</v>
      </c>
      <c r="D231" s="3" t="s">
        <v>416</v>
      </c>
      <c r="E231" s="3" t="s">
        <v>73</v>
      </c>
      <c r="H231" s="3" t="s">
        <v>328</v>
      </c>
      <c r="I231" s="3" t="s">
        <v>339</v>
      </c>
      <c r="J231" s="3" t="s">
        <v>174</v>
      </c>
      <c r="K231" s="3" t="s">
        <v>340</v>
      </c>
      <c r="L231" s="3" t="s">
        <v>236</v>
      </c>
      <c r="M231" s="3" t="s">
        <v>341</v>
      </c>
      <c r="N231" s="3" t="s">
        <v>342</v>
      </c>
    </row>
    <row r="232" spans="2:20" x14ac:dyDescent="0.2">
      <c r="B232" s="13">
        <v>367</v>
      </c>
      <c r="C232" s="3" t="s">
        <v>361</v>
      </c>
      <c r="D232" s="3" t="s">
        <v>416</v>
      </c>
      <c r="E232" s="3" t="s">
        <v>82</v>
      </c>
      <c r="H232" s="3" t="s">
        <v>343</v>
      </c>
      <c r="I232" s="3" t="s">
        <v>344</v>
      </c>
      <c r="J232" s="3" t="s">
        <v>320</v>
      </c>
      <c r="K232" s="3" t="s">
        <v>115</v>
      </c>
      <c r="L232" s="3" t="s">
        <v>206</v>
      </c>
      <c r="M232" s="3" t="s">
        <v>152</v>
      </c>
      <c r="N232" s="3" t="s">
        <v>345</v>
      </c>
    </row>
    <row r="233" spans="2:20" x14ac:dyDescent="0.2">
      <c r="B233" s="13">
        <v>369</v>
      </c>
      <c r="C233" s="3" t="s">
        <v>361</v>
      </c>
      <c r="D233" s="3" t="s">
        <v>416</v>
      </c>
      <c r="E233" s="3" t="s">
        <v>95</v>
      </c>
      <c r="F233" s="3" t="s">
        <v>410</v>
      </c>
      <c r="G233" s="3">
        <v>0.1</v>
      </c>
      <c r="H233" s="3">
        <v>3.2000000000000002E-3</v>
      </c>
      <c r="I233" s="3">
        <v>5.0000000000000001E-3</v>
      </c>
      <c r="J233" s="3">
        <v>5.3E-3</v>
      </c>
      <c r="K233" s="3">
        <v>9.5999999999999992E-3</v>
      </c>
      <c r="L233" s="3">
        <v>6.3E-3</v>
      </c>
      <c r="M233" s="3">
        <v>9.4999999999999998E-3</v>
      </c>
      <c r="N233" s="3">
        <v>1.2E-2</v>
      </c>
      <c r="T233" s="3" t="s">
        <v>97</v>
      </c>
    </row>
    <row r="234" spans="2:20" x14ac:dyDescent="0.2">
      <c r="B234" s="13">
        <v>370</v>
      </c>
      <c r="C234" s="3" t="s">
        <v>361</v>
      </c>
      <c r="D234" s="3" t="s">
        <v>416</v>
      </c>
      <c r="E234" s="3" t="s">
        <v>98</v>
      </c>
      <c r="F234" s="3" t="s">
        <v>99</v>
      </c>
      <c r="G234" s="3">
        <v>3.9</v>
      </c>
      <c r="H234" s="3">
        <v>0.24</v>
      </c>
      <c r="I234" s="3">
        <v>0.19</v>
      </c>
      <c r="J234" s="3">
        <v>0.21</v>
      </c>
      <c r="K234" s="3">
        <v>0.15</v>
      </c>
      <c r="L234" s="3">
        <v>0.19</v>
      </c>
      <c r="M234" s="3">
        <v>0.22</v>
      </c>
      <c r="N234" s="3">
        <v>0.26</v>
      </c>
    </row>
    <row r="235" spans="2:20" x14ac:dyDescent="0.2">
      <c r="B235" s="13">
        <v>371</v>
      </c>
      <c r="C235" s="3" t="s">
        <v>361</v>
      </c>
      <c r="D235" s="3" t="s">
        <v>416</v>
      </c>
      <c r="E235" s="3" t="s">
        <v>171</v>
      </c>
      <c r="F235" s="3" t="s">
        <v>411</v>
      </c>
      <c r="G235" s="3">
        <v>0.04</v>
      </c>
      <c r="H235" s="3">
        <v>7.3999999999999999E-4</v>
      </c>
      <c r="I235" s="3">
        <v>8.4000000000000003E-4</v>
      </c>
      <c r="J235" s="3">
        <v>1E-3</v>
      </c>
      <c r="K235" s="3">
        <v>9.2000000000000003E-4</v>
      </c>
      <c r="L235" s="3">
        <v>6.0999999999999997E-4</v>
      </c>
      <c r="M235" s="3">
        <v>8.9999999999999998E-4</v>
      </c>
      <c r="N235" s="3">
        <v>6.0999999999999997E-4</v>
      </c>
      <c r="T235" s="3" t="s">
        <v>97</v>
      </c>
    </row>
    <row r="236" spans="2:20" x14ac:dyDescent="0.2">
      <c r="B236" s="13">
        <v>372</v>
      </c>
      <c r="C236" s="3" t="s">
        <v>361</v>
      </c>
      <c r="D236" s="3" t="s">
        <v>416</v>
      </c>
      <c r="E236" s="3" t="s">
        <v>102</v>
      </c>
      <c r="F236" s="3" t="s">
        <v>103</v>
      </c>
      <c r="G236" s="3">
        <v>250</v>
      </c>
      <c r="H236" s="3">
        <v>129</v>
      </c>
      <c r="I236" s="3">
        <v>135</v>
      </c>
      <c r="J236" s="3">
        <v>134</v>
      </c>
      <c r="K236" s="3">
        <v>127</v>
      </c>
      <c r="L236" s="3">
        <v>111</v>
      </c>
      <c r="M236" s="3">
        <v>82.4</v>
      </c>
      <c r="N236" s="3">
        <v>86.6</v>
      </c>
      <c r="T236" s="3" t="s">
        <v>97</v>
      </c>
    </row>
    <row r="237" spans="2:20" x14ac:dyDescent="0.2">
      <c r="B237" s="13">
        <v>373</v>
      </c>
      <c r="C237" s="3" t="s">
        <v>361</v>
      </c>
      <c r="D237" s="3" t="s">
        <v>416</v>
      </c>
      <c r="E237" s="3" t="s">
        <v>104</v>
      </c>
      <c r="F237" s="3" t="s">
        <v>103</v>
      </c>
      <c r="G237" s="3">
        <v>53</v>
      </c>
      <c r="H237" s="3">
        <v>27</v>
      </c>
      <c r="I237" s="3">
        <v>49</v>
      </c>
      <c r="J237" s="3">
        <v>50</v>
      </c>
      <c r="K237" s="3">
        <v>10</v>
      </c>
      <c r="L237" s="3">
        <v>30</v>
      </c>
      <c r="M237" s="3">
        <v>36</v>
      </c>
      <c r="N237" s="3">
        <v>8.9</v>
      </c>
      <c r="T237" s="3" t="s">
        <v>97</v>
      </c>
    </row>
    <row r="238" spans="2:20" x14ac:dyDescent="0.2">
      <c r="B238" s="13">
        <v>377</v>
      </c>
      <c r="C238" s="3" t="s">
        <v>361</v>
      </c>
      <c r="D238" s="3" t="s">
        <v>417</v>
      </c>
      <c r="E238" s="3" t="s">
        <v>73</v>
      </c>
      <c r="H238" s="3" t="s">
        <v>405</v>
      </c>
      <c r="I238" s="3" t="s">
        <v>299</v>
      </c>
      <c r="J238" s="3" t="s">
        <v>347</v>
      </c>
      <c r="K238" s="3" t="s">
        <v>348</v>
      </c>
      <c r="L238" s="3" t="s">
        <v>325</v>
      </c>
      <c r="M238" s="3" t="s">
        <v>332</v>
      </c>
      <c r="N238" s="3" t="s">
        <v>333</v>
      </c>
      <c r="O238" s="3" t="s">
        <v>131</v>
      </c>
      <c r="P238" s="3" t="s">
        <v>279</v>
      </c>
      <c r="Q238" s="3" t="s">
        <v>335</v>
      </c>
      <c r="R238" s="3" t="s">
        <v>132</v>
      </c>
    </row>
    <row r="239" spans="2:20" x14ac:dyDescent="0.2">
      <c r="B239" s="13">
        <v>378</v>
      </c>
      <c r="C239" s="3" t="s">
        <v>361</v>
      </c>
      <c r="D239" s="3" t="s">
        <v>417</v>
      </c>
      <c r="E239" s="3" t="s">
        <v>82</v>
      </c>
      <c r="H239" s="3" t="s">
        <v>349</v>
      </c>
      <c r="I239" s="3" t="s">
        <v>224</v>
      </c>
      <c r="J239" s="3" t="s">
        <v>308</v>
      </c>
      <c r="K239" s="3" t="s">
        <v>286</v>
      </c>
      <c r="L239" s="3" t="s">
        <v>229</v>
      </c>
      <c r="M239" s="3" t="s">
        <v>161</v>
      </c>
      <c r="N239" s="3" t="s">
        <v>145</v>
      </c>
      <c r="O239" s="3" t="s">
        <v>75</v>
      </c>
      <c r="P239" s="3" t="s">
        <v>327</v>
      </c>
      <c r="Q239" s="3" t="s">
        <v>311</v>
      </c>
      <c r="R239" s="3" t="s">
        <v>328</v>
      </c>
    </row>
    <row r="240" spans="2:20" x14ac:dyDescent="0.2">
      <c r="B240" s="13">
        <v>380</v>
      </c>
      <c r="C240" s="3" t="s">
        <v>361</v>
      </c>
      <c r="D240" s="3" t="s">
        <v>417</v>
      </c>
      <c r="E240" s="3" t="s">
        <v>95</v>
      </c>
      <c r="F240" s="3" t="s">
        <v>410</v>
      </c>
      <c r="G240" s="3">
        <v>0.1</v>
      </c>
      <c r="H240" s="3">
        <v>2.5000000000000001E-4</v>
      </c>
      <c r="I240" s="3">
        <v>3.3999999999999998E-3</v>
      </c>
      <c r="J240" s="3">
        <v>4.6000000000000001E-4</v>
      </c>
      <c r="K240" s="3">
        <v>6.7000000000000002E-4</v>
      </c>
      <c r="L240" s="3">
        <v>8.6000000000000002E-7</v>
      </c>
      <c r="M240" s="3">
        <v>1.9E-3</v>
      </c>
      <c r="N240" s="3">
        <v>3.6999999999999998E-2</v>
      </c>
      <c r="O240" s="3">
        <v>6.7999999999999996E-3</v>
      </c>
      <c r="P240" s="3">
        <v>1.2E-2</v>
      </c>
      <c r="Q240" s="3">
        <v>4.7999999999999996E-3</v>
      </c>
      <c r="R240" s="3">
        <v>9.7999999999999997E-3</v>
      </c>
      <c r="T240" s="3" t="s">
        <v>97</v>
      </c>
    </row>
    <row r="241" spans="2:20" x14ac:dyDescent="0.2">
      <c r="B241" s="13">
        <v>381</v>
      </c>
      <c r="C241" s="3" t="s">
        <v>361</v>
      </c>
      <c r="D241" s="3" t="s">
        <v>417</v>
      </c>
      <c r="E241" s="3" t="s">
        <v>98</v>
      </c>
      <c r="F241" s="3" t="s">
        <v>99</v>
      </c>
      <c r="G241" s="3">
        <v>3.9</v>
      </c>
      <c r="H241" s="3">
        <v>2.7E-2</v>
      </c>
      <c r="I241" s="3">
        <v>0.14000000000000001</v>
      </c>
      <c r="J241" s="3">
        <v>0.25</v>
      </c>
      <c r="K241" s="3">
        <v>7.3000000000000001E-3</v>
      </c>
      <c r="L241" s="3">
        <v>3.4000000000000002E-2</v>
      </c>
      <c r="M241" s="3">
        <v>0.25</v>
      </c>
      <c r="N241" s="3">
        <v>0.26</v>
      </c>
      <c r="O241" s="3">
        <v>0.11</v>
      </c>
      <c r="P241" s="3">
        <v>0.18</v>
      </c>
      <c r="Q241" s="3">
        <v>0.44</v>
      </c>
      <c r="R241" s="3">
        <v>0.12</v>
      </c>
    </row>
    <row r="242" spans="2:20" x14ac:dyDescent="0.2">
      <c r="B242" s="13">
        <v>382</v>
      </c>
      <c r="C242" s="3" t="s">
        <v>361</v>
      </c>
      <c r="D242" s="3" t="s">
        <v>417</v>
      </c>
      <c r="E242" s="3" t="s">
        <v>171</v>
      </c>
      <c r="F242" s="3" t="s">
        <v>411</v>
      </c>
      <c r="G242" s="3">
        <v>0.04</v>
      </c>
      <c r="H242" s="3" t="s">
        <v>164</v>
      </c>
      <c r="I242" s="3">
        <v>9.8999999999999999E-4</v>
      </c>
      <c r="J242" s="3">
        <v>8.4999999999999995E-4</v>
      </c>
      <c r="K242" s="3">
        <v>8.9999999999999998E-4</v>
      </c>
      <c r="L242" s="3">
        <v>7.7999999999999999E-4</v>
      </c>
      <c r="M242" s="3">
        <v>9.2000000000000003E-4</v>
      </c>
      <c r="N242" s="3">
        <v>6.8999999999999997E-4</v>
      </c>
      <c r="O242" s="3">
        <v>6.0999999999999997E-4</v>
      </c>
      <c r="P242" s="3">
        <v>5.8E-4</v>
      </c>
      <c r="Q242" s="3">
        <v>5.9999999999999995E-4</v>
      </c>
      <c r="R242" s="3">
        <v>5.5000000000000003E-4</v>
      </c>
      <c r="T242" s="3" t="s">
        <v>97</v>
      </c>
    </row>
    <row r="243" spans="2:20" x14ac:dyDescent="0.2">
      <c r="B243" s="13">
        <v>383</v>
      </c>
      <c r="C243" s="3" t="s">
        <v>361</v>
      </c>
      <c r="D243" s="3" t="s">
        <v>417</v>
      </c>
      <c r="E243" s="3" t="s">
        <v>102</v>
      </c>
      <c r="F243" s="3" t="s">
        <v>103</v>
      </c>
      <c r="G243" s="3">
        <v>250</v>
      </c>
      <c r="H243" s="3">
        <v>78</v>
      </c>
      <c r="I243" s="3">
        <v>166</v>
      </c>
      <c r="J243" s="3">
        <v>133</v>
      </c>
      <c r="K243" s="3">
        <v>179</v>
      </c>
      <c r="L243" s="3">
        <v>113</v>
      </c>
      <c r="M243" s="3">
        <v>136</v>
      </c>
      <c r="N243" s="3">
        <v>116</v>
      </c>
      <c r="O243" s="3">
        <v>172</v>
      </c>
      <c r="P243" s="3">
        <v>155</v>
      </c>
      <c r="Q243" s="3">
        <v>131</v>
      </c>
      <c r="R243" s="3">
        <v>160</v>
      </c>
      <c r="T243" s="3" t="s">
        <v>97</v>
      </c>
    </row>
    <row r="244" spans="2:20" x14ac:dyDescent="0.2">
      <c r="B244" s="13">
        <v>384</v>
      </c>
      <c r="C244" s="3" t="s">
        <v>361</v>
      </c>
      <c r="D244" s="3" t="s">
        <v>417</v>
      </c>
      <c r="E244" s="3" t="s">
        <v>104</v>
      </c>
      <c r="F244" s="3" t="s">
        <v>103</v>
      </c>
      <c r="G244" s="3">
        <v>53</v>
      </c>
      <c r="H244" s="3">
        <v>15</v>
      </c>
      <c r="I244" s="3">
        <v>36</v>
      </c>
      <c r="J244" s="3">
        <v>46</v>
      </c>
      <c r="K244" s="3">
        <v>26</v>
      </c>
      <c r="L244" s="3">
        <v>11</v>
      </c>
      <c r="M244" s="3">
        <v>42</v>
      </c>
      <c r="N244" s="3">
        <v>52</v>
      </c>
      <c r="O244" s="3">
        <v>11</v>
      </c>
      <c r="P244" s="3">
        <v>30</v>
      </c>
      <c r="Q244" s="3">
        <v>23</v>
      </c>
      <c r="R244" s="3">
        <v>37</v>
      </c>
      <c r="T244" s="3" t="s">
        <v>97</v>
      </c>
    </row>
    <row r="245" spans="2:20" x14ac:dyDescent="0.2">
      <c r="B245" s="13">
        <v>387</v>
      </c>
      <c r="C245" s="3" t="s">
        <v>361</v>
      </c>
      <c r="D245" s="3" t="s">
        <v>417</v>
      </c>
      <c r="E245" s="3" t="s">
        <v>73</v>
      </c>
      <c r="H245" s="3" t="s">
        <v>328</v>
      </c>
      <c r="I245" s="3" t="s">
        <v>202</v>
      </c>
      <c r="J245" s="3" t="s">
        <v>344</v>
      </c>
      <c r="K245" s="3" t="s">
        <v>350</v>
      </c>
      <c r="L245" s="3" t="s">
        <v>351</v>
      </c>
      <c r="M245" s="3" t="s">
        <v>352</v>
      </c>
      <c r="N245" s="3" t="s">
        <v>353</v>
      </c>
    </row>
    <row r="246" spans="2:20" x14ac:dyDescent="0.2">
      <c r="B246" s="13">
        <v>388</v>
      </c>
      <c r="C246" s="3" t="s">
        <v>361</v>
      </c>
      <c r="D246" s="3" t="s">
        <v>417</v>
      </c>
      <c r="E246" s="3" t="s">
        <v>82</v>
      </c>
      <c r="H246" s="3" t="s">
        <v>343</v>
      </c>
      <c r="I246" s="3" t="s">
        <v>252</v>
      </c>
      <c r="J246" s="3" t="s">
        <v>354</v>
      </c>
      <c r="L246" s="3" t="s">
        <v>206</v>
      </c>
      <c r="M246" s="3" t="s">
        <v>355</v>
      </c>
      <c r="N246" s="3" t="s">
        <v>80</v>
      </c>
    </row>
    <row r="247" spans="2:20" x14ac:dyDescent="0.2">
      <c r="B247" s="13">
        <v>390</v>
      </c>
      <c r="C247" s="3" t="s">
        <v>361</v>
      </c>
      <c r="D247" s="3" t="s">
        <v>417</v>
      </c>
      <c r="E247" s="3" t="s">
        <v>95</v>
      </c>
      <c r="F247" s="3" t="s">
        <v>410</v>
      </c>
      <c r="G247" s="3">
        <v>0.1</v>
      </c>
      <c r="H247" s="3">
        <v>8.0999999999999996E-3</v>
      </c>
      <c r="I247" s="3">
        <v>8.6999999999999994E-3</v>
      </c>
      <c r="J247" s="3">
        <v>1.2999999999999999E-2</v>
      </c>
      <c r="K247" s="3" t="s">
        <v>406</v>
      </c>
      <c r="L247" s="3">
        <v>2.5000000000000001E-2</v>
      </c>
      <c r="M247" s="3">
        <v>0.01</v>
      </c>
      <c r="N247" s="3">
        <v>1.7000000000000001E-2</v>
      </c>
      <c r="T247" s="3" t="s">
        <v>97</v>
      </c>
    </row>
    <row r="248" spans="2:20" x14ac:dyDescent="0.2">
      <c r="B248" s="13">
        <v>391</v>
      </c>
      <c r="C248" s="3" t="s">
        <v>361</v>
      </c>
      <c r="D248" s="3" t="s">
        <v>417</v>
      </c>
      <c r="E248" s="3" t="s">
        <v>98</v>
      </c>
      <c r="F248" s="3" t="s">
        <v>99</v>
      </c>
      <c r="G248" s="3">
        <v>3.9</v>
      </c>
      <c r="H248" s="3">
        <v>0.19</v>
      </c>
      <c r="I248" s="3">
        <v>0.15</v>
      </c>
      <c r="J248" s="3">
        <v>0.21</v>
      </c>
      <c r="L248" s="3">
        <v>0.12</v>
      </c>
      <c r="M248" s="3">
        <v>0.24</v>
      </c>
      <c r="N248" s="3">
        <v>0.35</v>
      </c>
    </row>
    <row r="249" spans="2:20" x14ac:dyDescent="0.2">
      <c r="B249" s="13">
        <v>392</v>
      </c>
      <c r="C249" s="3" t="s">
        <v>361</v>
      </c>
      <c r="D249" s="3" t="s">
        <v>417</v>
      </c>
      <c r="E249" s="3" t="s">
        <v>171</v>
      </c>
      <c r="F249" s="3" t="s">
        <v>411</v>
      </c>
      <c r="G249" s="3">
        <v>0.04</v>
      </c>
      <c r="H249" s="3">
        <v>4.6000000000000001E-4</v>
      </c>
      <c r="I249" s="3">
        <v>7.1000000000000002E-4</v>
      </c>
      <c r="J249" s="3">
        <v>7.2999999999999996E-4</v>
      </c>
      <c r="L249" s="3">
        <v>8.0000000000000004E-4</v>
      </c>
      <c r="M249" s="3">
        <v>1E-3</v>
      </c>
      <c r="N249" s="3">
        <v>8.8000000000000003E-4</v>
      </c>
      <c r="T249" s="3" t="s">
        <v>97</v>
      </c>
    </row>
    <row r="250" spans="2:20" x14ac:dyDescent="0.2">
      <c r="B250" s="13">
        <v>393</v>
      </c>
      <c r="C250" s="3" t="s">
        <v>361</v>
      </c>
      <c r="D250" s="3" t="s">
        <v>417</v>
      </c>
      <c r="E250" s="3" t="s">
        <v>102</v>
      </c>
      <c r="F250" s="3" t="s">
        <v>103</v>
      </c>
      <c r="G250" s="3">
        <v>250</v>
      </c>
      <c r="H250" s="3">
        <v>135</v>
      </c>
      <c r="I250" s="3">
        <v>109</v>
      </c>
      <c r="J250" s="3">
        <v>120</v>
      </c>
      <c r="L250" s="3">
        <v>120</v>
      </c>
      <c r="M250" s="3">
        <v>103</v>
      </c>
      <c r="N250" s="3">
        <v>110</v>
      </c>
      <c r="T250" s="3" t="s">
        <v>97</v>
      </c>
    </row>
    <row r="251" spans="2:20" x14ac:dyDescent="0.2">
      <c r="B251" s="13">
        <v>394</v>
      </c>
      <c r="C251" s="3" t="s">
        <v>361</v>
      </c>
      <c r="D251" s="3" t="s">
        <v>417</v>
      </c>
      <c r="E251" s="3" t="s">
        <v>104</v>
      </c>
      <c r="F251" s="3" t="s">
        <v>103</v>
      </c>
      <c r="G251" s="3">
        <v>53</v>
      </c>
      <c r="H251" s="3">
        <v>10</v>
      </c>
      <c r="I251" s="3">
        <v>42</v>
      </c>
      <c r="J251" s="3">
        <v>41</v>
      </c>
      <c r="L251" s="3">
        <v>12</v>
      </c>
      <c r="M251" s="3">
        <v>35</v>
      </c>
      <c r="N251" s="3">
        <v>18</v>
      </c>
      <c r="T251" s="3" t="s">
        <v>97</v>
      </c>
    </row>
    <row r="252" spans="2:20" x14ac:dyDescent="0.2">
      <c r="B252" s="13">
        <v>398</v>
      </c>
      <c r="C252" s="3" t="s">
        <v>361</v>
      </c>
      <c r="D252" s="3" t="s">
        <v>418</v>
      </c>
      <c r="E252" s="3" t="s">
        <v>73</v>
      </c>
      <c r="H252" s="3" t="s">
        <v>407</v>
      </c>
      <c r="I252" s="3" t="s">
        <v>299</v>
      </c>
      <c r="J252" s="3" t="s">
        <v>347</v>
      </c>
      <c r="K252" s="3" t="s">
        <v>348</v>
      </c>
      <c r="L252" s="3" t="s">
        <v>357</v>
      </c>
      <c r="M252" s="3" t="s">
        <v>358</v>
      </c>
      <c r="N252" s="3" t="s">
        <v>359</v>
      </c>
      <c r="O252" s="3" t="s">
        <v>334</v>
      </c>
      <c r="P252" s="3" t="s">
        <v>279</v>
      </c>
      <c r="Q252" s="3" t="s">
        <v>336</v>
      </c>
      <c r="R252" s="3" t="s">
        <v>132</v>
      </c>
    </row>
    <row r="253" spans="2:20" x14ac:dyDescent="0.2">
      <c r="B253" s="13">
        <v>399</v>
      </c>
      <c r="C253" s="3" t="s">
        <v>361</v>
      </c>
      <c r="D253" s="3" t="s">
        <v>418</v>
      </c>
      <c r="E253" s="3" t="s">
        <v>82</v>
      </c>
      <c r="H253" s="3" t="s">
        <v>349</v>
      </c>
      <c r="I253" s="3" t="s">
        <v>224</v>
      </c>
      <c r="J253" s="3" t="s">
        <v>308</v>
      </c>
      <c r="K253" s="3" t="s">
        <v>286</v>
      </c>
      <c r="L253" s="3" t="s">
        <v>229</v>
      </c>
      <c r="M253" s="3" t="s">
        <v>161</v>
      </c>
      <c r="N253" s="3" t="s">
        <v>145</v>
      </c>
      <c r="O253" s="3" t="s">
        <v>337</v>
      </c>
      <c r="P253" s="3" t="s">
        <v>327</v>
      </c>
      <c r="Q253" s="3" t="s">
        <v>338</v>
      </c>
      <c r="R253" s="3" t="s">
        <v>328</v>
      </c>
    </row>
    <row r="254" spans="2:20" x14ac:dyDescent="0.2">
      <c r="B254" s="13">
        <v>401</v>
      </c>
      <c r="C254" s="3" t="s">
        <v>361</v>
      </c>
      <c r="D254" s="3" t="s">
        <v>418</v>
      </c>
      <c r="E254" s="3" t="s">
        <v>95</v>
      </c>
      <c r="F254" s="3" t="s">
        <v>412</v>
      </c>
      <c r="G254" s="3">
        <v>0.1</v>
      </c>
      <c r="H254" s="3">
        <v>1.4E-3</v>
      </c>
      <c r="I254" s="3">
        <v>6.3E-3</v>
      </c>
      <c r="J254" s="3">
        <v>1E-3</v>
      </c>
      <c r="K254" s="3">
        <v>1.1999999999999999E-3</v>
      </c>
      <c r="L254" s="3">
        <v>7.9000000000000008E-3</v>
      </c>
      <c r="M254" s="3">
        <v>5.1999999999999998E-3</v>
      </c>
      <c r="N254" s="3">
        <v>1.9E-3</v>
      </c>
      <c r="O254" s="3">
        <v>7.1000000000000004E-3</v>
      </c>
      <c r="P254" s="3">
        <v>2.5000000000000001E-3</v>
      </c>
      <c r="Q254" s="3">
        <v>6.7999999999999996E-3</v>
      </c>
      <c r="R254" s="3">
        <v>2.0999999999999999E-3</v>
      </c>
      <c r="T254" s="3" t="s">
        <v>97</v>
      </c>
    </row>
    <row r="255" spans="2:20" x14ac:dyDescent="0.2">
      <c r="B255" s="13">
        <v>402</v>
      </c>
      <c r="C255" s="3" t="s">
        <v>361</v>
      </c>
      <c r="D255" s="3" t="s">
        <v>418</v>
      </c>
      <c r="E255" s="3" t="s">
        <v>98</v>
      </c>
      <c r="F255" s="3" t="s">
        <v>99</v>
      </c>
      <c r="G255" s="3">
        <v>3.9</v>
      </c>
      <c r="H255" s="3">
        <v>2.8000000000000001E-2</v>
      </c>
      <c r="I255" s="3">
        <v>6.5000000000000002E-2</v>
      </c>
      <c r="J255" s="3">
        <v>0.18</v>
      </c>
      <c r="K255" s="3">
        <v>0.14000000000000001</v>
      </c>
      <c r="L255" s="3">
        <v>8.7999999999999995E-2</v>
      </c>
      <c r="M255" s="3">
        <v>0.13</v>
      </c>
      <c r="N255" s="3">
        <v>8.5000000000000006E-2</v>
      </c>
      <c r="O255" s="3">
        <v>8.5999999999999993E-2</v>
      </c>
      <c r="P255" s="3">
        <v>0.16</v>
      </c>
      <c r="Q255" s="3">
        <v>0.36</v>
      </c>
      <c r="R255" s="3">
        <v>0.18</v>
      </c>
    </row>
    <row r="256" spans="2:20" x14ac:dyDescent="0.2">
      <c r="B256" s="13">
        <v>403</v>
      </c>
      <c r="C256" s="3" t="s">
        <v>361</v>
      </c>
      <c r="D256" s="3" t="s">
        <v>418</v>
      </c>
      <c r="E256" s="3" t="s">
        <v>171</v>
      </c>
      <c r="F256" s="3" t="s">
        <v>411</v>
      </c>
      <c r="G256" s="3">
        <v>0.04</v>
      </c>
      <c r="H256" s="3" t="s">
        <v>164</v>
      </c>
      <c r="I256" s="3">
        <v>8.3000000000000001E-4</v>
      </c>
      <c r="J256" s="3">
        <v>8.0000000000000004E-4</v>
      </c>
      <c r="K256" s="3">
        <v>9.7999999999999997E-4</v>
      </c>
      <c r="L256" s="3">
        <v>5.8E-4</v>
      </c>
      <c r="M256" s="3">
        <v>7.3999999999999999E-4</v>
      </c>
      <c r="N256" s="3">
        <v>9.8999999999999999E-4</v>
      </c>
      <c r="O256" s="3">
        <v>3.5E-4</v>
      </c>
      <c r="P256" s="3">
        <v>5.2999999999999998E-4</v>
      </c>
      <c r="Q256" s="3">
        <v>8.1999999999999998E-4</v>
      </c>
      <c r="R256" s="3">
        <v>8.0000000000000004E-4</v>
      </c>
      <c r="T256" s="3" t="s">
        <v>97</v>
      </c>
    </row>
    <row r="257" spans="2:20" x14ac:dyDescent="0.2">
      <c r="B257" s="13">
        <v>404</v>
      </c>
      <c r="C257" s="3" t="s">
        <v>361</v>
      </c>
      <c r="D257" s="3" t="s">
        <v>418</v>
      </c>
      <c r="E257" s="3" t="s">
        <v>102</v>
      </c>
      <c r="F257" s="3" t="s">
        <v>103</v>
      </c>
      <c r="G257" s="3">
        <v>250</v>
      </c>
      <c r="H257" s="3">
        <v>69</v>
      </c>
      <c r="I257" s="3">
        <v>146</v>
      </c>
      <c r="J257" s="3">
        <v>114</v>
      </c>
      <c r="K257" s="3">
        <v>139</v>
      </c>
      <c r="L257" s="3">
        <v>75</v>
      </c>
      <c r="M257" s="3">
        <v>131</v>
      </c>
      <c r="N257" s="3">
        <v>165</v>
      </c>
      <c r="O257" s="3">
        <v>127</v>
      </c>
      <c r="P257" s="3">
        <v>113</v>
      </c>
      <c r="Q257" s="3">
        <v>155</v>
      </c>
      <c r="R257" s="3">
        <v>139</v>
      </c>
      <c r="T257" s="3" t="s">
        <v>97</v>
      </c>
    </row>
    <row r="258" spans="2:20" x14ac:dyDescent="0.2">
      <c r="B258" s="13">
        <v>405</v>
      </c>
      <c r="C258" s="3" t="s">
        <v>361</v>
      </c>
      <c r="D258" s="3" t="s">
        <v>418</v>
      </c>
      <c r="E258" s="3" t="s">
        <v>104</v>
      </c>
      <c r="F258" s="3" t="s">
        <v>103</v>
      </c>
      <c r="G258" s="3">
        <v>53</v>
      </c>
      <c r="H258" s="3">
        <v>14</v>
      </c>
      <c r="I258" s="3">
        <v>23</v>
      </c>
      <c r="J258" s="3">
        <v>36</v>
      </c>
      <c r="K258" s="3">
        <v>25</v>
      </c>
      <c r="L258" s="3">
        <v>28</v>
      </c>
      <c r="M258" s="3">
        <v>22</v>
      </c>
      <c r="N258" s="3">
        <v>31</v>
      </c>
      <c r="O258" s="3">
        <v>29</v>
      </c>
      <c r="P258" s="3">
        <v>34</v>
      </c>
      <c r="Q258" s="3">
        <v>46</v>
      </c>
      <c r="R258" s="3">
        <v>33</v>
      </c>
      <c r="T258" s="3" t="s">
        <v>97</v>
      </c>
    </row>
    <row r="259" spans="2:20" x14ac:dyDescent="0.2">
      <c r="B259" s="13">
        <v>408</v>
      </c>
      <c r="C259" s="3" t="s">
        <v>361</v>
      </c>
      <c r="D259" s="3" t="s">
        <v>418</v>
      </c>
      <c r="E259" s="3" t="s">
        <v>73</v>
      </c>
      <c r="H259" s="3" t="s">
        <v>328</v>
      </c>
      <c r="I259" s="3" t="s">
        <v>190</v>
      </c>
      <c r="J259" s="3" t="s">
        <v>344</v>
      </c>
      <c r="K259" s="3" t="s">
        <v>350</v>
      </c>
      <c r="L259" s="3" t="s">
        <v>236</v>
      </c>
      <c r="M259" s="3" t="s">
        <v>341</v>
      </c>
      <c r="N259" s="3" t="s">
        <v>353</v>
      </c>
    </row>
    <row r="260" spans="2:20" x14ac:dyDescent="0.2">
      <c r="B260" s="13">
        <v>409</v>
      </c>
      <c r="C260" s="3" t="s">
        <v>361</v>
      </c>
      <c r="D260" s="3" t="s">
        <v>418</v>
      </c>
      <c r="E260" s="3" t="s">
        <v>82</v>
      </c>
      <c r="H260" s="3" t="s">
        <v>343</v>
      </c>
      <c r="I260" s="3" t="s">
        <v>360</v>
      </c>
      <c r="J260" s="3" t="s">
        <v>354</v>
      </c>
      <c r="L260" s="3" t="s">
        <v>206</v>
      </c>
      <c r="M260" s="3" t="s">
        <v>152</v>
      </c>
      <c r="N260" s="3" t="s">
        <v>80</v>
      </c>
    </row>
    <row r="261" spans="2:20" x14ac:dyDescent="0.2">
      <c r="B261" s="13">
        <v>411</v>
      </c>
      <c r="C261" s="3" t="s">
        <v>361</v>
      </c>
      <c r="D261" s="3" t="s">
        <v>418</v>
      </c>
      <c r="E261" s="3" t="s">
        <v>95</v>
      </c>
      <c r="F261" s="3" t="s">
        <v>410</v>
      </c>
      <c r="G261" s="3">
        <v>0.1</v>
      </c>
      <c r="H261" s="3">
        <v>7.0000000000000001E-3</v>
      </c>
      <c r="I261" s="3">
        <v>1.2999999999999999E-2</v>
      </c>
      <c r="J261" s="3">
        <v>8.5000000000000006E-3</v>
      </c>
      <c r="K261" s="3" t="s">
        <v>406</v>
      </c>
      <c r="L261" s="3">
        <v>3.0000000000000001E-3</v>
      </c>
      <c r="M261" s="3">
        <v>1.2E-2</v>
      </c>
      <c r="N261" s="3">
        <v>5.4000000000000003E-3</v>
      </c>
      <c r="T261" s="3" t="s">
        <v>97</v>
      </c>
    </row>
    <row r="262" spans="2:20" x14ac:dyDescent="0.2">
      <c r="B262" s="13">
        <v>412</v>
      </c>
      <c r="C262" s="3" t="s">
        <v>361</v>
      </c>
      <c r="D262" s="3" t="s">
        <v>418</v>
      </c>
      <c r="E262" s="3" t="s">
        <v>98</v>
      </c>
      <c r="F262" s="3" t="s">
        <v>99</v>
      </c>
      <c r="G262" s="3">
        <v>3.9</v>
      </c>
      <c r="H262" s="3">
        <v>0.23</v>
      </c>
      <c r="I262" s="3">
        <v>0.16</v>
      </c>
      <c r="J262" s="3">
        <v>0.19</v>
      </c>
      <c r="L262" s="3">
        <v>6.6000000000000003E-2</v>
      </c>
      <c r="M262" s="3">
        <v>0.2</v>
      </c>
      <c r="N262" s="3">
        <v>0.36</v>
      </c>
    </row>
    <row r="263" spans="2:20" x14ac:dyDescent="0.2">
      <c r="B263" s="13">
        <v>413</v>
      </c>
      <c r="C263" s="3" t="s">
        <v>361</v>
      </c>
      <c r="D263" s="3" t="s">
        <v>418</v>
      </c>
      <c r="E263" s="3" t="s">
        <v>171</v>
      </c>
      <c r="F263" s="3" t="s">
        <v>411</v>
      </c>
      <c r="G263" s="3">
        <v>0.04</v>
      </c>
      <c r="H263" s="3">
        <v>8.8000000000000003E-4</v>
      </c>
      <c r="I263" s="3">
        <v>9.3999999999999997E-4</v>
      </c>
      <c r="J263" s="3">
        <v>6.9999999999999999E-4</v>
      </c>
      <c r="L263" s="3">
        <v>6.0999999999999997E-4</v>
      </c>
      <c r="M263" s="3">
        <v>6.8999999999999997E-4</v>
      </c>
      <c r="N263" s="3">
        <v>1.1000000000000001E-3</v>
      </c>
      <c r="T263" s="3" t="s">
        <v>97</v>
      </c>
    </row>
    <row r="264" spans="2:20" x14ac:dyDescent="0.2">
      <c r="B264" s="13">
        <v>414</v>
      </c>
      <c r="C264" s="3" t="s">
        <v>361</v>
      </c>
      <c r="D264" s="3" t="s">
        <v>418</v>
      </c>
      <c r="E264" s="3" t="s">
        <v>102</v>
      </c>
      <c r="F264" s="3" t="s">
        <v>103</v>
      </c>
      <c r="G264" s="3">
        <v>250</v>
      </c>
      <c r="H264" s="3">
        <v>139</v>
      </c>
      <c r="I264" s="3">
        <v>137</v>
      </c>
      <c r="J264" s="3">
        <v>143</v>
      </c>
      <c r="L264" s="3">
        <v>82.4</v>
      </c>
      <c r="M264" s="3">
        <v>84.8</v>
      </c>
      <c r="N264" s="3">
        <v>114</v>
      </c>
      <c r="T264" s="3" t="s">
        <v>97</v>
      </c>
    </row>
    <row r="265" spans="2:20" x14ac:dyDescent="0.2">
      <c r="B265" s="13">
        <v>415</v>
      </c>
      <c r="C265" s="3" t="s">
        <v>361</v>
      </c>
      <c r="D265" s="3" t="s">
        <v>418</v>
      </c>
      <c r="E265" s="3" t="s">
        <v>104</v>
      </c>
      <c r="F265" s="3" t="s">
        <v>103</v>
      </c>
      <c r="G265" s="3">
        <v>53</v>
      </c>
      <c r="H265" s="3">
        <v>36</v>
      </c>
      <c r="I265" s="3">
        <v>36</v>
      </c>
      <c r="J265" s="3">
        <v>51</v>
      </c>
      <c r="L265" s="3">
        <v>26</v>
      </c>
      <c r="M265" s="3">
        <v>32</v>
      </c>
      <c r="N265" s="3">
        <v>37</v>
      </c>
      <c r="T265" s="3" t="s">
        <v>97</v>
      </c>
    </row>
    <row r="266" spans="2:20" x14ac:dyDescent="0.2">
      <c r="B266" s="13">
        <v>418</v>
      </c>
      <c r="C266" s="3" t="s">
        <v>386</v>
      </c>
      <c r="D266" s="3" t="s">
        <v>418</v>
      </c>
      <c r="E266" s="3" t="s">
        <v>177</v>
      </c>
      <c r="F266" s="3" t="s">
        <v>362</v>
      </c>
    </row>
    <row r="267" spans="2:20" x14ac:dyDescent="0.2">
      <c r="B267" s="13">
        <v>421</v>
      </c>
      <c r="C267" s="3" t="s">
        <v>386</v>
      </c>
      <c r="D267" s="3" t="s">
        <v>425</v>
      </c>
      <c r="E267" s="3" t="s">
        <v>73</v>
      </c>
      <c r="H267" s="3" t="s">
        <v>408</v>
      </c>
      <c r="I267" s="3" t="s">
        <v>277</v>
      </c>
      <c r="J267" s="3" t="s">
        <v>364</v>
      </c>
      <c r="K267" s="3" t="s">
        <v>365</v>
      </c>
      <c r="L267" s="3" t="s">
        <v>366</v>
      </c>
      <c r="M267" s="3" t="s">
        <v>158</v>
      </c>
    </row>
    <row r="268" spans="2:20" x14ac:dyDescent="0.2">
      <c r="B268" s="13">
        <v>422</v>
      </c>
      <c r="C268" s="3" t="s">
        <v>386</v>
      </c>
      <c r="D268" s="3" t="s">
        <v>425</v>
      </c>
      <c r="E268" s="3" t="s">
        <v>82</v>
      </c>
      <c r="H268" s="3" t="s">
        <v>367</v>
      </c>
      <c r="I268" s="3" t="s">
        <v>368</v>
      </c>
      <c r="J268" s="3" t="s">
        <v>369</v>
      </c>
      <c r="K268" s="3" t="s">
        <v>370</v>
      </c>
      <c r="L268" s="3" t="s">
        <v>85</v>
      </c>
      <c r="M268" s="3" t="s">
        <v>209</v>
      </c>
    </row>
    <row r="269" spans="2:20" x14ac:dyDescent="0.2">
      <c r="B269" s="13">
        <v>424</v>
      </c>
      <c r="C269" s="3" t="s">
        <v>386</v>
      </c>
      <c r="D269" s="3" t="s">
        <v>425</v>
      </c>
      <c r="E269" s="3" t="s">
        <v>95</v>
      </c>
      <c r="F269" s="3" t="s">
        <v>410</v>
      </c>
      <c r="G269" s="3">
        <v>0.1</v>
      </c>
      <c r="H269" s="3">
        <v>4.3000000000000002E-5</v>
      </c>
      <c r="I269" s="3" t="s">
        <v>96</v>
      </c>
      <c r="J269" s="3" t="s">
        <v>251</v>
      </c>
      <c r="K269" s="3" t="s">
        <v>251</v>
      </c>
      <c r="L269" s="3" t="s">
        <v>251</v>
      </c>
      <c r="M269" s="3" t="s">
        <v>251</v>
      </c>
      <c r="T269" s="3" t="s">
        <v>97</v>
      </c>
    </row>
    <row r="270" spans="2:20" x14ac:dyDescent="0.2">
      <c r="B270" s="13">
        <v>425</v>
      </c>
      <c r="C270" s="3" t="s">
        <v>386</v>
      </c>
      <c r="D270" s="3" t="s">
        <v>425</v>
      </c>
      <c r="E270" s="3" t="s">
        <v>98</v>
      </c>
      <c r="F270" s="3" t="s">
        <v>99</v>
      </c>
      <c r="G270" s="3">
        <v>10.199999999999999</v>
      </c>
      <c r="H270" s="3">
        <v>1.8</v>
      </c>
      <c r="I270" s="3">
        <v>0.34</v>
      </c>
      <c r="J270" s="3">
        <v>0.5</v>
      </c>
      <c r="K270" s="3">
        <v>0.1</v>
      </c>
      <c r="L270" s="3">
        <v>3.3000000000000002E-2</v>
      </c>
      <c r="M270" s="3">
        <v>0.38</v>
      </c>
    </row>
    <row r="271" spans="2:20" x14ac:dyDescent="0.2">
      <c r="B271" s="13">
        <v>426</v>
      </c>
      <c r="C271" s="3" t="s">
        <v>386</v>
      </c>
      <c r="D271" s="3" t="s">
        <v>425</v>
      </c>
      <c r="E271" s="3" t="s">
        <v>28</v>
      </c>
      <c r="F271" s="3" t="s">
        <v>411</v>
      </c>
      <c r="G271" s="3">
        <v>0.04</v>
      </c>
      <c r="H271" s="3" t="s">
        <v>164</v>
      </c>
      <c r="I271" s="3" t="s">
        <v>164</v>
      </c>
      <c r="J271" s="3" t="s">
        <v>164</v>
      </c>
      <c r="K271" s="3" t="s">
        <v>164</v>
      </c>
      <c r="L271" s="3" t="s">
        <v>164</v>
      </c>
      <c r="M271" s="3" t="s">
        <v>164</v>
      </c>
      <c r="T271" s="3" t="s">
        <v>97</v>
      </c>
    </row>
    <row r="272" spans="2:20" x14ac:dyDescent="0.2">
      <c r="B272" s="13">
        <v>427</v>
      </c>
      <c r="C272" s="3" t="s">
        <v>386</v>
      </c>
      <c r="D272" s="3" t="s">
        <v>425</v>
      </c>
      <c r="E272" s="3" t="s">
        <v>102</v>
      </c>
      <c r="F272" s="3" t="s">
        <v>103</v>
      </c>
      <c r="G272" s="3">
        <v>250</v>
      </c>
      <c r="H272" s="3">
        <v>75</v>
      </c>
      <c r="I272" s="3">
        <v>59</v>
      </c>
      <c r="J272" s="3">
        <v>84</v>
      </c>
      <c r="K272" s="3">
        <v>33</v>
      </c>
      <c r="L272" s="3">
        <v>74</v>
      </c>
      <c r="M272" s="3">
        <v>60</v>
      </c>
      <c r="T272" s="3" t="s">
        <v>97</v>
      </c>
    </row>
    <row r="273" spans="2:20" x14ac:dyDescent="0.2">
      <c r="B273" s="13">
        <v>428</v>
      </c>
      <c r="C273" s="3" t="s">
        <v>386</v>
      </c>
      <c r="D273" s="3" t="s">
        <v>425</v>
      </c>
      <c r="E273" s="3" t="s">
        <v>104</v>
      </c>
      <c r="F273" s="3" t="s">
        <v>103</v>
      </c>
      <c r="G273" s="3">
        <v>107</v>
      </c>
      <c r="H273" s="3">
        <v>26</v>
      </c>
      <c r="I273" s="3">
        <v>78</v>
      </c>
      <c r="J273" s="3">
        <v>48</v>
      </c>
      <c r="K273" s="3">
        <v>10</v>
      </c>
      <c r="L273" s="3">
        <v>3.5</v>
      </c>
      <c r="M273" s="3">
        <v>26</v>
      </c>
      <c r="T273" s="3" t="s">
        <v>97</v>
      </c>
    </row>
    <row r="274" spans="2:20" x14ac:dyDescent="0.2">
      <c r="B274" s="13">
        <v>431</v>
      </c>
      <c r="C274" s="3" t="s">
        <v>386</v>
      </c>
      <c r="D274" s="3" t="s">
        <v>425</v>
      </c>
      <c r="E274" s="3" t="s">
        <v>73</v>
      </c>
      <c r="H274" s="3" t="s">
        <v>202</v>
      </c>
      <c r="I274" s="3" t="s">
        <v>293</v>
      </c>
      <c r="J274" s="3" t="s">
        <v>371</v>
      </c>
      <c r="K274" s="3" t="s">
        <v>372</v>
      </c>
    </row>
    <row r="275" spans="2:20" x14ac:dyDescent="0.2">
      <c r="B275" s="13">
        <v>432</v>
      </c>
      <c r="C275" s="3" t="s">
        <v>386</v>
      </c>
      <c r="D275" s="3" t="s">
        <v>425</v>
      </c>
      <c r="E275" s="3" t="s">
        <v>82</v>
      </c>
      <c r="H275" s="3" t="s">
        <v>373</v>
      </c>
      <c r="I275" s="3" t="s">
        <v>374</v>
      </c>
      <c r="J275" s="3" t="s">
        <v>355</v>
      </c>
      <c r="K275" s="3" t="s">
        <v>375</v>
      </c>
    </row>
    <row r="276" spans="2:20" x14ac:dyDescent="0.2">
      <c r="B276" s="13">
        <v>434</v>
      </c>
      <c r="C276" s="3" t="s">
        <v>386</v>
      </c>
      <c r="D276" s="3" t="s">
        <v>425</v>
      </c>
      <c r="E276" s="3" t="s">
        <v>95</v>
      </c>
      <c r="F276" s="3" t="s">
        <v>410</v>
      </c>
      <c r="G276" s="3">
        <v>0.1</v>
      </c>
      <c r="H276" s="3">
        <v>1.6E-2</v>
      </c>
      <c r="I276" s="3" t="s">
        <v>251</v>
      </c>
      <c r="J276" s="3" t="s">
        <v>251</v>
      </c>
      <c r="T276" s="3" t="s">
        <v>97</v>
      </c>
    </row>
    <row r="277" spans="2:20" x14ac:dyDescent="0.2">
      <c r="B277" s="13">
        <v>435</v>
      </c>
      <c r="C277" s="3" t="s">
        <v>386</v>
      </c>
      <c r="D277" s="3" t="s">
        <v>425</v>
      </c>
      <c r="E277" s="3" t="s">
        <v>98</v>
      </c>
      <c r="F277" s="3" t="s">
        <v>99</v>
      </c>
      <c r="G277" s="3">
        <v>10.199999999999999</v>
      </c>
      <c r="H277" s="3">
        <v>0.37</v>
      </c>
      <c r="I277" s="3">
        <v>0.61</v>
      </c>
      <c r="J277" s="3">
        <v>0.61</v>
      </c>
      <c r="K277" s="3">
        <v>0.24</v>
      </c>
    </row>
    <row r="278" spans="2:20" x14ac:dyDescent="0.2">
      <c r="B278" s="13">
        <v>436</v>
      </c>
      <c r="C278" s="3" t="s">
        <v>386</v>
      </c>
      <c r="D278" s="3" t="s">
        <v>425</v>
      </c>
      <c r="E278" s="3" t="s">
        <v>28</v>
      </c>
      <c r="F278" s="3" t="s">
        <v>411</v>
      </c>
      <c r="G278" s="3">
        <v>0.04</v>
      </c>
      <c r="H278" s="3" t="s">
        <v>164</v>
      </c>
      <c r="I278" s="3" t="s">
        <v>164</v>
      </c>
      <c r="J278" s="3" t="s">
        <v>164</v>
      </c>
      <c r="K278" s="3" t="s">
        <v>164</v>
      </c>
      <c r="T278" s="3" t="s">
        <v>97</v>
      </c>
    </row>
    <row r="279" spans="2:20" x14ac:dyDescent="0.2">
      <c r="B279" s="13">
        <v>437</v>
      </c>
      <c r="C279" s="3" t="s">
        <v>386</v>
      </c>
      <c r="D279" s="3" t="s">
        <v>425</v>
      </c>
      <c r="E279" s="3" t="s">
        <v>102</v>
      </c>
      <c r="F279" s="3" t="s">
        <v>103</v>
      </c>
      <c r="G279" s="3">
        <v>250</v>
      </c>
      <c r="H279" s="3">
        <v>49</v>
      </c>
      <c r="I279" s="3">
        <v>58</v>
      </c>
      <c r="J279" s="3">
        <v>56</v>
      </c>
      <c r="K279" s="3">
        <v>57</v>
      </c>
      <c r="T279" s="3" t="s">
        <v>97</v>
      </c>
    </row>
    <row r="280" spans="2:20" x14ac:dyDescent="0.2">
      <c r="B280" s="13">
        <v>438</v>
      </c>
      <c r="C280" s="3" t="s">
        <v>386</v>
      </c>
      <c r="D280" s="3" t="s">
        <v>425</v>
      </c>
      <c r="E280" s="3" t="s">
        <v>104</v>
      </c>
      <c r="F280" s="3" t="s">
        <v>103</v>
      </c>
      <c r="G280" s="3">
        <v>107</v>
      </c>
      <c r="H280" s="3">
        <v>88</v>
      </c>
      <c r="I280" s="3">
        <v>99</v>
      </c>
      <c r="J280" s="3">
        <v>51</v>
      </c>
      <c r="K280" s="3">
        <v>56</v>
      </c>
      <c r="T280" s="3" t="s">
        <v>97</v>
      </c>
    </row>
    <row r="281" spans="2:20" x14ac:dyDescent="0.2">
      <c r="B281" s="13">
        <v>441</v>
      </c>
      <c r="C281" s="3" t="s">
        <v>386</v>
      </c>
      <c r="D281" s="3" t="s">
        <v>425</v>
      </c>
      <c r="E281" s="3" t="s">
        <v>177</v>
      </c>
      <c r="F281" s="3" t="s">
        <v>362</v>
      </c>
    </row>
    <row r="282" spans="2:20" x14ac:dyDescent="0.2">
      <c r="B282" s="13">
        <v>444</v>
      </c>
      <c r="C282" s="3" t="s">
        <v>386</v>
      </c>
      <c r="D282" s="3" t="s">
        <v>415</v>
      </c>
      <c r="E282" s="3" t="s">
        <v>73</v>
      </c>
      <c r="H282" s="3" t="s">
        <v>409</v>
      </c>
      <c r="I282" s="3" t="s">
        <v>377</v>
      </c>
      <c r="J282" s="3" t="s">
        <v>378</v>
      </c>
      <c r="K282" s="3" t="s">
        <v>379</v>
      </c>
      <c r="L282" s="3" t="s">
        <v>380</v>
      </c>
    </row>
    <row r="283" spans="2:20" x14ac:dyDescent="0.2">
      <c r="B283" s="13">
        <v>445</v>
      </c>
      <c r="C283" s="3" t="s">
        <v>386</v>
      </c>
      <c r="D283" s="3" t="s">
        <v>415</v>
      </c>
      <c r="E283" s="3" t="s">
        <v>82</v>
      </c>
      <c r="H283" s="3" t="s">
        <v>277</v>
      </c>
      <c r="I283" s="3" t="s">
        <v>147</v>
      </c>
      <c r="J283" s="3" t="s">
        <v>166</v>
      </c>
      <c r="K283" s="3" t="s">
        <v>381</v>
      </c>
      <c r="L283" s="3" t="s">
        <v>231</v>
      </c>
    </row>
    <row r="284" spans="2:20" x14ac:dyDescent="0.2">
      <c r="B284" s="13">
        <v>447</v>
      </c>
      <c r="C284" s="3" t="s">
        <v>386</v>
      </c>
      <c r="D284" s="3" t="s">
        <v>415</v>
      </c>
      <c r="E284" s="3" t="s">
        <v>95</v>
      </c>
      <c r="F284" s="3" t="s">
        <v>410</v>
      </c>
      <c r="G284" s="3">
        <v>0.1</v>
      </c>
      <c r="H284" s="3">
        <v>3.8E-3</v>
      </c>
      <c r="I284" s="3" t="s">
        <v>251</v>
      </c>
      <c r="J284" s="3" t="s">
        <v>251</v>
      </c>
      <c r="K284" s="3" t="s">
        <v>251</v>
      </c>
      <c r="L284" s="3" t="s">
        <v>251</v>
      </c>
      <c r="T284" s="3" t="s">
        <v>97</v>
      </c>
    </row>
    <row r="285" spans="2:20" x14ac:dyDescent="0.2">
      <c r="B285" s="13">
        <v>448</v>
      </c>
      <c r="C285" s="3" t="s">
        <v>386</v>
      </c>
      <c r="D285" s="3" t="s">
        <v>415</v>
      </c>
      <c r="E285" s="3" t="s">
        <v>98</v>
      </c>
      <c r="F285" s="3" t="s">
        <v>99</v>
      </c>
      <c r="G285" s="3">
        <v>10.199999999999999</v>
      </c>
      <c r="H285" s="3">
        <v>1.4E-2</v>
      </c>
      <c r="I285" s="3">
        <v>7.9000000000000001E-2</v>
      </c>
      <c r="J285" s="3">
        <v>8.1000000000000003E-2</v>
      </c>
      <c r="K285" s="3">
        <v>0.51</v>
      </c>
      <c r="L285" s="3">
        <v>0.21</v>
      </c>
    </row>
    <row r="286" spans="2:20" x14ac:dyDescent="0.2">
      <c r="B286" s="13">
        <v>449</v>
      </c>
      <c r="C286" s="3" t="s">
        <v>386</v>
      </c>
      <c r="D286" s="3" t="s">
        <v>415</v>
      </c>
      <c r="E286" s="3" t="s">
        <v>28</v>
      </c>
      <c r="F286" s="3" t="s">
        <v>411</v>
      </c>
      <c r="G286" s="3">
        <v>0.04</v>
      </c>
      <c r="H286" s="3" t="s">
        <v>164</v>
      </c>
      <c r="I286" s="3">
        <v>1E-3</v>
      </c>
      <c r="J286" s="3" t="s">
        <v>164</v>
      </c>
      <c r="K286" s="3" t="s">
        <v>164</v>
      </c>
      <c r="L286" s="3">
        <v>1E-3</v>
      </c>
      <c r="T286" s="3" t="s">
        <v>97</v>
      </c>
    </row>
    <row r="287" spans="2:20" x14ac:dyDescent="0.2">
      <c r="B287" s="13">
        <v>450</v>
      </c>
      <c r="C287" s="3" t="s">
        <v>386</v>
      </c>
      <c r="D287" s="3" t="s">
        <v>415</v>
      </c>
      <c r="E287" s="3" t="s">
        <v>102</v>
      </c>
      <c r="F287" s="3" t="s">
        <v>103</v>
      </c>
      <c r="G287" s="3">
        <v>250</v>
      </c>
      <c r="H287" s="3">
        <v>89</v>
      </c>
      <c r="I287" s="3">
        <v>49</v>
      </c>
      <c r="J287" s="3">
        <v>69</v>
      </c>
      <c r="K287" s="3">
        <v>89</v>
      </c>
      <c r="L287" s="3">
        <v>110</v>
      </c>
      <c r="T287" s="3" t="s">
        <v>97</v>
      </c>
    </row>
    <row r="288" spans="2:20" x14ac:dyDescent="0.2">
      <c r="B288" s="13">
        <v>451</v>
      </c>
      <c r="C288" s="3" t="s">
        <v>386</v>
      </c>
      <c r="D288" s="3" t="s">
        <v>415</v>
      </c>
      <c r="E288" s="3" t="s">
        <v>104</v>
      </c>
      <c r="F288" s="3" t="s">
        <v>103</v>
      </c>
      <c r="G288" s="3">
        <v>107</v>
      </c>
      <c r="H288" s="3">
        <v>7.3</v>
      </c>
      <c r="I288" s="3">
        <v>13</v>
      </c>
      <c r="J288" s="3">
        <v>14</v>
      </c>
      <c r="K288" s="3">
        <v>62</v>
      </c>
      <c r="L288" s="3">
        <v>43</v>
      </c>
      <c r="T288" s="3" t="s">
        <v>97</v>
      </c>
    </row>
    <row r="289" spans="2:31" x14ac:dyDescent="0.2">
      <c r="B289" s="13">
        <v>454</v>
      </c>
      <c r="C289" s="3" t="s">
        <v>386</v>
      </c>
      <c r="D289" s="3" t="s">
        <v>415</v>
      </c>
      <c r="E289" s="3" t="s">
        <v>73</v>
      </c>
      <c r="H289" s="3" t="s">
        <v>232</v>
      </c>
      <c r="I289" s="3" t="s">
        <v>260</v>
      </c>
      <c r="J289" s="3" t="s">
        <v>215</v>
      </c>
      <c r="K289" s="3" t="s">
        <v>207</v>
      </c>
    </row>
    <row r="290" spans="2:31" x14ac:dyDescent="0.2">
      <c r="B290" s="13">
        <v>455</v>
      </c>
      <c r="C290" s="3" t="s">
        <v>386</v>
      </c>
      <c r="D290" s="3" t="s">
        <v>415</v>
      </c>
      <c r="E290" s="3" t="s">
        <v>82</v>
      </c>
      <c r="H290" s="3" t="s">
        <v>382</v>
      </c>
      <c r="I290" s="3" t="s">
        <v>383</v>
      </c>
      <c r="J290" s="3" t="s">
        <v>384</v>
      </c>
      <c r="K290" s="3" t="s">
        <v>385</v>
      </c>
    </row>
    <row r="291" spans="2:31" x14ac:dyDescent="0.2">
      <c r="B291" s="13">
        <v>457</v>
      </c>
      <c r="C291" s="3" t="s">
        <v>386</v>
      </c>
      <c r="D291" s="3" t="s">
        <v>415</v>
      </c>
      <c r="E291" s="3" t="s">
        <v>95</v>
      </c>
      <c r="F291" s="3" t="s">
        <v>410</v>
      </c>
      <c r="G291" s="3">
        <v>0.1</v>
      </c>
      <c r="H291" s="3" t="s">
        <v>251</v>
      </c>
      <c r="I291" s="3" t="s">
        <v>251</v>
      </c>
      <c r="J291" s="3" t="s">
        <v>251</v>
      </c>
      <c r="K291" s="3" t="s">
        <v>251</v>
      </c>
      <c r="T291" s="3" t="s">
        <v>97</v>
      </c>
    </row>
    <row r="292" spans="2:31" x14ac:dyDescent="0.2">
      <c r="B292" s="13">
        <v>458</v>
      </c>
      <c r="C292" s="3" t="s">
        <v>386</v>
      </c>
      <c r="D292" s="3" t="s">
        <v>415</v>
      </c>
      <c r="E292" s="3" t="s">
        <v>98</v>
      </c>
      <c r="F292" s="3" t="s">
        <v>99</v>
      </c>
      <c r="G292" s="3">
        <v>10.199999999999999</v>
      </c>
      <c r="H292" s="3">
        <v>0.36</v>
      </c>
      <c r="I292" s="3">
        <v>0.17</v>
      </c>
      <c r="J292" s="3">
        <v>0.33</v>
      </c>
      <c r="K292" s="3">
        <v>0.09</v>
      </c>
    </row>
    <row r="293" spans="2:31" x14ac:dyDescent="0.2">
      <c r="B293" s="13">
        <v>459</v>
      </c>
      <c r="C293" s="3" t="s">
        <v>386</v>
      </c>
      <c r="D293" s="3" t="s">
        <v>415</v>
      </c>
      <c r="E293" s="3" t="s">
        <v>28</v>
      </c>
      <c r="F293" s="3" t="s">
        <v>411</v>
      </c>
      <c r="G293" s="3">
        <v>0.04</v>
      </c>
      <c r="H293" s="3">
        <v>1E-3</v>
      </c>
      <c r="I293" s="3">
        <v>1E-3</v>
      </c>
      <c r="J293" s="3">
        <v>1E-3</v>
      </c>
      <c r="K293" s="3">
        <v>1E-3</v>
      </c>
      <c r="T293" s="3" t="s">
        <v>97</v>
      </c>
    </row>
    <row r="294" spans="2:31" x14ac:dyDescent="0.2">
      <c r="B294" s="13">
        <v>460</v>
      </c>
      <c r="C294" s="3" t="s">
        <v>386</v>
      </c>
      <c r="D294" s="3" t="s">
        <v>415</v>
      </c>
      <c r="E294" s="3" t="s">
        <v>102</v>
      </c>
      <c r="F294" s="3" t="s">
        <v>103</v>
      </c>
      <c r="G294" s="3">
        <v>250</v>
      </c>
      <c r="H294" s="3">
        <v>88</v>
      </c>
      <c r="I294" s="3">
        <v>54</v>
      </c>
      <c r="J294" s="3">
        <v>85</v>
      </c>
      <c r="K294" s="3">
        <v>86</v>
      </c>
      <c r="T294" s="3" t="s">
        <v>97</v>
      </c>
    </row>
    <row r="295" spans="2:31" x14ac:dyDescent="0.2">
      <c r="B295" s="13">
        <v>461</v>
      </c>
      <c r="C295" s="3" t="s">
        <v>386</v>
      </c>
      <c r="D295" s="3" t="s">
        <v>415</v>
      </c>
      <c r="E295" s="3" t="s">
        <v>104</v>
      </c>
      <c r="F295" s="3" t="s">
        <v>103</v>
      </c>
      <c r="G295" s="3">
        <v>107</v>
      </c>
      <c r="H295" s="3">
        <v>45</v>
      </c>
      <c r="I295" s="3">
        <v>59</v>
      </c>
      <c r="J295" s="3">
        <v>49</v>
      </c>
      <c r="K295" s="3">
        <v>27</v>
      </c>
      <c r="T295" s="3" t="s">
        <v>97</v>
      </c>
    </row>
    <row r="297" spans="2:31" x14ac:dyDescent="0.2">
      <c r="B297" s="13">
        <v>419</v>
      </c>
      <c r="C297" s="3" t="s">
        <v>386</v>
      </c>
      <c r="D297" s="3" t="s">
        <v>425</v>
      </c>
      <c r="E297" s="9" t="s">
        <v>363</v>
      </c>
      <c r="F297" s="9"/>
    </row>
    <row r="298" spans="2:31" ht="11.1" customHeight="1" x14ac:dyDescent="0.2">
      <c r="B298" s="13">
        <v>4</v>
      </c>
      <c r="C298" s="3" t="s">
        <v>155</v>
      </c>
      <c r="D298" s="3" t="s">
        <v>414</v>
      </c>
      <c r="E298" s="8" t="s">
        <v>413</v>
      </c>
      <c r="F298" s="9"/>
      <c r="G298" s="5"/>
      <c r="H298" s="5"/>
      <c r="I298" s="5"/>
      <c r="J298" s="5"/>
      <c r="K298" s="5"/>
      <c r="L298" s="5"/>
      <c r="M298" s="5"/>
      <c r="N298" s="5"/>
      <c r="O298" s="5"/>
      <c r="P298" s="5"/>
      <c r="Q298" s="5"/>
      <c r="R298" s="5"/>
      <c r="T298" s="4" t="s">
        <v>139</v>
      </c>
      <c r="U298" s="5"/>
      <c r="V298" s="5"/>
      <c r="W298" s="5"/>
      <c r="X298" s="5"/>
      <c r="Y298" s="5"/>
      <c r="Z298" s="5"/>
      <c r="AA298" s="5"/>
      <c r="AB298" s="5"/>
      <c r="AC298" s="5"/>
      <c r="AD298" s="5"/>
      <c r="AE298" s="5"/>
    </row>
    <row r="299" spans="2:31" ht="11.1" customHeight="1" x14ac:dyDescent="0.2">
      <c r="B299" s="13">
        <v>194</v>
      </c>
      <c r="C299" s="3" t="s">
        <v>261</v>
      </c>
      <c r="D299" s="3" t="s">
        <v>414</v>
      </c>
      <c r="E299" s="9" t="s">
        <v>243</v>
      </c>
      <c r="F299" s="9"/>
    </row>
    <row r="300" spans="2:31" ht="11.1" customHeight="1" x14ac:dyDescent="0.2">
      <c r="B300" s="13">
        <v>242</v>
      </c>
      <c r="C300" s="3" t="s">
        <v>295</v>
      </c>
      <c r="D300" s="3" t="s">
        <v>425</v>
      </c>
      <c r="E300" s="9" t="s">
        <v>263</v>
      </c>
      <c r="F300" s="9"/>
    </row>
    <row r="301" spans="2:31" ht="11.1" customHeight="1" x14ac:dyDescent="0.2">
      <c r="B301" s="13">
        <v>148</v>
      </c>
      <c r="C301" s="3" t="s">
        <v>242</v>
      </c>
      <c r="D301" s="3" t="s">
        <v>414</v>
      </c>
      <c r="E301" s="9" t="s">
        <v>424</v>
      </c>
      <c r="F301" s="9"/>
    </row>
    <row r="302" spans="2:31" ht="11.1" customHeight="1" x14ac:dyDescent="0.2">
      <c r="B302" s="13">
        <v>312</v>
      </c>
      <c r="C302" s="3" t="s">
        <v>361</v>
      </c>
      <c r="D302" s="3" t="s">
        <v>425</v>
      </c>
      <c r="E302" s="9" t="s">
        <v>297</v>
      </c>
      <c r="F302" s="9"/>
    </row>
    <row r="303" spans="2:31" ht="11.1" customHeight="1" x14ac:dyDescent="0.2">
      <c r="B303" s="13">
        <v>69</v>
      </c>
      <c r="C303" s="3" t="s">
        <v>175</v>
      </c>
      <c r="D303" s="3" t="s">
        <v>414</v>
      </c>
      <c r="E303" s="9" t="s">
        <v>156</v>
      </c>
      <c r="F303" s="9"/>
    </row>
    <row r="304" spans="2:31" ht="11.1" customHeight="1" x14ac:dyDescent="0.2">
      <c r="B304" s="13">
        <v>218</v>
      </c>
      <c r="C304" s="3" t="s">
        <v>261</v>
      </c>
      <c r="D304" s="3" t="s">
        <v>415</v>
      </c>
      <c r="E304" s="9" t="s">
        <v>254</v>
      </c>
      <c r="F304" s="9"/>
    </row>
    <row r="305" spans="2:33" ht="11.1" customHeight="1" x14ac:dyDescent="0.2">
      <c r="B305" s="13">
        <v>80</v>
      </c>
      <c r="C305" s="3" t="s">
        <v>175</v>
      </c>
      <c r="D305" s="3" t="s">
        <v>415</v>
      </c>
      <c r="E305" s="9" t="s">
        <v>165</v>
      </c>
      <c r="F305" s="9"/>
    </row>
    <row r="306" spans="2:33" ht="11.1" customHeight="1" x14ac:dyDescent="0.2">
      <c r="B306" s="13">
        <v>17</v>
      </c>
      <c r="C306" s="3" t="s">
        <v>155</v>
      </c>
      <c r="D306" s="3" t="s">
        <v>415</v>
      </c>
      <c r="E306" s="8" t="s">
        <v>143</v>
      </c>
      <c r="F306" s="9"/>
      <c r="G306" s="5"/>
      <c r="H306" s="5"/>
      <c r="I306" s="5"/>
      <c r="J306" s="5"/>
      <c r="K306" s="5"/>
      <c r="L306" s="5"/>
      <c r="M306" s="5"/>
      <c r="N306" s="5"/>
      <c r="O306" s="5"/>
      <c r="P306" s="5"/>
      <c r="Q306" s="5"/>
      <c r="R306" s="5"/>
      <c r="T306" s="5"/>
      <c r="U306" s="5"/>
      <c r="V306" s="5"/>
      <c r="W306" s="5"/>
      <c r="X306" s="5"/>
      <c r="Y306" s="5"/>
      <c r="Z306" s="5"/>
      <c r="AA306" s="5"/>
      <c r="AD306" s="5"/>
      <c r="AF306" s="5"/>
      <c r="AG306" s="5"/>
    </row>
    <row r="307" spans="2:33" ht="11.1" customHeight="1" x14ac:dyDescent="0.2">
      <c r="B307" s="13">
        <v>442</v>
      </c>
      <c r="C307" s="3" t="s">
        <v>386</v>
      </c>
      <c r="D307" s="3" t="s">
        <v>415</v>
      </c>
      <c r="E307" s="9" t="s">
        <v>376</v>
      </c>
      <c r="F307" s="9"/>
    </row>
    <row r="308" spans="2:33" ht="11.1" customHeight="1" x14ac:dyDescent="0.2">
      <c r="B308" s="13">
        <v>265</v>
      </c>
      <c r="C308" s="3" t="s">
        <v>295</v>
      </c>
      <c r="D308" s="3" t="s">
        <v>415</v>
      </c>
      <c r="E308" s="9" t="s">
        <v>427</v>
      </c>
      <c r="F308" s="9"/>
    </row>
    <row r="309" spans="2:33" ht="11.1" customHeight="1" x14ac:dyDescent="0.2">
      <c r="B309" s="13">
        <v>171</v>
      </c>
      <c r="C309" s="3" t="s">
        <v>242</v>
      </c>
      <c r="D309" s="3" t="s">
        <v>415</v>
      </c>
      <c r="E309" s="9" t="s">
        <v>237</v>
      </c>
      <c r="F309" s="9"/>
    </row>
    <row r="310" spans="2:33" ht="11.1" customHeight="1" x14ac:dyDescent="0.2">
      <c r="B310" s="13">
        <v>333</v>
      </c>
      <c r="C310" s="3" t="s">
        <v>361</v>
      </c>
      <c r="D310" s="3" t="s">
        <v>415</v>
      </c>
      <c r="E310" s="9" t="s">
        <v>321</v>
      </c>
      <c r="F310" s="9"/>
    </row>
    <row r="311" spans="2:33" ht="11.1" customHeight="1" x14ac:dyDescent="0.2">
      <c r="B311" s="13">
        <v>91</v>
      </c>
      <c r="C311" s="3" t="s">
        <v>175</v>
      </c>
      <c r="D311" s="3" t="s">
        <v>416</v>
      </c>
      <c r="E311" s="9" t="s">
        <v>172</v>
      </c>
      <c r="F311" s="9"/>
    </row>
    <row r="312" spans="2:33" ht="11.1" customHeight="1" x14ac:dyDescent="0.2">
      <c r="B312" s="13">
        <v>288</v>
      </c>
      <c r="C312" s="3" t="s">
        <v>295</v>
      </c>
      <c r="D312" s="3" t="s">
        <v>416</v>
      </c>
      <c r="E312" s="9" t="s">
        <v>284</v>
      </c>
      <c r="F312" s="9"/>
    </row>
    <row r="313" spans="2:33" ht="11.1" customHeight="1" x14ac:dyDescent="0.2">
      <c r="B313" s="13">
        <v>29</v>
      </c>
      <c r="C313" s="3" t="s">
        <v>155</v>
      </c>
      <c r="D313" s="3" t="s">
        <v>416</v>
      </c>
      <c r="E313" s="9" t="s">
        <v>428</v>
      </c>
      <c r="F313" s="9"/>
      <c r="AA313" s="5"/>
    </row>
    <row r="314" spans="2:33" ht="11.1" customHeight="1" x14ac:dyDescent="0.2">
      <c r="B314" s="13">
        <v>354</v>
      </c>
      <c r="C314" s="3" t="s">
        <v>361</v>
      </c>
      <c r="D314" s="3" t="s">
        <v>416</v>
      </c>
      <c r="E314" s="9" t="s">
        <v>330</v>
      </c>
      <c r="F314" s="9"/>
    </row>
    <row r="315" spans="2:33" ht="11.1" customHeight="1" x14ac:dyDescent="0.2">
      <c r="B315" s="13">
        <v>43</v>
      </c>
      <c r="C315" s="3" t="s">
        <v>155</v>
      </c>
      <c r="D315" s="3" t="s">
        <v>417</v>
      </c>
      <c r="E315" s="9" t="s">
        <v>430</v>
      </c>
      <c r="F315" s="9"/>
      <c r="T315" s="3" t="s">
        <v>100</v>
      </c>
    </row>
    <row r="316" spans="2:33" ht="11.1" customHeight="1" x14ac:dyDescent="0.2">
      <c r="B316" s="13">
        <v>375</v>
      </c>
      <c r="C316" s="3" t="s">
        <v>361</v>
      </c>
      <c r="D316" s="3" t="s">
        <v>417</v>
      </c>
      <c r="E316" s="9" t="s">
        <v>346</v>
      </c>
      <c r="F316" s="9"/>
    </row>
    <row r="317" spans="2:33" ht="11.1" customHeight="1" x14ac:dyDescent="0.2">
      <c r="B317" s="13">
        <v>56</v>
      </c>
      <c r="C317" s="3" t="s">
        <v>155</v>
      </c>
      <c r="D317" s="3" t="s">
        <v>418</v>
      </c>
      <c r="E317" s="9" t="s">
        <v>105</v>
      </c>
      <c r="F317" s="9"/>
      <c r="T317" s="3" t="s">
        <v>100</v>
      </c>
    </row>
    <row r="318" spans="2:33" ht="11.1" customHeight="1" x14ac:dyDescent="0.2">
      <c r="B318" s="13">
        <v>396</v>
      </c>
      <c r="C318" s="3" t="s">
        <v>361</v>
      </c>
      <c r="D318" s="3" t="s">
        <v>418</v>
      </c>
      <c r="E318" s="9" t="s">
        <v>356</v>
      </c>
      <c r="F318" s="9"/>
    </row>
    <row r="319" spans="2:33" ht="11.1" customHeight="1" x14ac:dyDescent="0.2">
      <c r="B319" s="13">
        <v>105</v>
      </c>
      <c r="C319" s="3" t="s">
        <v>221</v>
      </c>
      <c r="D319" s="3" t="s">
        <v>420</v>
      </c>
      <c r="E319" s="9" t="s">
        <v>419</v>
      </c>
      <c r="F319" s="9"/>
    </row>
    <row r="320" spans="2:33" ht="11.1" customHeight="1" x14ac:dyDescent="0.2">
      <c r="B320" s="13">
        <v>115</v>
      </c>
      <c r="C320" s="3" t="s">
        <v>221</v>
      </c>
      <c r="D320" s="3" t="s">
        <v>421</v>
      </c>
      <c r="E320" s="9" t="s">
        <v>200</v>
      </c>
      <c r="F320" s="9"/>
    </row>
    <row r="321" spans="2:34" ht="11.1" customHeight="1" x14ac:dyDescent="0.2">
      <c r="B321" s="13">
        <v>125</v>
      </c>
      <c r="C321" s="3" t="s">
        <v>221</v>
      </c>
      <c r="D321" s="3" t="s">
        <v>422</v>
      </c>
      <c r="E321" s="9" t="s">
        <v>210</v>
      </c>
      <c r="F321" s="9"/>
    </row>
    <row r="322" spans="2:34" ht="11.1" customHeight="1" x14ac:dyDescent="0.2">
      <c r="B322" s="13">
        <v>135</v>
      </c>
      <c r="C322" s="3" t="s">
        <v>221</v>
      </c>
      <c r="D322" s="3" t="s">
        <v>423</v>
      </c>
      <c r="E322" s="9" t="s">
        <v>216</v>
      </c>
      <c r="F322" s="9"/>
    </row>
    <row r="323" spans="2:34" x14ac:dyDescent="0.2">
      <c r="B323" s="14">
        <v>5</v>
      </c>
      <c r="C323" s="10" t="s">
        <v>155</v>
      </c>
      <c r="D323" s="10" t="s">
        <v>414</v>
      </c>
      <c r="E323" s="10"/>
      <c r="F323" s="10"/>
      <c r="G323" s="11" t="s">
        <v>387</v>
      </c>
      <c r="H323" s="11" t="s">
        <v>72</v>
      </c>
      <c r="I323" s="5"/>
      <c r="J323" s="5"/>
      <c r="K323" s="5"/>
      <c r="L323" s="5"/>
      <c r="M323" s="5"/>
      <c r="N323" s="5"/>
      <c r="O323" s="5"/>
      <c r="P323" s="5"/>
      <c r="Q323" s="5"/>
      <c r="R323" s="5"/>
      <c r="T323" s="5"/>
      <c r="U323" s="5"/>
      <c r="V323" s="5"/>
      <c r="W323" s="5"/>
      <c r="X323" s="5"/>
      <c r="Y323" s="5"/>
      <c r="Z323" s="5"/>
      <c r="AA323" s="5"/>
      <c r="AD323" s="5"/>
    </row>
    <row r="324" spans="2:34" x14ac:dyDescent="0.2">
      <c r="B324" s="14">
        <v>18</v>
      </c>
      <c r="C324" s="10" t="s">
        <v>155</v>
      </c>
      <c r="D324" s="10" t="s">
        <v>415</v>
      </c>
      <c r="E324" s="11" t="s">
        <v>71</v>
      </c>
      <c r="F324" s="10"/>
      <c r="G324" s="11" t="s">
        <v>387</v>
      </c>
      <c r="H324" s="11" t="s">
        <v>72</v>
      </c>
      <c r="I324" s="5"/>
      <c r="J324" s="5"/>
      <c r="K324" s="5"/>
      <c r="L324" s="5"/>
      <c r="M324" s="5"/>
      <c r="N324" s="5"/>
      <c r="O324" s="5"/>
      <c r="P324" s="5"/>
      <c r="Q324" s="5"/>
      <c r="R324" s="5"/>
      <c r="T324" s="4" t="s">
        <v>150</v>
      </c>
      <c r="U324" s="5"/>
      <c r="V324" s="5"/>
      <c r="W324" s="5"/>
      <c r="X324" s="5"/>
      <c r="Y324" s="5"/>
      <c r="Z324" s="5"/>
      <c r="AA324" s="5"/>
      <c r="AD324" s="5"/>
      <c r="AF324" s="5"/>
      <c r="AG324" s="5"/>
      <c r="AH324" s="5"/>
    </row>
    <row r="325" spans="2:34" x14ac:dyDescent="0.2">
      <c r="B325" s="13">
        <v>30</v>
      </c>
      <c r="C325" s="3" t="s">
        <v>155</v>
      </c>
      <c r="D325" s="3" t="s">
        <v>416</v>
      </c>
      <c r="E325" s="4" t="s">
        <v>71</v>
      </c>
      <c r="F325" s="5"/>
      <c r="G325" s="4" t="s">
        <v>387</v>
      </c>
      <c r="H325" s="4" t="s">
        <v>72</v>
      </c>
      <c r="I325" s="5"/>
      <c r="J325" s="5"/>
      <c r="K325" s="5"/>
      <c r="L325" s="5"/>
      <c r="M325" s="5"/>
      <c r="N325" s="5"/>
      <c r="O325" s="5"/>
      <c r="P325" s="5"/>
      <c r="Q325" s="5"/>
      <c r="R325" s="5"/>
      <c r="T325" s="4" t="s">
        <v>100</v>
      </c>
      <c r="U325" s="5"/>
      <c r="V325" s="5"/>
      <c r="W325" s="5"/>
      <c r="X325" s="5"/>
      <c r="Y325" s="5"/>
      <c r="Z325" s="5"/>
      <c r="AA325" s="5"/>
      <c r="AD325" s="5"/>
      <c r="AF325" s="5"/>
    </row>
    <row r="326" spans="2:34" x14ac:dyDescent="0.2">
      <c r="B326" s="13">
        <v>44</v>
      </c>
      <c r="C326" s="3" t="s">
        <v>155</v>
      </c>
      <c r="D326" s="3" t="s">
        <v>417</v>
      </c>
      <c r="E326" s="3" t="s">
        <v>71</v>
      </c>
      <c r="G326" s="3" t="s">
        <v>387</v>
      </c>
      <c r="H326" s="3" t="s">
        <v>72</v>
      </c>
    </row>
    <row r="327" spans="2:34" x14ac:dyDescent="0.2">
      <c r="B327" s="13">
        <v>57</v>
      </c>
      <c r="C327" s="3" t="s">
        <v>155</v>
      </c>
      <c r="D327" s="3" t="s">
        <v>418</v>
      </c>
      <c r="E327" s="3" t="s">
        <v>71</v>
      </c>
      <c r="G327" s="3" t="s">
        <v>387</v>
      </c>
      <c r="H327" s="3" t="s">
        <v>72</v>
      </c>
    </row>
    <row r="328" spans="2:34" x14ac:dyDescent="0.2">
      <c r="B328" s="13">
        <v>70</v>
      </c>
      <c r="C328" s="3" t="s">
        <v>175</v>
      </c>
      <c r="D328" s="3" t="s">
        <v>414</v>
      </c>
      <c r="E328" s="3" t="s">
        <v>71</v>
      </c>
      <c r="G328" s="3" t="s">
        <v>387</v>
      </c>
      <c r="H328" s="3" t="s">
        <v>72</v>
      </c>
      <c r="T328" s="3" t="s">
        <v>388</v>
      </c>
    </row>
    <row r="329" spans="2:34" x14ac:dyDescent="0.2">
      <c r="B329" s="13">
        <v>81</v>
      </c>
      <c r="C329" s="3" t="s">
        <v>175</v>
      </c>
      <c r="D329" s="3" t="s">
        <v>415</v>
      </c>
      <c r="E329" s="3" t="s">
        <v>71</v>
      </c>
      <c r="G329" s="3" t="s">
        <v>387</v>
      </c>
      <c r="H329" s="3" t="s">
        <v>72</v>
      </c>
      <c r="T329" s="3" t="s">
        <v>388</v>
      </c>
    </row>
    <row r="330" spans="2:34" x14ac:dyDescent="0.2">
      <c r="B330" s="13">
        <v>92</v>
      </c>
      <c r="C330" s="3" t="s">
        <v>175</v>
      </c>
      <c r="D330" s="3" t="s">
        <v>416</v>
      </c>
      <c r="E330" s="3" t="s">
        <v>71</v>
      </c>
      <c r="G330" s="3" t="s">
        <v>387</v>
      </c>
      <c r="H330" s="3" t="s">
        <v>72</v>
      </c>
      <c r="T330" s="3" t="s">
        <v>388</v>
      </c>
    </row>
    <row r="331" spans="2:34" x14ac:dyDescent="0.2">
      <c r="B331" s="13">
        <v>106</v>
      </c>
      <c r="C331" s="3" t="s">
        <v>221</v>
      </c>
      <c r="D331" s="3" t="s">
        <v>420</v>
      </c>
      <c r="E331" s="3" t="s">
        <v>71</v>
      </c>
      <c r="G331" s="3" t="s">
        <v>387</v>
      </c>
      <c r="H331" s="3" t="s">
        <v>72</v>
      </c>
      <c r="T331" s="3" t="s">
        <v>388</v>
      </c>
    </row>
    <row r="332" spans="2:34" x14ac:dyDescent="0.2">
      <c r="B332" s="13">
        <v>116</v>
      </c>
      <c r="C332" s="3" t="s">
        <v>221</v>
      </c>
      <c r="D332" s="3" t="s">
        <v>421</v>
      </c>
      <c r="E332" s="3" t="s">
        <v>71</v>
      </c>
      <c r="G332" s="3" t="s">
        <v>387</v>
      </c>
      <c r="H332" s="3" t="s">
        <v>72</v>
      </c>
      <c r="T332" s="3" t="s">
        <v>388</v>
      </c>
    </row>
    <row r="333" spans="2:34" x14ac:dyDescent="0.2">
      <c r="B333" s="13">
        <v>126</v>
      </c>
      <c r="C333" s="3" t="s">
        <v>221</v>
      </c>
      <c r="D333" s="3" t="s">
        <v>422</v>
      </c>
      <c r="E333" s="3" t="s">
        <v>71</v>
      </c>
      <c r="G333" s="3" t="s">
        <v>387</v>
      </c>
      <c r="H333" s="3" t="s">
        <v>72</v>
      </c>
      <c r="T333" s="3" t="s">
        <v>388</v>
      </c>
    </row>
    <row r="334" spans="2:34" x14ac:dyDescent="0.2">
      <c r="B334" s="13">
        <v>136</v>
      </c>
      <c r="C334" s="3" t="s">
        <v>221</v>
      </c>
      <c r="D334" s="3" t="s">
        <v>423</v>
      </c>
      <c r="E334" s="3" t="s">
        <v>71</v>
      </c>
      <c r="G334" s="3" t="s">
        <v>387</v>
      </c>
      <c r="H334" s="3" t="s">
        <v>72</v>
      </c>
      <c r="T334" s="3" t="s">
        <v>388</v>
      </c>
    </row>
    <row r="335" spans="2:34" x14ac:dyDescent="0.2">
      <c r="B335" s="13">
        <v>149</v>
      </c>
      <c r="C335" s="3" t="s">
        <v>242</v>
      </c>
      <c r="D335" s="3" t="s">
        <v>414</v>
      </c>
      <c r="E335" s="3" t="s">
        <v>71</v>
      </c>
      <c r="G335" s="3" t="s">
        <v>387</v>
      </c>
      <c r="H335" s="3" t="s">
        <v>72</v>
      </c>
      <c r="T335" s="3" t="s">
        <v>388</v>
      </c>
    </row>
    <row r="336" spans="2:34" x14ac:dyDescent="0.2">
      <c r="B336" s="13">
        <v>159</v>
      </c>
      <c r="C336" s="3" t="s">
        <v>242</v>
      </c>
      <c r="D336" s="3" t="s">
        <v>414</v>
      </c>
      <c r="E336" s="3" t="s">
        <v>71</v>
      </c>
      <c r="G336" s="3" t="s">
        <v>387</v>
      </c>
      <c r="H336" s="3" t="s">
        <v>72</v>
      </c>
      <c r="T336" s="3" t="s">
        <v>388</v>
      </c>
    </row>
    <row r="337" spans="2:20" x14ac:dyDescent="0.2">
      <c r="B337" s="13">
        <v>172</v>
      </c>
      <c r="C337" s="3" t="s">
        <v>242</v>
      </c>
      <c r="D337" s="3" t="s">
        <v>415</v>
      </c>
      <c r="E337" s="3" t="s">
        <v>71</v>
      </c>
      <c r="G337" s="3" t="s">
        <v>387</v>
      </c>
      <c r="H337" s="3" t="s">
        <v>72</v>
      </c>
      <c r="T337" s="3" t="s">
        <v>388</v>
      </c>
    </row>
    <row r="338" spans="2:20" x14ac:dyDescent="0.2">
      <c r="B338" s="13">
        <v>182</v>
      </c>
      <c r="C338" s="3" t="s">
        <v>242</v>
      </c>
      <c r="D338" s="3" t="s">
        <v>415</v>
      </c>
      <c r="E338" s="3" t="s">
        <v>71</v>
      </c>
      <c r="G338" s="3" t="s">
        <v>387</v>
      </c>
      <c r="H338" s="3" t="s">
        <v>72</v>
      </c>
      <c r="T338" s="3" t="s">
        <v>388</v>
      </c>
    </row>
    <row r="339" spans="2:20" x14ac:dyDescent="0.2">
      <c r="B339" s="13">
        <v>195</v>
      </c>
      <c r="C339" s="3" t="s">
        <v>261</v>
      </c>
      <c r="D339" s="3" t="s">
        <v>414</v>
      </c>
      <c r="E339" s="3" t="s">
        <v>71</v>
      </c>
      <c r="G339" s="3" t="s">
        <v>387</v>
      </c>
      <c r="H339" s="3" t="s">
        <v>72</v>
      </c>
      <c r="T339" s="3" t="s">
        <v>388</v>
      </c>
    </row>
    <row r="340" spans="2:20" x14ac:dyDescent="0.2">
      <c r="B340" s="13">
        <v>205</v>
      </c>
      <c r="C340" s="3" t="s">
        <v>261</v>
      </c>
      <c r="D340" s="3" t="s">
        <v>414</v>
      </c>
      <c r="E340" s="3" t="s">
        <v>71</v>
      </c>
      <c r="G340" s="3" t="s">
        <v>387</v>
      </c>
      <c r="H340" s="3" t="s">
        <v>72</v>
      </c>
      <c r="T340" s="3" t="s">
        <v>388</v>
      </c>
    </row>
    <row r="341" spans="2:20" x14ac:dyDescent="0.2">
      <c r="B341" s="13">
        <v>219</v>
      </c>
      <c r="C341" s="3" t="s">
        <v>261</v>
      </c>
      <c r="D341" s="3" t="s">
        <v>415</v>
      </c>
      <c r="E341" s="3" t="s">
        <v>71</v>
      </c>
      <c r="G341" s="3" t="s">
        <v>387</v>
      </c>
      <c r="H341" s="3" t="s">
        <v>72</v>
      </c>
      <c r="T341" s="3" t="s">
        <v>388</v>
      </c>
    </row>
    <row r="342" spans="2:20" x14ac:dyDescent="0.2">
      <c r="B342" s="13">
        <v>229</v>
      </c>
      <c r="C342" s="3" t="s">
        <v>261</v>
      </c>
      <c r="D342" s="3" t="s">
        <v>415</v>
      </c>
      <c r="E342" s="3" t="s">
        <v>71</v>
      </c>
      <c r="G342" s="3" t="s">
        <v>387</v>
      </c>
      <c r="H342" s="3" t="s">
        <v>72</v>
      </c>
      <c r="T342" s="3" t="s">
        <v>388</v>
      </c>
    </row>
    <row r="343" spans="2:20" x14ac:dyDescent="0.2">
      <c r="B343" s="13">
        <v>243</v>
      </c>
      <c r="C343" s="3" t="s">
        <v>295</v>
      </c>
      <c r="D343" s="3" t="s">
        <v>425</v>
      </c>
      <c r="E343" s="3" t="s">
        <v>71</v>
      </c>
      <c r="G343" s="3" t="s">
        <v>387</v>
      </c>
      <c r="H343" s="3" t="s">
        <v>72</v>
      </c>
      <c r="T343" s="3" t="s">
        <v>388</v>
      </c>
    </row>
    <row r="344" spans="2:20" x14ac:dyDescent="0.2">
      <c r="B344" s="13">
        <v>253</v>
      </c>
      <c r="C344" s="3" t="s">
        <v>295</v>
      </c>
      <c r="D344" s="3" t="s">
        <v>425</v>
      </c>
      <c r="E344" s="3" t="s">
        <v>71</v>
      </c>
      <c r="G344" s="3" t="s">
        <v>387</v>
      </c>
      <c r="H344" s="3" t="s">
        <v>72</v>
      </c>
      <c r="T344" s="3" t="s">
        <v>388</v>
      </c>
    </row>
    <row r="345" spans="2:20" x14ac:dyDescent="0.2">
      <c r="B345" s="13">
        <v>266</v>
      </c>
      <c r="C345" s="3" t="s">
        <v>295</v>
      </c>
      <c r="D345" s="3" t="s">
        <v>415</v>
      </c>
      <c r="E345" s="3" t="s">
        <v>71</v>
      </c>
      <c r="G345" s="3" t="s">
        <v>387</v>
      </c>
      <c r="H345" s="3" t="s">
        <v>72</v>
      </c>
      <c r="T345" s="3" t="s">
        <v>388</v>
      </c>
    </row>
    <row r="346" spans="2:20" x14ac:dyDescent="0.2">
      <c r="B346" s="13">
        <v>276</v>
      </c>
      <c r="C346" s="3" t="s">
        <v>295</v>
      </c>
      <c r="D346" s="3" t="s">
        <v>415</v>
      </c>
      <c r="E346" s="3" t="s">
        <v>71</v>
      </c>
      <c r="G346" s="3" t="s">
        <v>387</v>
      </c>
      <c r="H346" s="3" t="s">
        <v>72</v>
      </c>
      <c r="T346" s="3" t="s">
        <v>388</v>
      </c>
    </row>
    <row r="347" spans="2:20" x14ac:dyDescent="0.2">
      <c r="B347" s="13">
        <v>289</v>
      </c>
      <c r="C347" s="3" t="s">
        <v>295</v>
      </c>
      <c r="D347" s="3" t="s">
        <v>416</v>
      </c>
      <c r="E347" s="3" t="s">
        <v>71</v>
      </c>
      <c r="G347" s="3" t="s">
        <v>387</v>
      </c>
      <c r="H347" s="3" t="s">
        <v>72</v>
      </c>
      <c r="T347" s="3" t="s">
        <v>388</v>
      </c>
    </row>
    <row r="348" spans="2:20" x14ac:dyDescent="0.2">
      <c r="B348" s="13">
        <v>299</v>
      </c>
      <c r="C348" s="3" t="s">
        <v>295</v>
      </c>
      <c r="D348" s="3" t="s">
        <v>416</v>
      </c>
      <c r="E348" s="3" t="s">
        <v>71</v>
      </c>
      <c r="G348" s="3" t="s">
        <v>387</v>
      </c>
      <c r="H348" s="3" t="s">
        <v>72</v>
      </c>
      <c r="T348" s="3" t="s">
        <v>388</v>
      </c>
    </row>
    <row r="349" spans="2:20" x14ac:dyDescent="0.2">
      <c r="B349" s="13">
        <v>313</v>
      </c>
      <c r="C349" s="3" t="s">
        <v>361</v>
      </c>
      <c r="D349" s="3" t="s">
        <v>425</v>
      </c>
      <c r="E349" s="3" t="s">
        <v>71</v>
      </c>
      <c r="G349" s="3" t="s">
        <v>387</v>
      </c>
      <c r="H349" s="3" t="s">
        <v>72</v>
      </c>
      <c r="T349" s="3" t="s">
        <v>388</v>
      </c>
    </row>
    <row r="350" spans="2:20" x14ac:dyDescent="0.2">
      <c r="B350" s="13">
        <v>323</v>
      </c>
      <c r="C350" s="3" t="s">
        <v>361</v>
      </c>
      <c r="D350" s="3" t="s">
        <v>425</v>
      </c>
      <c r="E350" s="3" t="s">
        <v>71</v>
      </c>
      <c r="G350" s="3" t="s">
        <v>387</v>
      </c>
      <c r="H350" s="3" t="s">
        <v>72</v>
      </c>
      <c r="T350" s="3" t="s">
        <v>388</v>
      </c>
    </row>
    <row r="351" spans="2:20" x14ac:dyDescent="0.2">
      <c r="B351" s="13">
        <v>334</v>
      </c>
      <c r="C351" s="3" t="s">
        <v>361</v>
      </c>
      <c r="D351" s="3" t="s">
        <v>415</v>
      </c>
      <c r="E351" s="3" t="s">
        <v>71</v>
      </c>
      <c r="G351" s="3" t="s">
        <v>387</v>
      </c>
      <c r="H351" s="3" t="s">
        <v>72</v>
      </c>
      <c r="T351" s="3" t="s">
        <v>388</v>
      </c>
    </row>
    <row r="352" spans="2:20" x14ac:dyDescent="0.2">
      <c r="B352" s="13">
        <v>344</v>
      </c>
      <c r="C352" s="3" t="s">
        <v>361</v>
      </c>
      <c r="D352" s="3" t="s">
        <v>415</v>
      </c>
      <c r="E352" s="3" t="s">
        <v>71</v>
      </c>
      <c r="G352" s="3" t="s">
        <v>387</v>
      </c>
      <c r="H352" s="3" t="s">
        <v>72</v>
      </c>
      <c r="T352" s="3" t="s">
        <v>388</v>
      </c>
    </row>
    <row r="353" spans="2:20" x14ac:dyDescent="0.2">
      <c r="B353" s="13">
        <v>355</v>
      </c>
      <c r="C353" s="3" t="s">
        <v>361</v>
      </c>
      <c r="D353" s="3" t="s">
        <v>416</v>
      </c>
      <c r="E353" s="3" t="s">
        <v>71</v>
      </c>
      <c r="G353" s="3" t="s">
        <v>387</v>
      </c>
      <c r="H353" s="3" t="s">
        <v>72</v>
      </c>
      <c r="T353" s="3" t="s">
        <v>388</v>
      </c>
    </row>
    <row r="354" spans="2:20" x14ac:dyDescent="0.2">
      <c r="B354" s="13">
        <v>365</v>
      </c>
      <c r="C354" s="3" t="s">
        <v>361</v>
      </c>
      <c r="D354" s="3" t="s">
        <v>416</v>
      </c>
      <c r="E354" s="3" t="s">
        <v>71</v>
      </c>
      <c r="G354" s="3" t="s">
        <v>387</v>
      </c>
      <c r="H354" s="3" t="s">
        <v>72</v>
      </c>
      <c r="T354" s="3" t="s">
        <v>388</v>
      </c>
    </row>
    <row r="355" spans="2:20" x14ac:dyDescent="0.2">
      <c r="B355" s="13">
        <v>376</v>
      </c>
      <c r="C355" s="3" t="s">
        <v>361</v>
      </c>
      <c r="D355" s="3" t="s">
        <v>417</v>
      </c>
      <c r="E355" s="3" t="s">
        <v>71</v>
      </c>
      <c r="G355" s="3" t="s">
        <v>387</v>
      </c>
      <c r="H355" s="3" t="s">
        <v>72</v>
      </c>
      <c r="T355" s="3" t="s">
        <v>388</v>
      </c>
    </row>
    <row r="356" spans="2:20" x14ac:dyDescent="0.2">
      <c r="B356" s="13">
        <v>386</v>
      </c>
      <c r="C356" s="3" t="s">
        <v>361</v>
      </c>
      <c r="D356" s="3" t="s">
        <v>417</v>
      </c>
      <c r="E356" s="3" t="s">
        <v>71</v>
      </c>
      <c r="G356" s="3" t="s">
        <v>387</v>
      </c>
      <c r="H356" s="3" t="s">
        <v>72</v>
      </c>
      <c r="T356" s="3" t="s">
        <v>388</v>
      </c>
    </row>
    <row r="357" spans="2:20" x14ac:dyDescent="0.2">
      <c r="B357" s="13">
        <v>397</v>
      </c>
      <c r="C357" s="3" t="s">
        <v>361</v>
      </c>
      <c r="D357" s="3" t="s">
        <v>418</v>
      </c>
      <c r="E357" s="3" t="s">
        <v>71</v>
      </c>
      <c r="G357" s="3" t="s">
        <v>387</v>
      </c>
      <c r="H357" s="3" t="s">
        <v>72</v>
      </c>
      <c r="T357" s="3" t="s">
        <v>388</v>
      </c>
    </row>
    <row r="358" spans="2:20" x14ac:dyDescent="0.2">
      <c r="B358" s="13">
        <v>407</v>
      </c>
      <c r="C358" s="3" t="s">
        <v>361</v>
      </c>
      <c r="D358" s="3" t="s">
        <v>418</v>
      </c>
      <c r="E358" s="3" t="s">
        <v>71</v>
      </c>
      <c r="G358" s="3" t="s">
        <v>387</v>
      </c>
      <c r="H358" s="3" t="s">
        <v>72</v>
      </c>
      <c r="T358" s="3" t="s">
        <v>388</v>
      </c>
    </row>
    <row r="359" spans="2:20" x14ac:dyDescent="0.2">
      <c r="B359" s="13">
        <v>420</v>
      </c>
      <c r="C359" s="3" t="s">
        <v>386</v>
      </c>
      <c r="D359" s="3" t="s">
        <v>425</v>
      </c>
      <c r="E359" s="3" t="s">
        <v>71</v>
      </c>
      <c r="G359" s="3" t="s">
        <v>387</v>
      </c>
      <c r="H359" s="3" t="s">
        <v>72</v>
      </c>
      <c r="T359" s="3" t="s">
        <v>388</v>
      </c>
    </row>
    <row r="360" spans="2:20" x14ac:dyDescent="0.2">
      <c r="B360" s="13">
        <v>430</v>
      </c>
      <c r="C360" s="3" t="s">
        <v>386</v>
      </c>
      <c r="D360" s="3" t="s">
        <v>425</v>
      </c>
      <c r="E360" s="3" t="s">
        <v>71</v>
      </c>
      <c r="G360" s="3" t="s">
        <v>387</v>
      </c>
      <c r="H360" s="3" t="s">
        <v>72</v>
      </c>
      <c r="T360" s="3" t="s">
        <v>388</v>
      </c>
    </row>
    <row r="361" spans="2:20" x14ac:dyDescent="0.2">
      <c r="B361" s="13">
        <v>443</v>
      </c>
      <c r="C361" s="3" t="s">
        <v>386</v>
      </c>
      <c r="D361" s="3" t="s">
        <v>415</v>
      </c>
      <c r="E361" s="3" t="s">
        <v>71</v>
      </c>
      <c r="G361" s="3" t="s">
        <v>387</v>
      </c>
      <c r="H361" s="3" t="s">
        <v>72</v>
      </c>
      <c r="T361" s="3" t="s">
        <v>388</v>
      </c>
    </row>
    <row r="362" spans="2:20" x14ac:dyDescent="0.2">
      <c r="B362" s="13">
        <v>453</v>
      </c>
      <c r="C362" s="3" t="s">
        <v>386</v>
      </c>
      <c r="D362" s="3" t="s">
        <v>415</v>
      </c>
      <c r="E362" s="3" t="s">
        <v>71</v>
      </c>
      <c r="G362" s="3" t="s">
        <v>387</v>
      </c>
      <c r="H362" s="3" t="s">
        <v>72</v>
      </c>
      <c r="T362" s="3" t="s">
        <v>388</v>
      </c>
    </row>
    <row r="363" spans="2:20" x14ac:dyDescent="0.2">
      <c r="B363" s="13">
        <v>102</v>
      </c>
      <c r="C363" s="3" t="s">
        <v>221</v>
      </c>
      <c r="D363" s="3" t="s">
        <v>416</v>
      </c>
      <c r="E363" s="3" t="s">
        <v>176</v>
      </c>
      <c r="F363" s="3" t="s">
        <v>27</v>
      </c>
    </row>
    <row r="364" spans="2:20" x14ac:dyDescent="0.2">
      <c r="B364" s="13">
        <v>146</v>
      </c>
      <c r="C364" s="3" t="s">
        <v>242</v>
      </c>
      <c r="D364" s="3" t="s">
        <v>423</v>
      </c>
      <c r="E364" s="3" t="s">
        <v>176</v>
      </c>
      <c r="F364" s="3" t="s">
        <v>27</v>
      </c>
    </row>
    <row r="365" spans="2:20" x14ac:dyDescent="0.2">
      <c r="B365" s="13">
        <v>169</v>
      </c>
      <c r="C365" s="3" t="s">
        <v>242</v>
      </c>
      <c r="D365" s="3" t="s">
        <v>414</v>
      </c>
      <c r="E365" s="3" t="s">
        <v>176</v>
      </c>
      <c r="F365" s="3" t="s">
        <v>27</v>
      </c>
    </row>
    <row r="366" spans="2:20" x14ac:dyDescent="0.2">
      <c r="B366" s="13">
        <v>192</v>
      </c>
      <c r="C366" s="3" t="s">
        <v>261</v>
      </c>
      <c r="D366" s="3" t="s">
        <v>414</v>
      </c>
      <c r="E366" s="3" t="s">
        <v>176</v>
      </c>
      <c r="F366" s="3" t="s">
        <v>27</v>
      </c>
    </row>
    <row r="367" spans="2:20" x14ac:dyDescent="0.2">
      <c r="B367" s="13">
        <v>215</v>
      </c>
      <c r="C367" s="3" t="s">
        <v>261</v>
      </c>
      <c r="D367" s="3" t="s">
        <v>414</v>
      </c>
      <c r="E367" s="3" t="s">
        <v>176</v>
      </c>
      <c r="F367" s="3" t="s">
        <v>27</v>
      </c>
    </row>
    <row r="368" spans="2:20" x14ac:dyDescent="0.2">
      <c r="B368" s="13">
        <v>240</v>
      </c>
      <c r="C368" s="3" t="s">
        <v>295</v>
      </c>
      <c r="D368" s="3" t="s">
        <v>425</v>
      </c>
      <c r="E368" s="3" t="s">
        <v>176</v>
      </c>
      <c r="F368" s="3" t="s">
        <v>27</v>
      </c>
    </row>
    <row r="369" spans="2:32" x14ac:dyDescent="0.2">
      <c r="B369" s="13">
        <v>263</v>
      </c>
      <c r="C369" s="3" t="s">
        <v>295</v>
      </c>
      <c r="D369" s="3" t="s">
        <v>425</v>
      </c>
      <c r="E369" s="3" t="s">
        <v>176</v>
      </c>
      <c r="F369" s="3" t="s">
        <v>27</v>
      </c>
    </row>
    <row r="370" spans="2:32" x14ac:dyDescent="0.2">
      <c r="B370" s="13">
        <v>286</v>
      </c>
      <c r="C370" s="3" t="s">
        <v>295</v>
      </c>
      <c r="D370" s="3" t="s">
        <v>415</v>
      </c>
      <c r="E370" s="3" t="s">
        <v>176</v>
      </c>
      <c r="F370" s="3" t="s">
        <v>27</v>
      </c>
    </row>
    <row r="371" spans="2:32" x14ac:dyDescent="0.2">
      <c r="B371" s="13">
        <v>417</v>
      </c>
      <c r="C371" s="3" t="s">
        <v>386</v>
      </c>
      <c r="D371" s="3" t="s">
        <v>418</v>
      </c>
      <c r="E371" s="3" t="s">
        <v>176</v>
      </c>
      <c r="F371" s="3" t="s">
        <v>27</v>
      </c>
    </row>
    <row r="372" spans="2:32" x14ac:dyDescent="0.2">
      <c r="B372" s="13">
        <v>440</v>
      </c>
      <c r="C372" s="3" t="s">
        <v>386</v>
      </c>
      <c r="D372" s="3" t="s">
        <v>425</v>
      </c>
      <c r="E372" s="3" t="s">
        <v>176</v>
      </c>
      <c r="F372" s="3" t="s">
        <v>27</v>
      </c>
    </row>
    <row r="373" spans="2:32" x14ac:dyDescent="0.2">
      <c r="B373" s="13">
        <v>33</v>
      </c>
      <c r="C373" s="3" t="s">
        <v>155</v>
      </c>
      <c r="D373" s="3" t="s">
        <v>416</v>
      </c>
      <c r="E373" s="4" t="s">
        <v>92</v>
      </c>
      <c r="F373" s="4" t="s">
        <v>93</v>
      </c>
      <c r="G373" s="5"/>
      <c r="H373" s="4" t="s">
        <v>94</v>
      </c>
      <c r="I373" s="5"/>
      <c r="J373" s="5"/>
      <c r="K373" s="5"/>
      <c r="L373" s="5"/>
      <c r="M373" s="5"/>
      <c r="N373" s="5"/>
      <c r="O373" s="5"/>
      <c r="P373" s="5"/>
      <c r="Q373" s="5"/>
      <c r="R373" s="5"/>
      <c r="T373" s="5"/>
      <c r="U373" s="5"/>
      <c r="V373" s="5"/>
      <c r="W373" s="5"/>
      <c r="X373" s="5"/>
      <c r="Y373" s="5"/>
      <c r="AA373" s="5"/>
      <c r="AD373" s="5"/>
      <c r="AF373" s="5"/>
    </row>
    <row r="374" spans="2:32" x14ac:dyDescent="0.2">
      <c r="B374" s="13">
        <v>47</v>
      </c>
      <c r="C374" s="3" t="s">
        <v>155</v>
      </c>
      <c r="D374" s="3" t="s">
        <v>417</v>
      </c>
      <c r="E374" s="3" t="s">
        <v>92</v>
      </c>
      <c r="F374" s="3" t="s">
        <v>93</v>
      </c>
      <c r="H374" s="3" t="s">
        <v>94</v>
      </c>
    </row>
    <row r="375" spans="2:32" x14ac:dyDescent="0.2">
      <c r="B375" s="13">
        <v>60</v>
      </c>
      <c r="C375" s="3" t="s">
        <v>155</v>
      </c>
      <c r="D375" s="3" t="s">
        <v>418</v>
      </c>
      <c r="E375" s="3" t="s">
        <v>92</v>
      </c>
      <c r="F375" s="3" t="s">
        <v>93</v>
      </c>
      <c r="H375" s="3" t="s">
        <v>94</v>
      </c>
    </row>
    <row r="376" spans="2:32" x14ac:dyDescent="0.2">
      <c r="B376" s="13">
        <v>73</v>
      </c>
      <c r="C376" s="3" t="s">
        <v>175</v>
      </c>
      <c r="D376" s="3" t="s">
        <v>414</v>
      </c>
      <c r="E376" s="3" t="s">
        <v>92</v>
      </c>
      <c r="F376" s="3" t="s">
        <v>93</v>
      </c>
      <c r="H376" s="3" t="s">
        <v>94</v>
      </c>
    </row>
    <row r="377" spans="2:32" x14ac:dyDescent="0.2">
      <c r="B377" s="13">
        <v>84</v>
      </c>
      <c r="C377" s="3" t="s">
        <v>175</v>
      </c>
      <c r="D377" s="3" t="s">
        <v>415</v>
      </c>
      <c r="E377" s="3" t="s">
        <v>92</v>
      </c>
      <c r="F377" s="3" t="s">
        <v>93</v>
      </c>
      <c r="H377" s="3" t="s">
        <v>94</v>
      </c>
    </row>
    <row r="378" spans="2:32" x14ac:dyDescent="0.2">
      <c r="B378" s="13">
        <v>95</v>
      </c>
      <c r="C378" s="3" t="s">
        <v>175</v>
      </c>
      <c r="D378" s="3" t="s">
        <v>416</v>
      </c>
      <c r="E378" s="3" t="s">
        <v>92</v>
      </c>
      <c r="F378" s="3" t="s">
        <v>93</v>
      </c>
      <c r="H378" s="3" t="s">
        <v>94</v>
      </c>
    </row>
    <row r="379" spans="2:32" x14ac:dyDescent="0.2">
      <c r="B379" s="13">
        <v>109</v>
      </c>
      <c r="C379" s="3" t="s">
        <v>221</v>
      </c>
      <c r="D379" s="3" t="s">
        <v>420</v>
      </c>
      <c r="E379" s="3" t="s">
        <v>92</v>
      </c>
      <c r="F379" s="3" t="s">
        <v>93</v>
      </c>
      <c r="H379" s="3" t="s">
        <v>94</v>
      </c>
    </row>
    <row r="380" spans="2:32" x14ac:dyDescent="0.2">
      <c r="B380" s="13">
        <v>119</v>
      </c>
      <c r="C380" s="3" t="s">
        <v>221</v>
      </c>
      <c r="D380" s="3" t="s">
        <v>421</v>
      </c>
      <c r="E380" s="3" t="s">
        <v>92</v>
      </c>
      <c r="F380" s="3" t="s">
        <v>93</v>
      </c>
      <c r="H380" s="3" t="s">
        <v>94</v>
      </c>
    </row>
    <row r="381" spans="2:32" x14ac:dyDescent="0.2">
      <c r="B381" s="13">
        <v>129</v>
      </c>
      <c r="C381" s="3" t="s">
        <v>221</v>
      </c>
      <c r="D381" s="3" t="s">
        <v>422</v>
      </c>
      <c r="E381" s="3" t="s">
        <v>92</v>
      </c>
      <c r="F381" s="3" t="s">
        <v>93</v>
      </c>
      <c r="H381" s="3" t="s">
        <v>94</v>
      </c>
    </row>
    <row r="382" spans="2:32" x14ac:dyDescent="0.2">
      <c r="B382" s="13">
        <v>139</v>
      </c>
      <c r="C382" s="3" t="s">
        <v>221</v>
      </c>
      <c r="D382" s="3" t="s">
        <v>423</v>
      </c>
      <c r="E382" s="3" t="s">
        <v>92</v>
      </c>
      <c r="F382" s="3" t="s">
        <v>93</v>
      </c>
      <c r="H382" s="3" t="s">
        <v>94</v>
      </c>
    </row>
    <row r="383" spans="2:32" x14ac:dyDescent="0.2">
      <c r="B383" s="13">
        <v>152</v>
      </c>
      <c r="C383" s="3" t="s">
        <v>242</v>
      </c>
      <c r="D383" s="3" t="s">
        <v>414</v>
      </c>
      <c r="E383" s="3" t="s">
        <v>92</v>
      </c>
      <c r="F383" s="3" t="s">
        <v>93</v>
      </c>
      <c r="H383" s="3" t="s">
        <v>94</v>
      </c>
    </row>
    <row r="384" spans="2:32" x14ac:dyDescent="0.2">
      <c r="B384" s="13">
        <v>162</v>
      </c>
      <c r="C384" s="3" t="s">
        <v>242</v>
      </c>
      <c r="D384" s="3" t="s">
        <v>414</v>
      </c>
      <c r="E384" s="3" t="s">
        <v>92</v>
      </c>
      <c r="F384" s="3" t="s">
        <v>93</v>
      </c>
      <c r="H384" s="3" t="s">
        <v>94</v>
      </c>
    </row>
    <row r="385" spans="2:8" x14ac:dyDescent="0.2">
      <c r="B385" s="13">
        <v>175</v>
      </c>
      <c r="C385" s="3" t="s">
        <v>242</v>
      </c>
      <c r="D385" s="3" t="s">
        <v>415</v>
      </c>
      <c r="E385" s="3" t="s">
        <v>92</v>
      </c>
      <c r="F385" s="3" t="s">
        <v>93</v>
      </c>
      <c r="H385" s="3" t="s">
        <v>94</v>
      </c>
    </row>
    <row r="386" spans="2:8" x14ac:dyDescent="0.2">
      <c r="B386" s="13">
        <v>185</v>
      </c>
      <c r="C386" s="3" t="s">
        <v>242</v>
      </c>
      <c r="D386" s="3" t="s">
        <v>415</v>
      </c>
      <c r="E386" s="3" t="s">
        <v>92</v>
      </c>
      <c r="F386" s="3" t="s">
        <v>93</v>
      </c>
      <c r="H386" s="3" t="s">
        <v>94</v>
      </c>
    </row>
    <row r="387" spans="2:8" x14ac:dyDescent="0.2">
      <c r="B387" s="13">
        <v>198</v>
      </c>
      <c r="C387" s="3" t="s">
        <v>261</v>
      </c>
      <c r="D387" s="3" t="s">
        <v>414</v>
      </c>
      <c r="E387" s="3" t="s">
        <v>92</v>
      </c>
      <c r="F387" s="3" t="s">
        <v>93</v>
      </c>
      <c r="H387" s="3" t="s">
        <v>94</v>
      </c>
    </row>
    <row r="388" spans="2:8" x14ac:dyDescent="0.2">
      <c r="B388" s="13">
        <v>208</v>
      </c>
      <c r="C388" s="3" t="s">
        <v>261</v>
      </c>
      <c r="D388" s="3" t="s">
        <v>414</v>
      </c>
      <c r="E388" s="3" t="s">
        <v>92</v>
      </c>
      <c r="F388" s="3" t="s">
        <v>93</v>
      </c>
      <c r="H388" s="3" t="s">
        <v>94</v>
      </c>
    </row>
    <row r="389" spans="2:8" x14ac:dyDescent="0.2">
      <c r="B389" s="13">
        <v>222</v>
      </c>
      <c r="C389" s="3" t="s">
        <v>261</v>
      </c>
      <c r="D389" s="3" t="s">
        <v>415</v>
      </c>
      <c r="E389" s="3" t="s">
        <v>92</v>
      </c>
      <c r="F389" s="3" t="s">
        <v>93</v>
      </c>
      <c r="H389" s="3" t="s">
        <v>94</v>
      </c>
    </row>
    <row r="390" spans="2:8" x14ac:dyDescent="0.2">
      <c r="B390" s="13">
        <v>232</v>
      </c>
      <c r="C390" s="3" t="s">
        <v>261</v>
      </c>
      <c r="D390" s="3" t="s">
        <v>415</v>
      </c>
      <c r="E390" s="3" t="s">
        <v>92</v>
      </c>
      <c r="F390" s="3" t="s">
        <v>93</v>
      </c>
      <c r="H390" s="3" t="s">
        <v>94</v>
      </c>
    </row>
    <row r="391" spans="2:8" x14ac:dyDescent="0.2">
      <c r="B391" s="13">
        <v>246</v>
      </c>
      <c r="C391" s="3" t="s">
        <v>295</v>
      </c>
      <c r="D391" s="3" t="s">
        <v>425</v>
      </c>
      <c r="E391" s="3" t="s">
        <v>92</v>
      </c>
      <c r="F391" s="3" t="s">
        <v>93</v>
      </c>
      <c r="H391" s="3" t="s">
        <v>94</v>
      </c>
    </row>
    <row r="392" spans="2:8" x14ac:dyDescent="0.2">
      <c r="B392" s="13">
        <v>256</v>
      </c>
      <c r="C392" s="3" t="s">
        <v>295</v>
      </c>
      <c r="D392" s="3" t="s">
        <v>425</v>
      </c>
      <c r="E392" s="3" t="s">
        <v>92</v>
      </c>
      <c r="F392" s="3" t="s">
        <v>93</v>
      </c>
      <c r="H392" s="3" t="s">
        <v>94</v>
      </c>
    </row>
    <row r="393" spans="2:8" x14ac:dyDescent="0.2">
      <c r="B393" s="13">
        <v>269</v>
      </c>
      <c r="C393" s="3" t="s">
        <v>295</v>
      </c>
      <c r="D393" s="3" t="s">
        <v>415</v>
      </c>
      <c r="E393" s="3" t="s">
        <v>92</v>
      </c>
      <c r="F393" s="3" t="s">
        <v>93</v>
      </c>
      <c r="H393" s="3" t="s">
        <v>94</v>
      </c>
    </row>
    <row r="394" spans="2:8" x14ac:dyDescent="0.2">
      <c r="B394" s="13">
        <v>279</v>
      </c>
      <c r="C394" s="3" t="s">
        <v>295</v>
      </c>
      <c r="D394" s="3" t="s">
        <v>415</v>
      </c>
      <c r="E394" s="3" t="s">
        <v>92</v>
      </c>
      <c r="F394" s="3" t="s">
        <v>93</v>
      </c>
      <c r="H394" s="3" t="s">
        <v>94</v>
      </c>
    </row>
    <row r="395" spans="2:8" x14ac:dyDescent="0.2">
      <c r="B395" s="13">
        <v>292</v>
      </c>
      <c r="C395" s="3" t="s">
        <v>295</v>
      </c>
      <c r="D395" s="3" t="s">
        <v>416</v>
      </c>
      <c r="E395" s="3" t="s">
        <v>92</v>
      </c>
      <c r="F395" s="3" t="s">
        <v>93</v>
      </c>
      <c r="H395" s="3" t="s">
        <v>94</v>
      </c>
    </row>
    <row r="396" spans="2:8" x14ac:dyDescent="0.2">
      <c r="B396" s="13">
        <v>302</v>
      </c>
      <c r="C396" s="3" t="s">
        <v>295</v>
      </c>
      <c r="D396" s="3" t="s">
        <v>416</v>
      </c>
      <c r="E396" s="3" t="s">
        <v>92</v>
      </c>
      <c r="F396" s="3" t="s">
        <v>93</v>
      </c>
      <c r="H396" s="3" t="s">
        <v>94</v>
      </c>
    </row>
    <row r="397" spans="2:8" x14ac:dyDescent="0.2">
      <c r="B397" s="13">
        <v>316</v>
      </c>
      <c r="C397" s="3" t="s">
        <v>361</v>
      </c>
      <c r="D397" s="3" t="s">
        <v>425</v>
      </c>
      <c r="E397" s="3" t="s">
        <v>92</v>
      </c>
      <c r="F397" s="3" t="s">
        <v>93</v>
      </c>
      <c r="H397" s="3" t="s">
        <v>313</v>
      </c>
    </row>
    <row r="398" spans="2:8" x14ac:dyDescent="0.2">
      <c r="B398" s="13">
        <v>326</v>
      </c>
      <c r="C398" s="3" t="s">
        <v>361</v>
      </c>
      <c r="D398" s="3" t="s">
        <v>425</v>
      </c>
      <c r="E398" s="3" t="s">
        <v>92</v>
      </c>
      <c r="F398" s="3" t="s">
        <v>93</v>
      </c>
      <c r="H398" s="3" t="s">
        <v>94</v>
      </c>
    </row>
    <row r="399" spans="2:8" x14ac:dyDescent="0.2">
      <c r="B399" s="13">
        <v>337</v>
      </c>
      <c r="C399" s="3" t="s">
        <v>361</v>
      </c>
      <c r="D399" s="3" t="s">
        <v>415</v>
      </c>
      <c r="E399" s="3" t="s">
        <v>92</v>
      </c>
      <c r="F399" s="3" t="s">
        <v>93</v>
      </c>
      <c r="H399" s="3" t="s">
        <v>94</v>
      </c>
    </row>
    <row r="400" spans="2:8" x14ac:dyDescent="0.2">
      <c r="B400" s="13">
        <v>347</v>
      </c>
      <c r="C400" s="3" t="s">
        <v>361</v>
      </c>
      <c r="D400" s="3" t="s">
        <v>415</v>
      </c>
      <c r="E400" s="3" t="s">
        <v>92</v>
      </c>
      <c r="F400" s="3" t="s">
        <v>93</v>
      </c>
      <c r="H400" s="3" t="s">
        <v>94</v>
      </c>
    </row>
    <row r="401" spans="2:8" x14ac:dyDescent="0.2">
      <c r="B401" s="13">
        <v>358</v>
      </c>
      <c r="C401" s="3" t="s">
        <v>361</v>
      </c>
      <c r="D401" s="3" t="s">
        <v>416</v>
      </c>
      <c r="E401" s="3" t="s">
        <v>92</v>
      </c>
      <c r="F401" s="3" t="s">
        <v>93</v>
      </c>
      <c r="H401" s="3" t="s">
        <v>94</v>
      </c>
    </row>
    <row r="402" spans="2:8" x14ac:dyDescent="0.2">
      <c r="B402" s="13">
        <v>368</v>
      </c>
      <c r="C402" s="3" t="s">
        <v>361</v>
      </c>
      <c r="D402" s="3" t="s">
        <v>416</v>
      </c>
      <c r="E402" s="3" t="s">
        <v>92</v>
      </c>
      <c r="F402" s="3" t="s">
        <v>93</v>
      </c>
      <c r="H402" s="3" t="s">
        <v>94</v>
      </c>
    </row>
    <row r="403" spans="2:8" x14ac:dyDescent="0.2">
      <c r="B403" s="13">
        <v>379</v>
      </c>
      <c r="C403" s="3" t="s">
        <v>361</v>
      </c>
      <c r="D403" s="3" t="s">
        <v>417</v>
      </c>
      <c r="E403" s="3" t="s">
        <v>92</v>
      </c>
      <c r="F403" s="3" t="s">
        <v>93</v>
      </c>
      <c r="H403" s="3" t="s">
        <v>94</v>
      </c>
    </row>
    <row r="404" spans="2:8" x14ac:dyDescent="0.2">
      <c r="B404" s="13">
        <v>389</v>
      </c>
      <c r="C404" s="3" t="s">
        <v>361</v>
      </c>
      <c r="D404" s="3" t="s">
        <v>417</v>
      </c>
      <c r="E404" s="3" t="s">
        <v>92</v>
      </c>
      <c r="F404" s="3" t="s">
        <v>93</v>
      </c>
      <c r="H404" s="3" t="s">
        <v>94</v>
      </c>
    </row>
    <row r="405" spans="2:8" x14ac:dyDescent="0.2">
      <c r="B405" s="13">
        <v>400</v>
      </c>
      <c r="C405" s="3" t="s">
        <v>361</v>
      </c>
      <c r="D405" s="3" t="s">
        <v>418</v>
      </c>
      <c r="E405" s="3" t="s">
        <v>92</v>
      </c>
      <c r="F405" s="3" t="s">
        <v>93</v>
      </c>
      <c r="H405" s="3" t="s">
        <v>94</v>
      </c>
    </row>
    <row r="406" spans="2:8" x14ac:dyDescent="0.2">
      <c r="B406" s="13">
        <v>410</v>
      </c>
      <c r="C406" s="3" t="s">
        <v>361</v>
      </c>
      <c r="D406" s="3" t="s">
        <v>418</v>
      </c>
      <c r="E406" s="3" t="s">
        <v>92</v>
      </c>
      <c r="F406" s="3" t="s">
        <v>93</v>
      </c>
      <c r="H406" s="3" t="s">
        <v>94</v>
      </c>
    </row>
    <row r="407" spans="2:8" x14ac:dyDescent="0.2">
      <c r="B407" s="13">
        <v>423</v>
      </c>
      <c r="C407" s="3" t="s">
        <v>386</v>
      </c>
      <c r="D407" s="3" t="s">
        <v>425</v>
      </c>
      <c r="E407" s="3" t="s">
        <v>92</v>
      </c>
      <c r="F407" s="3" t="s">
        <v>93</v>
      </c>
      <c r="H407" s="3" t="s">
        <v>94</v>
      </c>
    </row>
    <row r="408" spans="2:8" x14ac:dyDescent="0.2">
      <c r="B408" s="13">
        <v>433</v>
      </c>
      <c r="C408" s="3" t="s">
        <v>386</v>
      </c>
      <c r="D408" s="3" t="s">
        <v>425</v>
      </c>
      <c r="E408" s="3" t="s">
        <v>92</v>
      </c>
      <c r="F408" s="3" t="s">
        <v>93</v>
      </c>
      <c r="H408" s="3" t="s">
        <v>94</v>
      </c>
    </row>
    <row r="409" spans="2:8" x14ac:dyDescent="0.2">
      <c r="B409" s="13">
        <v>446</v>
      </c>
      <c r="C409" s="3" t="s">
        <v>386</v>
      </c>
      <c r="D409" s="3" t="s">
        <v>415</v>
      </c>
      <c r="E409" s="3" t="s">
        <v>92</v>
      </c>
      <c r="F409" s="3" t="s">
        <v>93</v>
      </c>
      <c r="H409" s="3" t="s">
        <v>94</v>
      </c>
    </row>
    <row r="410" spans="2:8" x14ac:dyDescent="0.2">
      <c r="B410" s="13">
        <v>456</v>
      </c>
      <c r="C410" s="3" t="s">
        <v>386</v>
      </c>
      <c r="D410" s="3" t="s">
        <v>415</v>
      </c>
      <c r="E410" s="3" t="s">
        <v>92</v>
      </c>
      <c r="F410" s="3" t="s">
        <v>93</v>
      </c>
      <c r="H410" s="3" t="s">
        <v>94</v>
      </c>
    </row>
  </sheetData>
  <sortState ref="B5:AH295">
    <sortCondition ref="B5:B295"/>
  </sortState>
  <phoneticPr fontId="1"/>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2:T124"/>
  <sheetViews>
    <sheetView topLeftCell="F1" zoomScale="75" zoomScaleNormal="75" workbookViewId="0">
      <selection activeCell="X23" sqref="X23"/>
    </sheetView>
  </sheetViews>
  <sheetFormatPr defaultRowHeight="12" x14ac:dyDescent="0.2"/>
  <cols>
    <col min="1" max="1" width="2.85546875" customWidth="1"/>
    <col min="2" max="2" width="3.42578125" customWidth="1"/>
    <col min="3" max="3" width="8" customWidth="1"/>
    <col min="7" max="24" width="6.85546875" customWidth="1"/>
  </cols>
  <sheetData>
    <row r="2" spans="2:20" x14ac:dyDescent="0.2">
      <c r="B2">
        <v>1</v>
      </c>
      <c r="C2" t="s">
        <v>155</v>
      </c>
      <c r="E2" t="s">
        <v>176</v>
      </c>
      <c r="F2" t="s">
        <v>27</v>
      </c>
      <c r="H2" t="s">
        <v>431</v>
      </c>
    </row>
    <row r="3" spans="2:20" x14ac:dyDescent="0.2">
      <c r="B3" s="4">
        <v>2</v>
      </c>
      <c r="C3" t="s">
        <v>155</v>
      </c>
      <c r="D3" t="s">
        <v>414</v>
      </c>
      <c r="E3" t="s">
        <v>92</v>
      </c>
      <c r="F3" t="s">
        <v>93</v>
      </c>
      <c r="G3" t="s">
        <v>387</v>
      </c>
      <c r="H3" t="s">
        <v>94</v>
      </c>
    </row>
    <row r="4" spans="2:20" x14ac:dyDescent="0.2">
      <c r="B4" s="4">
        <v>3</v>
      </c>
      <c r="C4" t="s">
        <v>155</v>
      </c>
      <c r="D4" t="s">
        <v>414</v>
      </c>
      <c r="E4" t="s">
        <v>70</v>
      </c>
      <c r="T4" t="s">
        <v>388</v>
      </c>
    </row>
    <row r="5" spans="2:20" x14ac:dyDescent="0.2">
      <c r="B5" s="4">
        <v>6</v>
      </c>
      <c r="C5" t="s">
        <v>155</v>
      </c>
      <c r="D5" t="s">
        <v>414</v>
      </c>
      <c r="E5" t="s">
        <v>73</v>
      </c>
      <c r="H5" t="s">
        <v>389</v>
      </c>
      <c r="I5" t="s">
        <v>119</v>
      </c>
      <c r="J5" t="s">
        <v>120</v>
      </c>
      <c r="K5" t="s">
        <v>121</v>
      </c>
      <c r="L5" t="s">
        <v>122</v>
      </c>
      <c r="M5" t="s">
        <v>123</v>
      </c>
      <c r="N5" t="s">
        <v>124</v>
      </c>
      <c r="O5" t="s">
        <v>125</v>
      </c>
      <c r="P5" t="s">
        <v>79</v>
      </c>
      <c r="Q5" t="s">
        <v>126</v>
      </c>
      <c r="R5" t="s">
        <v>127</v>
      </c>
    </row>
    <row r="6" spans="2:20" x14ac:dyDescent="0.2">
      <c r="B6" s="4">
        <v>7</v>
      </c>
      <c r="C6" t="s">
        <v>155</v>
      </c>
      <c r="D6" t="s">
        <v>414</v>
      </c>
      <c r="E6" t="s">
        <v>82</v>
      </c>
      <c r="H6" t="s">
        <v>128</v>
      </c>
      <c r="I6" t="s">
        <v>129</v>
      </c>
      <c r="J6" t="s">
        <v>130</v>
      </c>
      <c r="K6" t="s">
        <v>131</v>
      </c>
      <c r="L6" t="s">
        <v>132</v>
      </c>
      <c r="M6" t="s">
        <v>77</v>
      </c>
      <c r="N6" t="s">
        <v>133</v>
      </c>
      <c r="O6" t="s">
        <v>134</v>
      </c>
      <c r="P6" t="s">
        <v>135</v>
      </c>
      <c r="Q6" t="s">
        <v>136</v>
      </c>
      <c r="R6" t="s">
        <v>137</v>
      </c>
    </row>
    <row r="7" spans="2:20" x14ac:dyDescent="0.2">
      <c r="B7" s="4">
        <v>15</v>
      </c>
      <c r="C7" t="s">
        <v>155</v>
      </c>
      <c r="D7" t="s">
        <v>414</v>
      </c>
      <c r="E7" t="s">
        <v>104</v>
      </c>
      <c r="F7" t="s">
        <v>103</v>
      </c>
      <c r="G7">
        <v>80</v>
      </c>
      <c r="H7">
        <v>63</v>
      </c>
      <c r="I7">
        <v>29</v>
      </c>
      <c r="J7">
        <v>78</v>
      </c>
      <c r="K7">
        <v>68</v>
      </c>
      <c r="L7" t="s">
        <v>96</v>
      </c>
      <c r="M7">
        <v>49</v>
      </c>
      <c r="N7">
        <v>47</v>
      </c>
      <c r="O7">
        <v>32</v>
      </c>
      <c r="P7">
        <v>19</v>
      </c>
      <c r="Q7">
        <v>65</v>
      </c>
      <c r="R7">
        <v>74</v>
      </c>
      <c r="T7" t="s">
        <v>97</v>
      </c>
    </row>
    <row r="8" spans="2:20" x14ac:dyDescent="0.2">
      <c r="B8">
        <v>19</v>
      </c>
      <c r="C8" t="s">
        <v>155</v>
      </c>
      <c r="D8" t="s">
        <v>415</v>
      </c>
      <c r="E8" t="s">
        <v>73</v>
      </c>
      <c r="H8" t="s">
        <v>390</v>
      </c>
      <c r="I8" t="s">
        <v>144</v>
      </c>
      <c r="J8" t="s">
        <v>120</v>
      </c>
      <c r="K8" t="s">
        <v>145</v>
      </c>
      <c r="L8" t="s">
        <v>122</v>
      </c>
      <c r="M8" t="s">
        <v>124</v>
      </c>
      <c r="N8" t="s">
        <v>125</v>
      </c>
      <c r="O8" t="s">
        <v>79</v>
      </c>
      <c r="P8" t="s">
        <v>126</v>
      </c>
      <c r="Q8" t="s">
        <v>127</v>
      </c>
    </row>
    <row r="9" spans="2:20" x14ac:dyDescent="0.2">
      <c r="B9">
        <v>20</v>
      </c>
      <c r="C9" t="s">
        <v>155</v>
      </c>
      <c r="D9" t="s">
        <v>415</v>
      </c>
      <c r="E9" t="s">
        <v>82</v>
      </c>
      <c r="H9" t="s">
        <v>146</v>
      </c>
      <c r="I9" t="s">
        <v>147</v>
      </c>
      <c r="J9" t="s">
        <v>148</v>
      </c>
      <c r="K9" t="s">
        <v>131</v>
      </c>
      <c r="L9" t="s">
        <v>149</v>
      </c>
      <c r="M9" t="s">
        <v>133</v>
      </c>
      <c r="N9" t="s">
        <v>134</v>
      </c>
      <c r="O9" t="s">
        <v>135</v>
      </c>
      <c r="P9" t="s">
        <v>136</v>
      </c>
      <c r="Q9" t="s">
        <v>137</v>
      </c>
    </row>
    <row r="10" spans="2:20" x14ac:dyDescent="0.2">
      <c r="B10">
        <v>28</v>
      </c>
      <c r="C10" t="s">
        <v>155</v>
      </c>
      <c r="D10" t="s">
        <v>415</v>
      </c>
      <c r="E10" t="s">
        <v>104</v>
      </c>
      <c r="F10" t="s">
        <v>103</v>
      </c>
      <c r="G10">
        <v>80</v>
      </c>
      <c r="H10">
        <v>17</v>
      </c>
      <c r="I10">
        <v>58</v>
      </c>
      <c r="J10">
        <v>73</v>
      </c>
      <c r="K10">
        <v>72</v>
      </c>
      <c r="L10">
        <v>42</v>
      </c>
      <c r="M10">
        <v>44</v>
      </c>
      <c r="N10">
        <v>42</v>
      </c>
      <c r="O10">
        <v>62</v>
      </c>
      <c r="P10">
        <v>54</v>
      </c>
      <c r="Q10">
        <v>32</v>
      </c>
      <c r="T10" t="s">
        <v>97</v>
      </c>
    </row>
    <row r="11" spans="2:20" x14ac:dyDescent="0.2">
      <c r="B11">
        <v>31</v>
      </c>
      <c r="C11" t="s">
        <v>155</v>
      </c>
      <c r="D11" t="s">
        <v>416</v>
      </c>
      <c r="E11" t="s">
        <v>73</v>
      </c>
      <c r="H11" t="s">
        <v>391</v>
      </c>
      <c r="I11" t="s">
        <v>74</v>
      </c>
      <c r="J11" t="s">
        <v>131</v>
      </c>
      <c r="K11" t="s">
        <v>108</v>
      </c>
      <c r="L11" t="s">
        <v>77</v>
      </c>
      <c r="M11" t="s">
        <v>151</v>
      </c>
      <c r="N11" t="s">
        <v>79</v>
      </c>
      <c r="O11" t="s">
        <v>152</v>
      </c>
      <c r="P11" t="s">
        <v>81</v>
      </c>
    </row>
    <row r="12" spans="2:20" x14ac:dyDescent="0.2">
      <c r="B12">
        <v>32</v>
      </c>
      <c r="C12" t="s">
        <v>155</v>
      </c>
      <c r="D12" t="s">
        <v>416</v>
      </c>
      <c r="E12" t="s">
        <v>82</v>
      </c>
      <c r="H12" t="s">
        <v>153</v>
      </c>
      <c r="I12" t="s">
        <v>84</v>
      </c>
      <c r="J12" t="s">
        <v>107</v>
      </c>
      <c r="K12" t="s">
        <v>86</v>
      </c>
      <c r="L12" t="s">
        <v>87</v>
      </c>
      <c r="M12" t="s">
        <v>88</v>
      </c>
      <c r="N12" t="s">
        <v>89</v>
      </c>
      <c r="O12" t="s">
        <v>90</v>
      </c>
      <c r="P12" t="s">
        <v>91</v>
      </c>
    </row>
    <row r="13" spans="2:20" x14ac:dyDescent="0.2">
      <c r="B13">
        <v>40</v>
      </c>
      <c r="C13" t="s">
        <v>155</v>
      </c>
      <c r="D13" t="s">
        <v>416</v>
      </c>
      <c r="E13" t="s">
        <v>104</v>
      </c>
      <c r="F13" t="s">
        <v>103</v>
      </c>
      <c r="G13">
        <v>80</v>
      </c>
      <c r="H13">
        <v>20</v>
      </c>
      <c r="I13">
        <v>57</v>
      </c>
      <c r="J13">
        <v>38</v>
      </c>
      <c r="K13">
        <v>59</v>
      </c>
      <c r="L13">
        <v>60</v>
      </c>
      <c r="M13">
        <v>9</v>
      </c>
      <c r="N13">
        <v>27</v>
      </c>
      <c r="O13">
        <v>43</v>
      </c>
      <c r="P13">
        <v>41</v>
      </c>
      <c r="T13" t="s">
        <v>97</v>
      </c>
    </row>
    <row r="14" spans="2:20" x14ac:dyDescent="0.2">
      <c r="B14">
        <v>45</v>
      </c>
      <c r="C14" t="s">
        <v>155</v>
      </c>
      <c r="D14" t="s">
        <v>417</v>
      </c>
      <c r="E14" t="s">
        <v>73</v>
      </c>
      <c r="H14" t="s">
        <v>392</v>
      </c>
      <c r="I14" t="s">
        <v>74</v>
      </c>
      <c r="J14" t="s">
        <v>75</v>
      </c>
      <c r="K14" t="s">
        <v>76</v>
      </c>
      <c r="L14" t="s">
        <v>77</v>
      </c>
      <c r="M14" t="s">
        <v>78</v>
      </c>
      <c r="N14" t="s">
        <v>79</v>
      </c>
      <c r="O14" t="s">
        <v>80</v>
      </c>
      <c r="P14" t="s">
        <v>81</v>
      </c>
    </row>
    <row r="15" spans="2:20" x14ac:dyDescent="0.2">
      <c r="B15">
        <v>46</v>
      </c>
      <c r="C15" t="s">
        <v>155</v>
      </c>
      <c r="D15" t="s">
        <v>417</v>
      </c>
      <c r="E15" t="s">
        <v>82</v>
      </c>
      <c r="H15" t="s">
        <v>83</v>
      </c>
      <c r="I15" t="s">
        <v>84</v>
      </c>
      <c r="J15" t="s">
        <v>85</v>
      </c>
      <c r="K15" t="s">
        <v>86</v>
      </c>
      <c r="L15" t="s">
        <v>87</v>
      </c>
      <c r="M15" t="s">
        <v>88</v>
      </c>
      <c r="N15" t="s">
        <v>89</v>
      </c>
      <c r="O15" t="s">
        <v>90</v>
      </c>
      <c r="P15" t="s">
        <v>91</v>
      </c>
    </row>
    <row r="16" spans="2:20" x14ac:dyDescent="0.2">
      <c r="B16">
        <v>54</v>
      </c>
      <c r="C16" t="s">
        <v>155</v>
      </c>
      <c r="D16" t="s">
        <v>417</v>
      </c>
      <c r="E16" t="s">
        <v>104</v>
      </c>
      <c r="F16" t="s">
        <v>103</v>
      </c>
      <c r="G16">
        <v>80</v>
      </c>
      <c r="H16">
        <v>27</v>
      </c>
      <c r="I16">
        <v>57</v>
      </c>
      <c r="J16">
        <v>15</v>
      </c>
      <c r="K16">
        <v>32</v>
      </c>
      <c r="L16">
        <v>17</v>
      </c>
      <c r="M16">
        <v>9.4</v>
      </c>
      <c r="N16">
        <v>77</v>
      </c>
      <c r="O16">
        <v>45</v>
      </c>
      <c r="P16">
        <v>14</v>
      </c>
      <c r="T16" t="s">
        <v>97</v>
      </c>
    </row>
    <row r="17" spans="2:20" x14ac:dyDescent="0.2">
      <c r="B17">
        <v>58</v>
      </c>
      <c r="C17" t="s">
        <v>155</v>
      </c>
      <c r="D17" t="s">
        <v>418</v>
      </c>
      <c r="E17" t="s">
        <v>73</v>
      </c>
      <c r="H17" t="s">
        <v>393</v>
      </c>
      <c r="I17" t="s">
        <v>106</v>
      </c>
      <c r="J17" t="s">
        <v>107</v>
      </c>
      <c r="K17" t="s">
        <v>108</v>
      </c>
      <c r="L17" t="s">
        <v>109</v>
      </c>
      <c r="M17" t="s">
        <v>110</v>
      </c>
      <c r="N17" t="s">
        <v>111</v>
      </c>
      <c r="O17" t="s">
        <v>112</v>
      </c>
      <c r="P17" t="s">
        <v>113</v>
      </c>
    </row>
    <row r="18" spans="2:20" x14ac:dyDescent="0.2">
      <c r="B18">
        <v>59</v>
      </c>
      <c r="C18" t="s">
        <v>155</v>
      </c>
      <c r="D18" t="s">
        <v>418</v>
      </c>
      <c r="E18" t="s">
        <v>82</v>
      </c>
      <c r="H18" t="s">
        <v>114</v>
      </c>
      <c r="I18" t="s">
        <v>84</v>
      </c>
      <c r="J18" t="s">
        <v>85</v>
      </c>
      <c r="K18" t="s">
        <v>86</v>
      </c>
      <c r="L18" t="s">
        <v>87</v>
      </c>
      <c r="M18" t="s">
        <v>115</v>
      </c>
      <c r="N18" t="s">
        <v>89</v>
      </c>
      <c r="O18" t="s">
        <v>116</v>
      </c>
      <c r="P18" t="s">
        <v>91</v>
      </c>
    </row>
    <row r="19" spans="2:20" x14ac:dyDescent="0.2">
      <c r="B19">
        <v>67</v>
      </c>
      <c r="C19" t="s">
        <v>155</v>
      </c>
      <c r="D19" t="s">
        <v>418</v>
      </c>
      <c r="E19" t="s">
        <v>104</v>
      </c>
      <c r="F19" t="s">
        <v>103</v>
      </c>
      <c r="G19">
        <v>80</v>
      </c>
      <c r="H19">
        <v>31</v>
      </c>
      <c r="I19">
        <v>44</v>
      </c>
      <c r="J19">
        <v>29</v>
      </c>
      <c r="K19">
        <v>37</v>
      </c>
      <c r="L19">
        <v>38</v>
      </c>
      <c r="M19">
        <v>11</v>
      </c>
      <c r="N19">
        <v>45</v>
      </c>
      <c r="O19">
        <v>43</v>
      </c>
      <c r="P19">
        <v>60</v>
      </c>
      <c r="T19" t="s">
        <v>97</v>
      </c>
    </row>
    <row r="20" spans="2:20" x14ac:dyDescent="0.2">
      <c r="B20">
        <v>71</v>
      </c>
      <c r="C20" t="s">
        <v>175</v>
      </c>
      <c r="D20" t="s">
        <v>414</v>
      </c>
      <c r="E20" t="s">
        <v>73</v>
      </c>
      <c r="H20" t="s">
        <v>130</v>
      </c>
      <c r="I20" t="s">
        <v>157</v>
      </c>
      <c r="K20" t="s">
        <v>158</v>
      </c>
      <c r="L20" t="s">
        <v>159</v>
      </c>
      <c r="M20" t="s">
        <v>160</v>
      </c>
    </row>
    <row r="21" spans="2:20" x14ac:dyDescent="0.2">
      <c r="B21">
        <v>72</v>
      </c>
      <c r="C21" t="s">
        <v>175</v>
      </c>
      <c r="D21" t="s">
        <v>414</v>
      </c>
      <c r="E21" t="s">
        <v>82</v>
      </c>
      <c r="H21" t="s">
        <v>161</v>
      </c>
      <c r="I21" t="s">
        <v>107</v>
      </c>
      <c r="K21" t="s">
        <v>162</v>
      </c>
      <c r="L21" t="s">
        <v>88</v>
      </c>
      <c r="M21" t="s">
        <v>163</v>
      </c>
    </row>
    <row r="22" spans="2:20" x14ac:dyDescent="0.2">
      <c r="B22">
        <v>78</v>
      </c>
      <c r="C22" t="s">
        <v>175</v>
      </c>
      <c r="D22" t="s">
        <v>414</v>
      </c>
      <c r="E22" t="s">
        <v>104</v>
      </c>
      <c r="F22" t="s">
        <v>103</v>
      </c>
      <c r="G22">
        <v>94</v>
      </c>
      <c r="H22">
        <v>16</v>
      </c>
      <c r="I22">
        <v>24</v>
      </c>
      <c r="K22">
        <v>18</v>
      </c>
      <c r="L22">
        <v>18</v>
      </c>
      <c r="M22">
        <v>5.0999999999999996</v>
      </c>
      <c r="T22" t="s">
        <v>97</v>
      </c>
    </row>
    <row r="23" spans="2:20" x14ac:dyDescent="0.2">
      <c r="B23">
        <v>82</v>
      </c>
      <c r="C23" t="s">
        <v>175</v>
      </c>
      <c r="D23" t="s">
        <v>415</v>
      </c>
      <c r="E23" t="s">
        <v>73</v>
      </c>
      <c r="H23" t="s">
        <v>166</v>
      </c>
      <c r="I23" t="s">
        <v>167</v>
      </c>
      <c r="K23" t="s">
        <v>168</v>
      </c>
      <c r="L23" t="s">
        <v>169</v>
      </c>
      <c r="M23" t="s">
        <v>170</v>
      </c>
    </row>
    <row r="24" spans="2:20" x14ac:dyDescent="0.2">
      <c r="B24">
        <v>83</v>
      </c>
      <c r="C24" t="s">
        <v>175</v>
      </c>
      <c r="D24" t="s">
        <v>415</v>
      </c>
      <c r="E24" t="s">
        <v>82</v>
      </c>
      <c r="H24" t="s">
        <v>161</v>
      </c>
      <c r="I24" t="s">
        <v>107</v>
      </c>
      <c r="K24" t="s">
        <v>162</v>
      </c>
      <c r="L24" t="s">
        <v>88</v>
      </c>
      <c r="M24" t="s">
        <v>163</v>
      </c>
    </row>
    <row r="25" spans="2:20" x14ac:dyDescent="0.2">
      <c r="B25">
        <v>89</v>
      </c>
      <c r="C25" t="s">
        <v>175</v>
      </c>
      <c r="D25" t="s">
        <v>415</v>
      </c>
      <c r="E25" t="s">
        <v>104</v>
      </c>
      <c r="F25" t="s">
        <v>103</v>
      </c>
      <c r="G25">
        <v>94</v>
      </c>
      <c r="H25">
        <v>2.7</v>
      </c>
      <c r="I25">
        <v>12</v>
      </c>
      <c r="K25">
        <v>13</v>
      </c>
      <c r="L25">
        <v>7.9</v>
      </c>
      <c r="M25">
        <v>24</v>
      </c>
      <c r="T25" t="s">
        <v>97</v>
      </c>
    </row>
    <row r="26" spans="2:20" x14ac:dyDescent="0.2">
      <c r="B26">
        <v>93</v>
      </c>
      <c r="C26" t="s">
        <v>175</v>
      </c>
      <c r="D26" t="s">
        <v>416</v>
      </c>
      <c r="E26" t="s">
        <v>73</v>
      </c>
      <c r="H26" t="s">
        <v>148</v>
      </c>
      <c r="I26" t="s">
        <v>167</v>
      </c>
      <c r="K26" t="s">
        <v>173</v>
      </c>
      <c r="L26" t="s">
        <v>174</v>
      </c>
      <c r="M26" t="s">
        <v>170</v>
      </c>
    </row>
    <row r="27" spans="2:20" x14ac:dyDescent="0.2">
      <c r="B27">
        <v>94</v>
      </c>
      <c r="C27" t="s">
        <v>175</v>
      </c>
      <c r="D27" t="s">
        <v>416</v>
      </c>
      <c r="E27" t="s">
        <v>82</v>
      </c>
      <c r="H27" t="s">
        <v>161</v>
      </c>
      <c r="I27" t="s">
        <v>107</v>
      </c>
      <c r="K27" t="s">
        <v>162</v>
      </c>
      <c r="L27" t="s">
        <v>88</v>
      </c>
      <c r="M27" t="s">
        <v>163</v>
      </c>
    </row>
    <row r="28" spans="2:20" x14ac:dyDescent="0.2">
      <c r="B28">
        <v>100</v>
      </c>
      <c r="C28" t="s">
        <v>175</v>
      </c>
      <c r="D28" t="s">
        <v>416</v>
      </c>
      <c r="E28" t="s">
        <v>104</v>
      </c>
      <c r="F28" t="s">
        <v>103</v>
      </c>
      <c r="G28">
        <v>94</v>
      </c>
      <c r="H28">
        <v>2.4</v>
      </c>
      <c r="I28">
        <v>23</v>
      </c>
      <c r="K28">
        <v>14</v>
      </c>
      <c r="L28">
        <v>19</v>
      </c>
      <c r="M28">
        <v>8.3000000000000007</v>
      </c>
      <c r="T28" t="s">
        <v>97</v>
      </c>
    </row>
    <row r="29" spans="2:20" x14ac:dyDescent="0.2">
      <c r="B29">
        <v>107</v>
      </c>
      <c r="C29" t="s">
        <v>221</v>
      </c>
      <c r="D29" t="s">
        <v>420</v>
      </c>
      <c r="E29" t="s">
        <v>73</v>
      </c>
      <c r="H29" t="s">
        <v>394</v>
      </c>
      <c r="I29" t="s">
        <v>180</v>
      </c>
      <c r="J29" t="s">
        <v>181</v>
      </c>
      <c r="K29" t="s">
        <v>182</v>
      </c>
      <c r="L29" t="s">
        <v>183</v>
      </c>
      <c r="M29" t="s">
        <v>184</v>
      </c>
      <c r="N29" t="s">
        <v>185</v>
      </c>
      <c r="O29" t="s">
        <v>186</v>
      </c>
      <c r="P29" t="s">
        <v>187</v>
      </c>
    </row>
    <row r="30" spans="2:20" x14ac:dyDescent="0.2">
      <c r="B30">
        <v>108</v>
      </c>
      <c r="C30" t="s">
        <v>221</v>
      </c>
      <c r="D30" t="s">
        <v>420</v>
      </c>
      <c r="E30" t="s">
        <v>82</v>
      </c>
      <c r="H30" t="s">
        <v>188</v>
      </c>
      <c r="I30" t="s">
        <v>189</v>
      </c>
      <c r="J30" t="s">
        <v>190</v>
      </c>
      <c r="K30" t="s">
        <v>191</v>
      </c>
      <c r="L30" t="s">
        <v>192</v>
      </c>
      <c r="M30" t="s">
        <v>193</v>
      </c>
      <c r="N30" t="s">
        <v>194</v>
      </c>
      <c r="O30" t="s">
        <v>195</v>
      </c>
      <c r="P30" t="s">
        <v>196</v>
      </c>
    </row>
    <row r="31" spans="2:20" x14ac:dyDescent="0.2">
      <c r="B31">
        <v>114</v>
      </c>
      <c r="C31" t="s">
        <v>221</v>
      </c>
      <c r="D31" t="s">
        <v>420</v>
      </c>
      <c r="E31" t="s">
        <v>104</v>
      </c>
      <c r="F31" t="s">
        <v>103</v>
      </c>
      <c r="G31">
        <v>100</v>
      </c>
      <c r="H31">
        <v>48</v>
      </c>
      <c r="I31">
        <v>45</v>
      </c>
      <c r="J31">
        <v>69</v>
      </c>
      <c r="K31">
        <v>76</v>
      </c>
      <c r="L31">
        <v>61</v>
      </c>
      <c r="M31">
        <v>37</v>
      </c>
      <c r="N31">
        <v>41</v>
      </c>
      <c r="O31">
        <v>61</v>
      </c>
      <c r="P31">
        <v>15</v>
      </c>
      <c r="T31" t="s">
        <v>97</v>
      </c>
    </row>
    <row r="32" spans="2:20" x14ac:dyDescent="0.2">
      <c r="B32">
        <v>117</v>
      </c>
      <c r="C32" t="s">
        <v>221</v>
      </c>
      <c r="D32" t="s">
        <v>421</v>
      </c>
      <c r="E32" t="s">
        <v>73</v>
      </c>
      <c r="H32" t="s">
        <v>395</v>
      </c>
      <c r="I32" t="s">
        <v>396</v>
      </c>
      <c r="J32" t="s">
        <v>201</v>
      </c>
      <c r="K32" t="s">
        <v>202</v>
      </c>
      <c r="L32" t="s">
        <v>203</v>
      </c>
      <c r="M32" t="s">
        <v>204</v>
      </c>
      <c r="N32" t="s">
        <v>205</v>
      </c>
      <c r="O32" t="s">
        <v>206</v>
      </c>
      <c r="P32" t="s">
        <v>207</v>
      </c>
    </row>
    <row r="33" spans="2:20" x14ac:dyDescent="0.2">
      <c r="B33">
        <v>118</v>
      </c>
      <c r="C33" t="s">
        <v>221</v>
      </c>
      <c r="D33" t="s">
        <v>421</v>
      </c>
      <c r="E33" t="s">
        <v>82</v>
      </c>
      <c r="H33" t="s">
        <v>208</v>
      </c>
      <c r="I33" t="s">
        <v>209</v>
      </c>
      <c r="J33" t="s">
        <v>190</v>
      </c>
      <c r="K33" t="s">
        <v>191</v>
      </c>
      <c r="L33" t="s">
        <v>192</v>
      </c>
      <c r="M33" t="s">
        <v>193</v>
      </c>
      <c r="N33" t="s">
        <v>194</v>
      </c>
      <c r="O33" t="s">
        <v>195</v>
      </c>
      <c r="P33" t="s">
        <v>196</v>
      </c>
    </row>
    <row r="34" spans="2:20" x14ac:dyDescent="0.2">
      <c r="B34">
        <v>124</v>
      </c>
      <c r="C34" t="s">
        <v>221</v>
      </c>
      <c r="D34" t="s">
        <v>421</v>
      </c>
      <c r="E34" t="s">
        <v>104</v>
      </c>
      <c r="F34" t="s">
        <v>103</v>
      </c>
      <c r="G34">
        <v>100</v>
      </c>
      <c r="H34">
        <v>62</v>
      </c>
      <c r="I34">
        <v>36</v>
      </c>
      <c r="J34">
        <v>61</v>
      </c>
      <c r="K34">
        <v>90</v>
      </c>
      <c r="L34">
        <v>47</v>
      </c>
      <c r="M34">
        <v>51</v>
      </c>
      <c r="N34">
        <v>13</v>
      </c>
      <c r="O34">
        <v>76</v>
      </c>
      <c r="P34">
        <v>31</v>
      </c>
      <c r="T34" t="s">
        <v>97</v>
      </c>
    </row>
    <row r="35" spans="2:20" x14ac:dyDescent="0.2">
      <c r="B35">
        <v>127</v>
      </c>
      <c r="C35" t="s">
        <v>221</v>
      </c>
      <c r="D35" t="s">
        <v>422</v>
      </c>
      <c r="E35" t="s">
        <v>73</v>
      </c>
      <c r="H35" t="s">
        <v>397</v>
      </c>
      <c r="I35" t="s">
        <v>211</v>
      </c>
      <c r="J35" t="s">
        <v>212</v>
      </c>
      <c r="K35" t="s">
        <v>213</v>
      </c>
      <c r="L35" t="s">
        <v>214</v>
      </c>
      <c r="M35" t="s">
        <v>215</v>
      </c>
    </row>
    <row r="36" spans="2:20" x14ac:dyDescent="0.2">
      <c r="B36">
        <v>128</v>
      </c>
      <c r="C36" t="s">
        <v>221</v>
      </c>
      <c r="D36" t="s">
        <v>422</v>
      </c>
      <c r="E36" t="s">
        <v>82</v>
      </c>
      <c r="H36" t="s">
        <v>189</v>
      </c>
      <c r="I36" t="s">
        <v>190</v>
      </c>
      <c r="J36" t="s">
        <v>191</v>
      </c>
      <c r="K36" t="s">
        <v>192</v>
      </c>
      <c r="L36" t="s">
        <v>193</v>
      </c>
      <c r="M36" t="s">
        <v>194</v>
      </c>
    </row>
    <row r="37" spans="2:20" x14ac:dyDescent="0.2">
      <c r="B37">
        <v>134</v>
      </c>
      <c r="C37" t="s">
        <v>221</v>
      </c>
      <c r="D37" t="s">
        <v>422</v>
      </c>
      <c r="E37" t="s">
        <v>104</v>
      </c>
      <c r="F37" t="s">
        <v>103</v>
      </c>
      <c r="G37">
        <v>100</v>
      </c>
      <c r="H37">
        <v>66</v>
      </c>
      <c r="I37">
        <v>91</v>
      </c>
      <c r="J37">
        <v>56</v>
      </c>
      <c r="K37">
        <v>49</v>
      </c>
      <c r="L37">
        <v>52</v>
      </c>
      <c r="M37">
        <v>69</v>
      </c>
      <c r="T37" t="s">
        <v>97</v>
      </c>
    </row>
    <row r="38" spans="2:20" x14ac:dyDescent="0.2">
      <c r="B38">
        <v>137</v>
      </c>
      <c r="C38" t="s">
        <v>221</v>
      </c>
      <c r="D38" t="s">
        <v>423</v>
      </c>
      <c r="E38" t="s">
        <v>73</v>
      </c>
      <c r="H38" t="s">
        <v>398</v>
      </c>
      <c r="I38" t="s">
        <v>87</v>
      </c>
      <c r="J38" t="s">
        <v>217</v>
      </c>
      <c r="K38" t="s">
        <v>218</v>
      </c>
      <c r="L38" t="s">
        <v>219</v>
      </c>
      <c r="M38" t="s">
        <v>220</v>
      </c>
    </row>
    <row r="39" spans="2:20" x14ac:dyDescent="0.2">
      <c r="B39">
        <v>138</v>
      </c>
      <c r="C39" t="s">
        <v>221</v>
      </c>
      <c r="D39" t="s">
        <v>423</v>
      </c>
      <c r="E39" t="s">
        <v>82</v>
      </c>
      <c r="H39" t="s">
        <v>189</v>
      </c>
      <c r="I39" t="s">
        <v>190</v>
      </c>
      <c r="J39" t="s">
        <v>191</v>
      </c>
      <c r="K39" t="s">
        <v>192</v>
      </c>
      <c r="L39" t="s">
        <v>193</v>
      </c>
      <c r="M39" t="s">
        <v>194</v>
      </c>
    </row>
    <row r="40" spans="2:20" x14ac:dyDescent="0.2">
      <c r="B40">
        <v>144</v>
      </c>
      <c r="C40" t="s">
        <v>221</v>
      </c>
      <c r="D40" t="s">
        <v>423</v>
      </c>
      <c r="E40" t="s">
        <v>104</v>
      </c>
      <c r="F40" t="s">
        <v>103</v>
      </c>
      <c r="G40">
        <v>100</v>
      </c>
      <c r="H40">
        <v>24</v>
      </c>
      <c r="I40">
        <v>19</v>
      </c>
      <c r="J40">
        <v>74</v>
      </c>
      <c r="K40">
        <v>100</v>
      </c>
      <c r="L40">
        <v>41</v>
      </c>
      <c r="M40">
        <v>24</v>
      </c>
      <c r="T40" t="s">
        <v>97</v>
      </c>
    </row>
    <row r="41" spans="2:20" x14ac:dyDescent="0.2">
      <c r="B41">
        <v>150</v>
      </c>
      <c r="C41" t="s">
        <v>242</v>
      </c>
      <c r="D41" t="s">
        <v>414</v>
      </c>
      <c r="E41" t="s">
        <v>73</v>
      </c>
      <c r="H41" t="s">
        <v>399</v>
      </c>
      <c r="I41" t="s">
        <v>224</v>
      </c>
      <c r="J41" t="s">
        <v>225</v>
      </c>
      <c r="K41" t="s">
        <v>226</v>
      </c>
      <c r="L41" t="s">
        <v>121</v>
      </c>
      <c r="M41" t="s">
        <v>188</v>
      </c>
    </row>
    <row r="42" spans="2:20" x14ac:dyDescent="0.2">
      <c r="B42">
        <v>151</v>
      </c>
      <c r="C42" t="s">
        <v>242</v>
      </c>
      <c r="D42" t="s">
        <v>414</v>
      </c>
      <c r="E42" t="s">
        <v>82</v>
      </c>
      <c r="H42" t="s">
        <v>227</v>
      </c>
      <c r="I42" t="s">
        <v>146</v>
      </c>
      <c r="J42" t="s">
        <v>228</v>
      </c>
      <c r="K42" t="s">
        <v>229</v>
      </c>
      <c r="L42" t="s">
        <v>230</v>
      </c>
      <c r="M42" t="s">
        <v>231</v>
      </c>
    </row>
    <row r="43" spans="2:20" x14ac:dyDescent="0.2">
      <c r="B43">
        <v>157</v>
      </c>
      <c r="C43" t="s">
        <v>242</v>
      </c>
      <c r="D43" t="s">
        <v>414</v>
      </c>
      <c r="E43" t="s">
        <v>104</v>
      </c>
      <c r="F43" t="s">
        <v>103</v>
      </c>
      <c r="G43">
        <v>137</v>
      </c>
      <c r="H43">
        <v>4.5</v>
      </c>
      <c r="I43">
        <v>110</v>
      </c>
      <c r="J43">
        <v>22</v>
      </c>
      <c r="K43">
        <v>56</v>
      </c>
      <c r="L43">
        <v>110</v>
      </c>
      <c r="M43">
        <v>55</v>
      </c>
      <c r="T43" t="s">
        <v>97</v>
      </c>
    </row>
    <row r="44" spans="2:20" x14ac:dyDescent="0.2">
      <c r="B44">
        <v>160</v>
      </c>
      <c r="C44" t="s">
        <v>242</v>
      </c>
      <c r="D44" t="s">
        <v>414</v>
      </c>
      <c r="E44" t="s">
        <v>73</v>
      </c>
      <c r="H44" t="s">
        <v>232</v>
      </c>
      <c r="I44" t="s">
        <v>125</v>
      </c>
      <c r="J44" t="s">
        <v>233</v>
      </c>
    </row>
    <row r="45" spans="2:20" x14ac:dyDescent="0.2">
      <c r="B45">
        <v>161</v>
      </c>
      <c r="C45" t="s">
        <v>242</v>
      </c>
      <c r="D45" t="s">
        <v>414</v>
      </c>
      <c r="E45" t="s">
        <v>82</v>
      </c>
      <c r="H45" t="s">
        <v>234</v>
      </c>
      <c r="I45" t="s">
        <v>235</v>
      </c>
      <c r="J45" t="s">
        <v>236</v>
      </c>
    </row>
    <row r="46" spans="2:20" x14ac:dyDescent="0.2">
      <c r="B46">
        <v>167</v>
      </c>
      <c r="C46" t="s">
        <v>242</v>
      </c>
      <c r="D46" t="s">
        <v>414</v>
      </c>
      <c r="E46" t="s">
        <v>104</v>
      </c>
      <c r="F46" t="s">
        <v>103</v>
      </c>
      <c r="G46">
        <v>137</v>
      </c>
      <c r="H46">
        <v>37</v>
      </c>
      <c r="I46">
        <v>13</v>
      </c>
      <c r="J46">
        <v>11</v>
      </c>
      <c r="T46" t="s">
        <v>97</v>
      </c>
    </row>
    <row r="47" spans="2:20" x14ac:dyDescent="0.2">
      <c r="B47">
        <v>173</v>
      </c>
      <c r="C47" t="s">
        <v>242</v>
      </c>
      <c r="D47" t="s">
        <v>415</v>
      </c>
      <c r="E47" t="s">
        <v>73</v>
      </c>
      <c r="H47" t="s">
        <v>400</v>
      </c>
      <c r="I47" t="s">
        <v>224</v>
      </c>
      <c r="J47" t="s">
        <v>225</v>
      </c>
      <c r="K47" t="s">
        <v>226</v>
      </c>
      <c r="L47" t="s">
        <v>121</v>
      </c>
      <c r="M47" t="s">
        <v>238</v>
      </c>
    </row>
    <row r="48" spans="2:20" x14ac:dyDescent="0.2">
      <c r="B48">
        <v>174</v>
      </c>
      <c r="C48" t="s">
        <v>242</v>
      </c>
      <c r="D48" t="s">
        <v>415</v>
      </c>
      <c r="E48" t="s">
        <v>82</v>
      </c>
      <c r="H48" t="s">
        <v>239</v>
      </c>
      <c r="I48" t="s">
        <v>146</v>
      </c>
      <c r="J48" t="s">
        <v>228</v>
      </c>
      <c r="K48" t="s">
        <v>229</v>
      </c>
      <c r="L48" t="s">
        <v>230</v>
      </c>
      <c r="M48" t="s">
        <v>123</v>
      </c>
    </row>
    <row r="49" spans="2:20" x14ac:dyDescent="0.2">
      <c r="B49">
        <v>180</v>
      </c>
      <c r="C49" t="s">
        <v>242</v>
      </c>
      <c r="D49" t="s">
        <v>415</v>
      </c>
      <c r="E49" t="s">
        <v>104</v>
      </c>
      <c r="F49" t="s">
        <v>103</v>
      </c>
      <c r="G49">
        <v>137</v>
      </c>
      <c r="H49">
        <v>3.1</v>
      </c>
      <c r="I49">
        <v>57</v>
      </c>
      <c r="J49">
        <v>53</v>
      </c>
      <c r="K49">
        <v>110</v>
      </c>
      <c r="L49">
        <v>68</v>
      </c>
      <c r="M49">
        <v>99</v>
      </c>
      <c r="T49" t="s">
        <v>97</v>
      </c>
    </row>
    <row r="50" spans="2:20" x14ac:dyDescent="0.2">
      <c r="B50">
        <v>183</v>
      </c>
      <c r="C50" t="s">
        <v>242</v>
      </c>
      <c r="D50" t="s">
        <v>415</v>
      </c>
      <c r="E50" t="s">
        <v>73</v>
      </c>
      <c r="H50" t="s">
        <v>240</v>
      </c>
      <c r="I50" t="s">
        <v>125</v>
      </c>
      <c r="J50" t="s">
        <v>241</v>
      </c>
    </row>
    <row r="51" spans="2:20" x14ac:dyDescent="0.2">
      <c r="B51">
        <v>184</v>
      </c>
      <c r="C51" t="s">
        <v>242</v>
      </c>
      <c r="D51" t="s">
        <v>415</v>
      </c>
      <c r="E51" t="s">
        <v>82</v>
      </c>
      <c r="H51" t="s">
        <v>234</v>
      </c>
      <c r="I51" t="s">
        <v>235</v>
      </c>
      <c r="J51" t="s">
        <v>220</v>
      </c>
    </row>
    <row r="52" spans="2:20" x14ac:dyDescent="0.2">
      <c r="B52">
        <v>190</v>
      </c>
      <c r="C52" t="s">
        <v>242</v>
      </c>
      <c r="D52" t="s">
        <v>415</v>
      </c>
      <c r="E52" t="s">
        <v>104</v>
      </c>
      <c r="F52" t="s">
        <v>103</v>
      </c>
      <c r="G52">
        <v>137</v>
      </c>
      <c r="H52">
        <v>74</v>
      </c>
      <c r="I52">
        <v>78</v>
      </c>
      <c r="J52">
        <v>27</v>
      </c>
      <c r="T52" t="s">
        <v>97</v>
      </c>
    </row>
    <row r="53" spans="2:20" x14ac:dyDescent="0.2">
      <c r="B53">
        <v>196</v>
      </c>
      <c r="C53" t="s">
        <v>261</v>
      </c>
      <c r="D53" t="s">
        <v>414</v>
      </c>
      <c r="E53" t="s">
        <v>73</v>
      </c>
      <c r="H53" t="s">
        <v>244</v>
      </c>
      <c r="I53" t="s">
        <v>74</v>
      </c>
      <c r="J53" t="s">
        <v>245</v>
      </c>
      <c r="K53" t="s">
        <v>107</v>
      </c>
      <c r="L53" t="s">
        <v>238</v>
      </c>
      <c r="M53" t="s">
        <v>201</v>
      </c>
    </row>
    <row r="54" spans="2:20" x14ac:dyDescent="0.2">
      <c r="B54">
        <v>197</v>
      </c>
      <c r="C54" t="s">
        <v>261</v>
      </c>
      <c r="D54" t="s">
        <v>414</v>
      </c>
      <c r="E54" t="s">
        <v>82</v>
      </c>
      <c r="H54" t="s">
        <v>246</v>
      </c>
      <c r="I54" t="s">
        <v>247</v>
      </c>
      <c r="J54" t="s">
        <v>248</v>
      </c>
      <c r="K54" t="s">
        <v>249</v>
      </c>
      <c r="L54" t="s">
        <v>123</v>
      </c>
      <c r="M54" t="s">
        <v>250</v>
      </c>
    </row>
    <row r="55" spans="2:20" x14ac:dyDescent="0.2">
      <c r="B55">
        <v>203</v>
      </c>
      <c r="C55" t="s">
        <v>261</v>
      </c>
      <c r="D55" t="s">
        <v>414</v>
      </c>
      <c r="E55" t="s">
        <v>104</v>
      </c>
      <c r="F55" t="s">
        <v>103</v>
      </c>
      <c r="G55">
        <v>100</v>
      </c>
      <c r="H55">
        <v>20</v>
      </c>
      <c r="I55">
        <v>31</v>
      </c>
      <c r="J55" t="s">
        <v>96</v>
      </c>
      <c r="K55">
        <v>37</v>
      </c>
      <c r="L55">
        <v>39</v>
      </c>
      <c r="M55">
        <v>11</v>
      </c>
      <c r="T55" t="s">
        <v>97</v>
      </c>
    </row>
    <row r="56" spans="2:20" x14ac:dyDescent="0.2">
      <c r="B56">
        <v>206</v>
      </c>
      <c r="C56" t="s">
        <v>261</v>
      </c>
      <c r="D56" t="s">
        <v>414</v>
      </c>
      <c r="E56" t="s">
        <v>73</v>
      </c>
      <c r="H56" t="s">
        <v>250</v>
      </c>
      <c r="I56" t="s">
        <v>151</v>
      </c>
      <c r="J56" t="s">
        <v>215</v>
      </c>
    </row>
    <row r="57" spans="2:20" x14ac:dyDescent="0.2">
      <c r="B57">
        <v>207</v>
      </c>
      <c r="C57" t="s">
        <v>261</v>
      </c>
      <c r="D57" t="s">
        <v>414</v>
      </c>
      <c r="E57" t="s">
        <v>82</v>
      </c>
      <c r="H57" t="s">
        <v>252</v>
      </c>
      <c r="I57" t="s">
        <v>213</v>
      </c>
      <c r="J57" t="s">
        <v>253</v>
      </c>
    </row>
    <row r="58" spans="2:20" x14ac:dyDescent="0.2">
      <c r="B58">
        <v>213</v>
      </c>
      <c r="C58" t="s">
        <v>261</v>
      </c>
      <c r="D58" t="s">
        <v>414</v>
      </c>
      <c r="E58" t="s">
        <v>104</v>
      </c>
      <c r="F58" t="s">
        <v>103</v>
      </c>
      <c r="G58">
        <v>100</v>
      </c>
      <c r="H58" t="s">
        <v>96</v>
      </c>
      <c r="I58">
        <v>41</v>
      </c>
      <c r="J58">
        <v>16</v>
      </c>
      <c r="T58" t="s">
        <v>97</v>
      </c>
    </row>
    <row r="59" spans="2:20" x14ac:dyDescent="0.2">
      <c r="B59">
        <v>220</v>
      </c>
      <c r="C59" t="s">
        <v>261</v>
      </c>
      <c r="D59" t="s">
        <v>415</v>
      </c>
      <c r="E59" t="s">
        <v>73</v>
      </c>
      <c r="H59" t="s">
        <v>255</v>
      </c>
      <c r="I59" t="s">
        <v>256</v>
      </c>
      <c r="J59" t="s">
        <v>85</v>
      </c>
      <c r="K59" t="s">
        <v>257</v>
      </c>
      <c r="L59" t="s">
        <v>87</v>
      </c>
      <c r="M59" t="s">
        <v>258</v>
      </c>
    </row>
    <row r="60" spans="2:20" x14ac:dyDescent="0.2">
      <c r="B60">
        <v>221</v>
      </c>
      <c r="C60" t="s">
        <v>261</v>
      </c>
      <c r="D60" t="s">
        <v>415</v>
      </c>
      <c r="E60" t="s">
        <v>82</v>
      </c>
      <c r="H60" t="s">
        <v>259</v>
      </c>
      <c r="I60" t="s">
        <v>249</v>
      </c>
      <c r="J60" t="s">
        <v>86</v>
      </c>
      <c r="K60" t="s">
        <v>123</v>
      </c>
      <c r="L60" t="s">
        <v>250</v>
      </c>
      <c r="M60" t="s">
        <v>252</v>
      </c>
    </row>
    <row r="61" spans="2:20" x14ac:dyDescent="0.2">
      <c r="B61">
        <v>227</v>
      </c>
      <c r="C61" t="s">
        <v>261</v>
      </c>
      <c r="D61" t="s">
        <v>415</v>
      </c>
      <c r="E61" t="s">
        <v>104</v>
      </c>
      <c r="F61" t="s">
        <v>103</v>
      </c>
      <c r="G61">
        <v>100</v>
      </c>
      <c r="H61">
        <v>34</v>
      </c>
      <c r="I61">
        <v>97</v>
      </c>
      <c r="J61" t="s">
        <v>96</v>
      </c>
      <c r="K61">
        <v>88</v>
      </c>
      <c r="L61">
        <v>56</v>
      </c>
      <c r="M61" t="s">
        <v>96</v>
      </c>
      <c r="T61" t="s">
        <v>97</v>
      </c>
    </row>
    <row r="62" spans="2:20" x14ac:dyDescent="0.2">
      <c r="B62">
        <v>230</v>
      </c>
      <c r="C62" t="s">
        <v>261</v>
      </c>
      <c r="D62" t="s">
        <v>415</v>
      </c>
      <c r="E62" t="s">
        <v>73</v>
      </c>
      <c r="H62" t="s">
        <v>213</v>
      </c>
      <c r="I62" t="s">
        <v>205</v>
      </c>
    </row>
    <row r="63" spans="2:20" x14ac:dyDescent="0.2">
      <c r="B63">
        <v>231</v>
      </c>
      <c r="C63" t="s">
        <v>261</v>
      </c>
      <c r="D63" t="s">
        <v>415</v>
      </c>
      <c r="E63" t="s">
        <v>82</v>
      </c>
      <c r="H63" t="s">
        <v>260</v>
      </c>
      <c r="I63" t="s">
        <v>253</v>
      </c>
    </row>
    <row r="64" spans="2:20" x14ac:dyDescent="0.2">
      <c r="B64">
        <v>237</v>
      </c>
      <c r="C64" t="s">
        <v>261</v>
      </c>
      <c r="D64" t="s">
        <v>415</v>
      </c>
      <c r="E64" t="s">
        <v>104</v>
      </c>
      <c r="F64" t="s">
        <v>103</v>
      </c>
      <c r="G64">
        <v>100</v>
      </c>
      <c r="H64">
        <v>90</v>
      </c>
      <c r="I64">
        <v>11</v>
      </c>
      <c r="T64" t="s">
        <v>97</v>
      </c>
    </row>
    <row r="65" spans="2:20" x14ac:dyDescent="0.2">
      <c r="B65">
        <v>244</v>
      </c>
      <c r="C65" t="s">
        <v>295</v>
      </c>
      <c r="D65" t="s">
        <v>414</v>
      </c>
      <c r="E65" t="s">
        <v>73</v>
      </c>
      <c r="H65" t="s">
        <v>401</v>
      </c>
      <c r="I65" t="s">
        <v>146</v>
      </c>
      <c r="J65" t="s">
        <v>264</v>
      </c>
      <c r="K65" t="s">
        <v>265</v>
      </c>
      <c r="L65" t="s">
        <v>249</v>
      </c>
      <c r="M65" t="s">
        <v>266</v>
      </c>
    </row>
    <row r="66" spans="2:20" x14ac:dyDescent="0.2">
      <c r="B66">
        <v>245</v>
      </c>
      <c r="C66" t="s">
        <v>295</v>
      </c>
      <c r="D66" t="s">
        <v>414</v>
      </c>
      <c r="E66" t="s">
        <v>82</v>
      </c>
      <c r="H66" t="s">
        <v>267</v>
      </c>
      <c r="I66" t="s">
        <v>268</v>
      </c>
      <c r="J66" t="s">
        <v>269</v>
      </c>
      <c r="K66" t="s">
        <v>270</v>
      </c>
      <c r="L66" t="s">
        <v>108</v>
      </c>
      <c r="M66" t="s">
        <v>132</v>
      </c>
    </row>
    <row r="67" spans="2:20" x14ac:dyDescent="0.2">
      <c r="B67">
        <v>251</v>
      </c>
      <c r="C67" t="s">
        <v>295</v>
      </c>
      <c r="D67" t="s">
        <v>414</v>
      </c>
      <c r="E67" t="s">
        <v>104</v>
      </c>
      <c r="F67" t="s">
        <v>103</v>
      </c>
      <c r="G67">
        <v>90</v>
      </c>
      <c r="H67">
        <v>60</v>
      </c>
      <c r="I67">
        <v>41</v>
      </c>
      <c r="J67">
        <v>76</v>
      </c>
      <c r="K67">
        <v>22</v>
      </c>
      <c r="L67">
        <v>13</v>
      </c>
      <c r="M67">
        <v>16</v>
      </c>
      <c r="T67" t="s">
        <v>97</v>
      </c>
    </row>
    <row r="68" spans="2:20" x14ac:dyDescent="0.2">
      <c r="B68">
        <v>254</v>
      </c>
      <c r="C68" t="s">
        <v>295</v>
      </c>
      <c r="D68" t="s">
        <v>414</v>
      </c>
      <c r="E68" t="s">
        <v>73</v>
      </c>
      <c r="H68" t="s">
        <v>272</v>
      </c>
      <c r="I68" t="s">
        <v>273</v>
      </c>
      <c r="J68" t="s">
        <v>79</v>
      </c>
      <c r="K68" t="s">
        <v>274</v>
      </c>
    </row>
    <row r="69" spans="2:20" x14ac:dyDescent="0.2">
      <c r="B69">
        <v>255</v>
      </c>
      <c r="C69" t="s">
        <v>295</v>
      </c>
      <c r="D69" t="s">
        <v>414</v>
      </c>
      <c r="E69" t="s">
        <v>82</v>
      </c>
      <c r="H69" t="s">
        <v>212</v>
      </c>
      <c r="I69" t="s">
        <v>275</v>
      </c>
      <c r="J69" t="s">
        <v>89</v>
      </c>
      <c r="K69" t="s">
        <v>276</v>
      </c>
    </row>
    <row r="70" spans="2:20" x14ac:dyDescent="0.2">
      <c r="B70">
        <v>261</v>
      </c>
      <c r="C70" t="s">
        <v>295</v>
      </c>
      <c r="D70" t="s">
        <v>414</v>
      </c>
      <c r="E70" t="s">
        <v>104</v>
      </c>
      <c r="F70" t="s">
        <v>103</v>
      </c>
      <c r="G70">
        <v>90</v>
      </c>
      <c r="H70">
        <v>32</v>
      </c>
      <c r="J70">
        <v>16</v>
      </c>
      <c r="K70">
        <v>8.8000000000000007</v>
      </c>
      <c r="T70" t="s">
        <v>97</v>
      </c>
    </row>
    <row r="71" spans="2:20" x14ac:dyDescent="0.2">
      <c r="B71">
        <v>267</v>
      </c>
      <c r="C71" t="s">
        <v>295</v>
      </c>
      <c r="D71" t="s">
        <v>415</v>
      </c>
      <c r="E71" t="s">
        <v>73</v>
      </c>
      <c r="H71" t="s">
        <v>402</v>
      </c>
      <c r="I71" t="s">
        <v>277</v>
      </c>
      <c r="J71" t="s">
        <v>278</v>
      </c>
      <c r="K71" t="s">
        <v>84</v>
      </c>
      <c r="L71" t="s">
        <v>279</v>
      </c>
      <c r="M71" t="s">
        <v>280</v>
      </c>
    </row>
    <row r="72" spans="2:20" x14ac:dyDescent="0.2">
      <c r="B72">
        <v>268</v>
      </c>
      <c r="C72" t="s">
        <v>295</v>
      </c>
      <c r="D72" t="s">
        <v>415</v>
      </c>
      <c r="E72" t="s">
        <v>82</v>
      </c>
      <c r="H72" t="s">
        <v>267</v>
      </c>
      <c r="I72" t="s">
        <v>268</v>
      </c>
      <c r="J72" t="s">
        <v>269</v>
      </c>
      <c r="K72" t="s">
        <v>270</v>
      </c>
      <c r="L72" t="s">
        <v>108</v>
      </c>
      <c r="M72" t="s">
        <v>132</v>
      </c>
    </row>
    <row r="73" spans="2:20" x14ac:dyDescent="0.2">
      <c r="B73">
        <v>274</v>
      </c>
      <c r="C73" t="s">
        <v>295</v>
      </c>
      <c r="D73" t="s">
        <v>415</v>
      </c>
      <c r="E73" t="s">
        <v>104</v>
      </c>
      <c r="F73" t="s">
        <v>103</v>
      </c>
      <c r="G73">
        <v>90</v>
      </c>
      <c r="H73">
        <v>54</v>
      </c>
      <c r="I73">
        <v>20</v>
      </c>
      <c r="J73">
        <v>68</v>
      </c>
      <c r="K73">
        <v>32</v>
      </c>
      <c r="L73">
        <v>14</v>
      </c>
      <c r="M73">
        <v>22</v>
      </c>
      <c r="T73" t="s">
        <v>97</v>
      </c>
    </row>
    <row r="74" spans="2:20" x14ac:dyDescent="0.2">
      <c r="B74">
        <v>277</v>
      </c>
      <c r="C74" t="s">
        <v>295</v>
      </c>
      <c r="D74" t="s">
        <v>415</v>
      </c>
      <c r="E74" t="s">
        <v>73</v>
      </c>
      <c r="H74" t="s">
        <v>281</v>
      </c>
      <c r="I74" t="s">
        <v>282</v>
      </c>
      <c r="K74" t="s">
        <v>160</v>
      </c>
    </row>
    <row r="75" spans="2:20" x14ac:dyDescent="0.2">
      <c r="B75">
        <v>278</v>
      </c>
      <c r="C75" t="s">
        <v>295</v>
      </c>
      <c r="D75" t="s">
        <v>415</v>
      </c>
      <c r="E75" t="s">
        <v>82</v>
      </c>
      <c r="H75" t="s">
        <v>212</v>
      </c>
      <c r="I75" t="s">
        <v>283</v>
      </c>
      <c r="K75" t="s">
        <v>276</v>
      </c>
    </row>
    <row r="76" spans="2:20" x14ac:dyDescent="0.2">
      <c r="B76">
        <v>284</v>
      </c>
      <c r="C76" t="s">
        <v>295</v>
      </c>
      <c r="D76" t="s">
        <v>415</v>
      </c>
      <c r="E76" t="s">
        <v>104</v>
      </c>
      <c r="F76" t="s">
        <v>103</v>
      </c>
      <c r="G76">
        <v>90</v>
      </c>
      <c r="H76">
        <v>51</v>
      </c>
      <c r="I76">
        <v>71</v>
      </c>
      <c r="K76">
        <v>15</v>
      </c>
      <c r="T76" t="s">
        <v>97</v>
      </c>
    </row>
    <row r="77" spans="2:20" x14ac:dyDescent="0.2">
      <c r="B77">
        <v>290</v>
      </c>
      <c r="C77" t="s">
        <v>295</v>
      </c>
      <c r="D77" t="s">
        <v>416</v>
      </c>
      <c r="E77" t="s">
        <v>73</v>
      </c>
      <c r="H77" t="s">
        <v>401</v>
      </c>
      <c r="I77" t="s">
        <v>285</v>
      </c>
      <c r="J77" t="s">
        <v>286</v>
      </c>
      <c r="K77" t="s">
        <v>287</v>
      </c>
      <c r="L77" t="s">
        <v>288</v>
      </c>
      <c r="M77" t="s">
        <v>289</v>
      </c>
    </row>
    <row r="78" spans="2:20" x14ac:dyDescent="0.2">
      <c r="B78">
        <v>291</v>
      </c>
      <c r="C78" t="s">
        <v>295</v>
      </c>
      <c r="D78" t="s">
        <v>416</v>
      </c>
      <c r="E78" t="s">
        <v>82</v>
      </c>
      <c r="H78" t="s">
        <v>290</v>
      </c>
      <c r="I78" t="s">
        <v>268</v>
      </c>
      <c r="J78" t="s">
        <v>269</v>
      </c>
      <c r="K78" t="s">
        <v>270</v>
      </c>
      <c r="L78" t="s">
        <v>108</v>
      </c>
      <c r="M78" t="s">
        <v>132</v>
      </c>
    </row>
    <row r="79" spans="2:20" x14ac:dyDescent="0.2">
      <c r="B79">
        <v>297</v>
      </c>
      <c r="C79" t="s">
        <v>295</v>
      </c>
      <c r="D79" t="s">
        <v>416</v>
      </c>
      <c r="E79" t="s">
        <v>104</v>
      </c>
      <c r="F79" t="s">
        <v>103</v>
      </c>
      <c r="G79">
        <v>90</v>
      </c>
      <c r="H79">
        <v>2.8</v>
      </c>
      <c r="I79">
        <v>21</v>
      </c>
      <c r="J79">
        <v>64</v>
      </c>
      <c r="K79">
        <v>24</v>
      </c>
      <c r="L79">
        <v>18</v>
      </c>
      <c r="M79">
        <v>50</v>
      </c>
      <c r="T79" t="s">
        <v>97</v>
      </c>
    </row>
    <row r="80" spans="2:20" x14ac:dyDescent="0.2">
      <c r="B80">
        <v>300</v>
      </c>
      <c r="C80" t="s">
        <v>295</v>
      </c>
      <c r="D80" t="s">
        <v>416</v>
      </c>
      <c r="E80" t="s">
        <v>73</v>
      </c>
      <c r="H80" t="s">
        <v>258</v>
      </c>
      <c r="I80" t="s">
        <v>293</v>
      </c>
      <c r="K80" t="s">
        <v>294</v>
      </c>
    </row>
    <row r="81" spans="2:20" x14ac:dyDescent="0.2">
      <c r="B81">
        <v>301</v>
      </c>
      <c r="C81" t="s">
        <v>295</v>
      </c>
      <c r="D81" t="s">
        <v>416</v>
      </c>
      <c r="E81" t="s">
        <v>82</v>
      </c>
      <c r="H81" t="s">
        <v>212</v>
      </c>
      <c r="I81" t="s">
        <v>283</v>
      </c>
      <c r="K81" t="s">
        <v>276</v>
      </c>
    </row>
    <row r="82" spans="2:20" x14ac:dyDescent="0.2">
      <c r="B82">
        <v>307</v>
      </c>
      <c r="C82" t="s">
        <v>295</v>
      </c>
      <c r="D82" t="s">
        <v>416</v>
      </c>
      <c r="E82" t="s">
        <v>104</v>
      </c>
      <c r="F82" t="s">
        <v>103</v>
      </c>
      <c r="G82">
        <v>90</v>
      </c>
      <c r="H82">
        <v>44</v>
      </c>
      <c r="I82">
        <v>33</v>
      </c>
      <c r="K82">
        <v>55</v>
      </c>
      <c r="T82" t="s">
        <v>97</v>
      </c>
    </row>
    <row r="83" spans="2:20" x14ac:dyDescent="0.2">
      <c r="B83">
        <v>314</v>
      </c>
      <c r="C83" t="s">
        <v>361</v>
      </c>
      <c r="D83" t="s">
        <v>414</v>
      </c>
      <c r="E83" t="s">
        <v>73</v>
      </c>
      <c r="H83" t="s">
        <v>403</v>
      </c>
      <c r="I83" t="s">
        <v>298</v>
      </c>
      <c r="J83" t="s">
        <v>299</v>
      </c>
      <c r="K83" t="s">
        <v>277</v>
      </c>
      <c r="L83" t="s">
        <v>300</v>
      </c>
      <c r="M83" t="s">
        <v>301</v>
      </c>
      <c r="N83" t="s">
        <v>106</v>
      </c>
      <c r="O83" t="s">
        <v>302</v>
      </c>
      <c r="P83" t="s">
        <v>303</v>
      </c>
      <c r="Q83" t="s">
        <v>304</v>
      </c>
      <c r="R83" t="s">
        <v>305</v>
      </c>
      <c r="S83" t="s">
        <v>280</v>
      </c>
    </row>
    <row r="84" spans="2:20" x14ac:dyDescent="0.2">
      <c r="B84">
        <v>315</v>
      </c>
      <c r="C84" t="s">
        <v>361</v>
      </c>
      <c r="D84" t="s">
        <v>414</v>
      </c>
      <c r="E84" t="s">
        <v>82</v>
      </c>
      <c r="H84" t="s">
        <v>306</v>
      </c>
      <c r="I84" t="s">
        <v>307</v>
      </c>
      <c r="J84" t="s">
        <v>224</v>
      </c>
      <c r="K84" t="s">
        <v>308</v>
      </c>
      <c r="L84" t="s">
        <v>286</v>
      </c>
      <c r="M84" t="s">
        <v>229</v>
      </c>
      <c r="N84" t="s">
        <v>161</v>
      </c>
      <c r="O84" t="s">
        <v>309</v>
      </c>
      <c r="P84" t="s">
        <v>310</v>
      </c>
      <c r="Q84" t="s">
        <v>305</v>
      </c>
      <c r="R84" t="s">
        <v>311</v>
      </c>
      <c r="S84" t="s">
        <v>312</v>
      </c>
    </row>
    <row r="85" spans="2:20" x14ac:dyDescent="0.2">
      <c r="B85">
        <v>321</v>
      </c>
      <c r="C85" t="s">
        <v>361</v>
      </c>
      <c r="D85" t="s">
        <v>414</v>
      </c>
      <c r="E85" t="s">
        <v>104</v>
      </c>
      <c r="F85" t="s">
        <v>103</v>
      </c>
      <c r="G85">
        <v>53</v>
      </c>
      <c r="H85">
        <v>21</v>
      </c>
      <c r="I85">
        <v>19</v>
      </c>
      <c r="J85">
        <v>23</v>
      </c>
      <c r="K85">
        <v>30</v>
      </c>
      <c r="L85">
        <v>40</v>
      </c>
      <c r="M85">
        <v>32</v>
      </c>
      <c r="N85">
        <v>34</v>
      </c>
      <c r="O85">
        <v>41</v>
      </c>
      <c r="P85">
        <v>22</v>
      </c>
      <c r="Q85">
        <v>41</v>
      </c>
      <c r="R85">
        <v>43</v>
      </c>
      <c r="S85">
        <v>31</v>
      </c>
      <c r="T85" t="s">
        <v>97</v>
      </c>
    </row>
    <row r="86" spans="2:20" x14ac:dyDescent="0.2">
      <c r="B86">
        <v>324</v>
      </c>
      <c r="C86" t="s">
        <v>361</v>
      </c>
      <c r="D86" t="s">
        <v>414</v>
      </c>
      <c r="E86" t="s">
        <v>73</v>
      </c>
      <c r="H86" t="s">
        <v>181</v>
      </c>
      <c r="I86" t="s">
        <v>315</v>
      </c>
      <c r="J86" t="s">
        <v>169</v>
      </c>
      <c r="K86" t="s">
        <v>316</v>
      </c>
      <c r="L86" t="s">
        <v>317</v>
      </c>
      <c r="M86" t="s">
        <v>318</v>
      </c>
      <c r="N86" t="s">
        <v>187</v>
      </c>
    </row>
    <row r="87" spans="2:20" x14ac:dyDescent="0.2">
      <c r="B87">
        <v>325</v>
      </c>
      <c r="C87" t="s">
        <v>361</v>
      </c>
      <c r="D87" t="s">
        <v>414</v>
      </c>
      <c r="E87" t="s">
        <v>82</v>
      </c>
      <c r="H87" t="s">
        <v>319</v>
      </c>
      <c r="I87" t="s">
        <v>252</v>
      </c>
      <c r="J87" t="s">
        <v>320</v>
      </c>
      <c r="K87" t="s">
        <v>220</v>
      </c>
      <c r="L87" t="s">
        <v>206</v>
      </c>
      <c r="M87" t="s">
        <v>126</v>
      </c>
      <c r="N87" t="s">
        <v>195</v>
      </c>
    </row>
    <row r="88" spans="2:20" x14ac:dyDescent="0.2">
      <c r="B88">
        <v>331</v>
      </c>
      <c r="C88" t="s">
        <v>361</v>
      </c>
      <c r="D88" t="s">
        <v>414</v>
      </c>
      <c r="E88" t="s">
        <v>104</v>
      </c>
      <c r="F88" t="s">
        <v>103</v>
      </c>
      <c r="G88">
        <v>53</v>
      </c>
      <c r="H88">
        <v>50</v>
      </c>
      <c r="I88">
        <v>34</v>
      </c>
      <c r="J88">
        <v>46</v>
      </c>
      <c r="K88">
        <v>32</v>
      </c>
      <c r="L88">
        <v>29</v>
      </c>
      <c r="M88">
        <v>28</v>
      </c>
      <c r="N88">
        <v>7.1</v>
      </c>
      <c r="T88" t="s">
        <v>97</v>
      </c>
    </row>
    <row r="89" spans="2:20" x14ac:dyDescent="0.2">
      <c r="B89">
        <v>335</v>
      </c>
      <c r="C89" t="s">
        <v>361</v>
      </c>
      <c r="D89" t="s">
        <v>415</v>
      </c>
      <c r="E89" t="s">
        <v>73</v>
      </c>
      <c r="H89" t="s">
        <v>404</v>
      </c>
      <c r="I89" t="s">
        <v>322</v>
      </c>
      <c r="J89" t="s">
        <v>299</v>
      </c>
      <c r="K89" t="s">
        <v>323</v>
      </c>
      <c r="L89" t="s">
        <v>324</v>
      </c>
      <c r="M89" t="s">
        <v>325</v>
      </c>
      <c r="N89" t="s">
        <v>106</v>
      </c>
      <c r="O89" t="s">
        <v>302</v>
      </c>
      <c r="P89" t="s">
        <v>303</v>
      </c>
      <c r="Q89" t="s">
        <v>249</v>
      </c>
      <c r="R89" t="s">
        <v>305</v>
      </c>
      <c r="S89" t="s">
        <v>326</v>
      </c>
    </row>
    <row r="90" spans="2:20" x14ac:dyDescent="0.2">
      <c r="B90">
        <v>336</v>
      </c>
      <c r="C90" t="s">
        <v>361</v>
      </c>
      <c r="D90" t="s">
        <v>415</v>
      </c>
      <c r="E90" t="s">
        <v>82</v>
      </c>
      <c r="H90" t="s">
        <v>306</v>
      </c>
      <c r="I90" t="s">
        <v>307</v>
      </c>
      <c r="J90" t="s">
        <v>224</v>
      </c>
      <c r="K90" t="s">
        <v>308</v>
      </c>
      <c r="L90" t="s">
        <v>286</v>
      </c>
      <c r="M90" t="s">
        <v>229</v>
      </c>
      <c r="N90" t="s">
        <v>161</v>
      </c>
      <c r="O90" t="s">
        <v>309</v>
      </c>
      <c r="P90" t="s">
        <v>310</v>
      </c>
      <c r="Q90" t="s">
        <v>327</v>
      </c>
      <c r="R90" t="s">
        <v>311</v>
      </c>
      <c r="S90" t="s">
        <v>328</v>
      </c>
    </row>
    <row r="91" spans="2:20" x14ac:dyDescent="0.2">
      <c r="B91">
        <v>342</v>
      </c>
      <c r="C91" t="s">
        <v>361</v>
      </c>
      <c r="D91" t="s">
        <v>415</v>
      </c>
      <c r="E91" t="s">
        <v>104</v>
      </c>
      <c r="F91" t="s">
        <v>103</v>
      </c>
      <c r="G91">
        <v>53</v>
      </c>
      <c r="H91">
        <v>7.4</v>
      </c>
      <c r="I91">
        <v>4.3</v>
      </c>
      <c r="J91">
        <v>22</v>
      </c>
      <c r="K91">
        <v>23</v>
      </c>
      <c r="L91">
        <v>20</v>
      </c>
      <c r="M91">
        <v>20</v>
      </c>
      <c r="N91">
        <v>41</v>
      </c>
      <c r="O91">
        <v>27</v>
      </c>
      <c r="P91">
        <v>36</v>
      </c>
      <c r="Q91">
        <v>34</v>
      </c>
      <c r="R91">
        <v>27</v>
      </c>
      <c r="S91">
        <v>26</v>
      </c>
      <c r="T91" t="s">
        <v>97</v>
      </c>
    </row>
    <row r="92" spans="2:20" x14ac:dyDescent="0.2">
      <c r="B92">
        <v>345</v>
      </c>
      <c r="C92" t="s">
        <v>361</v>
      </c>
      <c r="D92" t="s">
        <v>415</v>
      </c>
      <c r="E92" t="s">
        <v>73</v>
      </c>
      <c r="H92" t="s">
        <v>181</v>
      </c>
      <c r="I92" t="s">
        <v>315</v>
      </c>
      <c r="J92" t="s">
        <v>169</v>
      </c>
      <c r="K92" t="s">
        <v>329</v>
      </c>
      <c r="L92" t="s">
        <v>317</v>
      </c>
      <c r="M92" t="s">
        <v>186</v>
      </c>
      <c r="N92" t="s">
        <v>187</v>
      </c>
    </row>
    <row r="93" spans="2:20" x14ac:dyDescent="0.2">
      <c r="B93">
        <v>346</v>
      </c>
      <c r="C93" t="s">
        <v>361</v>
      </c>
      <c r="D93" t="s">
        <v>415</v>
      </c>
      <c r="E93" t="s">
        <v>82</v>
      </c>
      <c r="H93" t="s">
        <v>319</v>
      </c>
      <c r="I93" t="s">
        <v>252</v>
      </c>
      <c r="J93" t="s">
        <v>320</v>
      </c>
      <c r="K93" t="s">
        <v>79</v>
      </c>
      <c r="L93" t="s">
        <v>206</v>
      </c>
      <c r="M93" t="s">
        <v>126</v>
      </c>
      <c r="N93" t="s">
        <v>195</v>
      </c>
    </row>
    <row r="94" spans="2:20" x14ac:dyDescent="0.2">
      <c r="B94">
        <v>352</v>
      </c>
      <c r="C94" t="s">
        <v>361</v>
      </c>
      <c r="D94" t="s">
        <v>415</v>
      </c>
      <c r="E94" t="s">
        <v>104</v>
      </c>
      <c r="F94" t="s">
        <v>103</v>
      </c>
      <c r="G94">
        <v>53</v>
      </c>
      <c r="H94">
        <v>48</v>
      </c>
      <c r="I94">
        <v>19</v>
      </c>
      <c r="J94">
        <v>20</v>
      </c>
      <c r="K94">
        <v>27</v>
      </c>
      <c r="L94">
        <v>36</v>
      </c>
      <c r="M94">
        <v>31</v>
      </c>
      <c r="N94">
        <v>9.9</v>
      </c>
      <c r="T94" t="s">
        <v>97</v>
      </c>
    </row>
    <row r="95" spans="2:20" x14ac:dyDescent="0.2">
      <c r="B95">
        <v>356</v>
      </c>
      <c r="C95" t="s">
        <v>361</v>
      </c>
      <c r="D95" t="s">
        <v>416</v>
      </c>
      <c r="E95" t="s">
        <v>73</v>
      </c>
      <c r="H95" t="s">
        <v>404</v>
      </c>
      <c r="I95" t="s">
        <v>331</v>
      </c>
      <c r="J95" t="s">
        <v>299</v>
      </c>
      <c r="K95" t="s">
        <v>277</v>
      </c>
      <c r="L95" t="s">
        <v>300</v>
      </c>
      <c r="M95" t="s">
        <v>301</v>
      </c>
      <c r="N95" t="s">
        <v>332</v>
      </c>
      <c r="O95" t="s">
        <v>333</v>
      </c>
      <c r="P95" t="s">
        <v>334</v>
      </c>
      <c r="Q95" t="s">
        <v>249</v>
      </c>
      <c r="R95" t="s">
        <v>335</v>
      </c>
      <c r="S95" t="s">
        <v>336</v>
      </c>
    </row>
    <row r="96" spans="2:20" x14ac:dyDescent="0.2">
      <c r="B96">
        <v>357</v>
      </c>
      <c r="C96" t="s">
        <v>361</v>
      </c>
      <c r="D96" t="s">
        <v>416</v>
      </c>
      <c r="E96" t="s">
        <v>82</v>
      </c>
      <c r="H96" t="s">
        <v>306</v>
      </c>
      <c r="I96" t="s">
        <v>307</v>
      </c>
      <c r="J96" t="s">
        <v>224</v>
      </c>
      <c r="K96" t="s">
        <v>308</v>
      </c>
      <c r="L96" t="s">
        <v>286</v>
      </c>
      <c r="M96" t="s">
        <v>229</v>
      </c>
      <c r="N96" t="s">
        <v>161</v>
      </c>
      <c r="O96" t="s">
        <v>145</v>
      </c>
      <c r="P96" t="s">
        <v>337</v>
      </c>
      <c r="Q96" t="s">
        <v>327</v>
      </c>
      <c r="R96" t="s">
        <v>311</v>
      </c>
      <c r="S96" t="s">
        <v>338</v>
      </c>
    </row>
    <row r="97" spans="2:20" x14ac:dyDescent="0.2">
      <c r="B97">
        <v>363</v>
      </c>
      <c r="C97" t="s">
        <v>361</v>
      </c>
      <c r="D97" t="s">
        <v>416</v>
      </c>
      <c r="E97" t="s">
        <v>104</v>
      </c>
      <c r="F97" t="s">
        <v>103</v>
      </c>
      <c r="G97">
        <v>53</v>
      </c>
      <c r="H97">
        <v>15</v>
      </c>
      <c r="I97">
        <v>16</v>
      </c>
      <c r="J97">
        <v>31</v>
      </c>
      <c r="K97">
        <v>23</v>
      </c>
      <c r="L97">
        <v>19</v>
      </c>
      <c r="M97">
        <v>11</v>
      </c>
      <c r="N97">
        <v>26</v>
      </c>
      <c r="O97">
        <v>33</v>
      </c>
      <c r="P97">
        <v>23</v>
      </c>
      <c r="Q97">
        <v>44</v>
      </c>
      <c r="R97">
        <v>36</v>
      </c>
      <c r="S97">
        <v>46</v>
      </c>
      <c r="T97" t="s">
        <v>97</v>
      </c>
    </row>
    <row r="98" spans="2:20" x14ac:dyDescent="0.2">
      <c r="B98">
        <v>366</v>
      </c>
      <c r="C98" t="s">
        <v>361</v>
      </c>
      <c r="D98" t="s">
        <v>416</v>
      </c>
      <c r="E98" t="s">
        <v>73</v>
      </c>
      <c r="H98" t="s">
        <v>328</v>
      </c>
      <c r="I98" t="s">
        <v>339</v>
      </c>
      <c r="J98" t="s">
        <v>174</v>
      </c>
      <c r="K98" t="s">
        <v>340</v>
      </c>
      <c r="L98" t="s">
        <v>236</v>
      </c>
      <c r="M98" t="s">
        <v>341</v>
      </c>
      <c r="N98" t="s">
        <v>342</v>
      </c>
    </row>
    <row r="99" spans="2:20" x14ac:dyDescent="0.2">
      <c r="B99">
        <v>367</v>
      </c>
      <c r="C99" t="s">
        <v>361</v>
      </c>
      <c r="D99" t="s">
        <v>416</v>
      </c>
      <c r="E99" t="s">
        <v>82</v>
      </c>
      <c r="H99" t="s">
        <v>343</v>
      </c>
      <c r="I99" t="s">
        <v>344</v>
      </c>
      <c r="J99" t="s">
        <v>320</v>
      </c>
      <c r="K99" t="s">
        <v>115</v>
      </c>
      <c r="L99" t="s">
        <v>206</v>
      </c>
      <c r="M99" t="s">
        <v>152</v>
      </c>
      <c r="N99" t="s">
        <v>345</v>
      </c>
    </row>
    <row r="100" spans="2:20" x14ac:dyDescent="0.2">
      <c r="B100">
        <v>373</v>
      </c>
      <c r="C100" t="s">
        <v>361</v>
      </c>
      <c r="D100" t="s">
        <v>416</v>
      </c>
      <c r="E100" t="s">
        <v>104</v>
      </c>
      <c r="F100" t="s">
        <v>103</v>
      </c>
      <c r="G100">
        <v>53</v>
      </c>
      <c r="H100">
        <v>27</v>
      </c>
      <c r="I100">
        <v>49</v>
      </c>
      <c r="J100">
        <v>50</v>
      </c>
      <c r="K100">
        <v>10</v>
      </c>
      <c r="L100">
        <v>30</v>
      </c>
      <c r="M100">
        <v>36</v>
      </c>
      <c r="N100">
        <v>8.9</v>
      </c>
      <c r="T100" t="s">
        <v>97</v>
      </c>
    </row>
    <row r="101" spans="2:20" x14ac:dyDescent="0.2">
      <c r="B101">
        <v>377</v>
      </c>
      <c r="C101" t="s">
        <v>361</v>
      </c>
      <c r="D101" t="s">
        <v>417</v>
      </c>
      <c r="E101" t="s">
        <v>73</v>
      </c>
      <c r="H101" t="s">
        <v>405</v>
      </c>
      <c r="I101" t="s">
        <v>299</v>
      </c>
      <c r="J101" t="s">
        <v>347</v>
      </c>
      <c r="K101" t="s">
        <v>348</v>
      </c>
      <c r="L101" t="s">
        <v>325</v>
      </c>
      <c r="M101" t="s">
        <v>332</v>
      </c>
      <c r="N101" t="s">
        <v>333</v>
      </c>
      <c r="O101" t="s">
        <v>131</v>
      </c>
      <c r="P101" t="s">
        <v>279</v>
      </c>
      <c r="Q101" t="s">
        <v>335</v>
      </c>
      <c r="R101" t="s">
        <v>132</v>
      </c>
    </row>
    <row r="102" spans="2:20" x14ac:dyDescent="0.2">
      <c r="B102">
        <v>378</v>
      </c>
      <c r="C102" t="s">
        <v>361</v>
      </c>
      <c r="D102" t="s">
        <v>417</v>
      </c>
      <c r="E102" t="s">
        <v>82</v>
      </c>
      <c r="H102" t="s">
        <v>349</v>
      </c>
      <c r="I102" t="s">
        <v>224</v>
      </c>
      <c r="J102" t="s">
        <v>308</v>
      </c>
      <c r="K102" t="s">
        <v>286</v>
      </c>
      <c r="L102" t="s">
        <v>229</v>
      </c>
      <c r="M102" t="s">
        <v>161</v>
      </c>
      <c r="N102" t="s">
        <v>145</v>
      </c>
      <c r="O102" t="s">
        <v>75</v>
      </c>
      <c r="P102" t="s">
        <v>327</v>
      </c>
      <c r="Q102" t="s">
        <v>311</v>
      </c>
      <c r="R102" t="s">
        <v>328</v>
      </c>
    </row>
    <row r="103" spans="2:20" x14ac:dyDescent="0.2">
      <c r="B103">
        <v>384</v>
      </c>
      <c r="C103" t="s">
        <v>361</v>
      </c>
      <c r="D103" t="s">
        <v>417</v>
      </c>
      <c r="E103" t="s">
        <v>104</v>
      </c>
      <c r="F103" t="s">
        <v>103</v>
      </c>
      <c r="G103">
        <v>53</v>
      </c>
      <c r="H103">
        <v>15</v>
      </c>
      <c r="I103">
        <v>36</v>
      </c>
      <c r="J103">
        <v>46</v>
      </c>
      <c r="K103">
        <v>26</v>
      </c>
      <c r="L103">
        <v>11</v>
      </c>
      <c r="M103">
        <v>42</v>
      </c>
      <c r="N103">
        <v>52</v>
      </c>
      <c r="O103">
        <v>11</v>
      </c>
      <c r="P103">
        <v>30</v>
      </c>
      <c r="Q103">
        <v>23</v>
      </c>
      <c r="R103">
        <v>37</v>
      </c>
      <c r="T103" t="s">
        <v>97</v>
      </c>
    </row>
    <row r="104" spans="2:20" x14ac:dyDescent="0.2">
      <c r="B104">
        <v>387</v>
      </c>
      <c r="C104" t="s">
        <v>361</v>
      </c>
      <c r="D104" t="s">
        <v>417</v>
      </c>
      <c r="E104" t="s">
        <v>73</v>
      </c>
      <c r="H104" t="s">
        <v>328</v>
      </c>
      <c r="I104" t="s">
        <v>202</v>
      </c>
      <c r="J104" t="s">
        <v>344</v>
      </c>
      <c r="K104" t="s">
        <v>350</v>
      </c>
      <c r="L104" t="s">
        <v>351</v>
      </c>
      <c r="M104" t="s">
        <v>352</v>
      </c>
      <c r="N104" t="s">
        <v>353</v>
      </c>
    </row>
    <row r="105" spans="2:20" x14ac:dyDescent="0.2">
      <c r="B105">
        <v>388</v>
      </c>
      <c r="C105" t="s">
        <v>361</v>
      </c>
      <c r="D105" t="s">
        <v>417</v>
      </c>
      <c r="E105" t="s">
        <v>82</v>
      </c>
      <c r="H105" t="s">
        <v>343</v>
      </c>
      <c r="I105" t="s">
        <v>252</v>
      </c>
      <c r="J105" t="s">
        <v>354</v>
      </c>
      <c r="L105" t="s">
        <v>206</v>
      </c>
      <c r="M105" t="s">
        <v>355</v>
      </c>
      <c r="N105" t="s">
        <v>80</v>
      </c>
    </row>
    <row r="106" spans="2:20" x14ac:dyDescent="0.2">
      <c r="B106">
        <v>394</v>
      </c>
      <c r="C106" t="s">
        <v>361</v>
      </c>
      <c r="D106" t="s">
        <v>417</v>
      </c>
      <c r="E106" t="s">
        <v>104</v>
      </c>
      <c r="F106" t="s">
        <v>103</v>
      </c>
      <c r="G106">
        <v>53</v>
      </c>
      <c r="H106">
        <v>10</v>
      </c>
      <c r="I106">
        <v>42</v>
      </c>
      <c r="J106">
        <v>41</v>
      </c>
      <c r="L106">
        <v>12</v>
      </c>
      <c r="M106">
        <v>35</v>
      </c>
      <c r="N106">
        <v>18</v>
      </c>
      <c r="T106" t="s">
        <v>97</v>
      </c>
    </row>
    <row r="107" spans="2:20" x14ac:dyDescent="0.2">
      <c r="B107">
        <v>398</v>
      </c>
      <c r="C107" t="s">
        <v>361</v>
      </c>
      <c r="D107" t="s">
        <v>418</v>
      </c>
      <c r="E107" t="s">
        <v>73</v>
      </c>
      <c r="H107" t="s">
        <v>407</v>
      </c>
      <c r="I107" t="s">
        <v>299</v>
      </c>
      <c r="J107" t="s">
        <v>347</v>
      </c>
      <c r="K107" t="s">
        <v>348</v>
      </c>
      <c r="L107" t="s">
        <v>357</v>
      </c>
      <c r="M107" t="s">
        <v>358</v>
      </c>
      <c r="N107" t="s">
        <v>359</v>
      </c>
      <c r="O107" t="s">
        <v>334</v>
      </c>
      <c r="P107" t="s">
        <v>279</v>
      </c>
      <c r="Q107" t="s">
        <v>336</v>
      </c>
      <c r="R107" t="s">
        <v>132</v>
      </c>
    </row>
    <row r="108" spans="2:20" x14ac:dyDescent="0.2">
      <c r="B108">
        <v>399</v>
      </c>
      <c r="C108" t="s">
        <v>361</v>
      </c>
      <c r="D108" t="s">
        <v>418</v>
      </c>
      <c r="E108" t="s">
        <v>82</v>
      </c>
      <c r="H108" t="s">
        <v>349</v>
      </c>
      <c r="I108" t="s">
        <v>224</v>
      </c>
      <c r="J108" t="s">
        <v>308</v>
      </c>
      <c r="K108" t="s">
        <v>286</v>
      </c>
      <c r="L108" t="s">
        <v>229</v>
      </c>
      <c r="M108" t="s">
        <v>161</v>
      </c>
      <c r="N108" t="s">
        <v>145</v>
      </c>
      <c r="O108" t="s">
        <v>337</v>
      </c>
      <c r="P108" t="s">
        <v>327</v>
      </c>
      <c r="Q108" t="s">
        <v>338</v>
      </c>
      <c r="R108" t="s">
        <v>328</v>
      </c>
    </row>
    <row r="109" spans="2:20" x14ac:dyDescent="0.2">
      <c r="B109">
        <v>405</v>
      </c>
      <c r="C109" t="s">
        <v>361</v>
      </c>
      <c r="D109" t="s">
        <v>418</v>
      </c>
      <c r="E109" t="s">
        <v>104</v>
      </c>
      <c r="F109" t="s">
        <v>103</v>
      </c>
      <c r="G109">
        <v>53</v>
      </c>
      <c r="H109">
        <v>14</v>
      </c>
      <c r="I109">
        <v>23</v>
      </c>
      <c r="J109">
        <v>36</v>
      </c>
      <c r="K109">
        <v>25</v>
      </c>
      <c r="L109">
        <v>28</v>
      </c>
      <c r="M109">
        <v>22</v>
      </c>
      <c r="N109">
        <v>31</v>
      </c>
      <c r="O109">
        <v>29</v>
      </c>
      <c r="P109">
        <v>34</v>
      </c>
      <c r="Q109">
        <v>46</v>
      </c>
      <c r="R109">
        <v>33</v>
      </c>
      <c r="T109" t="s">
        <v>97</v>
      </c>
    </row>
    <row r="110" spans="2:20" x14ac:dyDescent="0.2">
      <c r="B110">
        <v>408</v>
      </c>
      <c r="C110" t="s">
        <v>361</v>
      </c>
      <c r="D110" t="s">
        <v>418</v>
      </c>
      <c r="E110" t="s">
        <v>73</v>
      </c>
      <c r="H110" t="s">
        <v>328</v>
      </c>
      <c r="I110" t="s">
        <v>190</v>
      </c>
      <c r="J110" t="s">
        <v>344</v>
      </c>
      <c r="K110" t="s">
        <v>350</v>
      </c>
      <c r="L110" t="s">
        <v>236</v>
      </c>
      <c r="M110" t="s">
        <v>341</v>
      </c>
      <c r="N110" t="s">
        <v>353</v>
      </c>
    </row>
    <row r="111" spans="2:20" x14ac:dyDescent="0.2">
      <c r="B111">
        <v>409</v>
      </c>
      <c r="C111" t="s">
        <v>361</v>
      </c>
      <c r="D111" t="s">
        <v>418</v>
      </c>
      <c r="E111" t="s">
        <v>82</v>
      </c>
      <c r="H111" t="s">
        <v>343</v>
      </c>
      <c r="I111" t="s">
        <v>360</v>
      </c>
      <c r="J111" t="s">
        <v>354</v>
      </c>
      <c r="L111" t="s">
        <v>206</v>
      </c>
      <c r="M111" t="s">
        <v>152</v>
      </c>
      <c r="N111" t="s">
        <v>80</v>
      </c>
    </row>
    <row r="112" spans="2:20" x14ac:dyDescent="0.2">
      <c r="B112">
        <v>415</v>
      </c>
      <c r="C112" t="s">
        <v>361</v>
      </c>
      <c r="D112" t="s">
        <v>418</v>
      </c>
      <c r="E112" t="s">
        <v>104</v>
      </c>
      <c r="F112" t="s">
        <v>103</v>
      </c>
      <c r="G112">
        <v>53</v>
      </c>
      <c r="H112">
        <v>36</v>
      </c>
      <c r="I112">
        <v>36</v>
      </c>
      <c r="J112">
        <v>51</v>
      </c>
      <c r="L112">
        <v>26</v>
      </c>
      <c r="M112">
        <v>32</v>
      </c>
      <c r="N112">
        <v>37</v>
      </c>
      <c r="T112" t="s">
        <v>97</v>
      </c>
    </row>
    <row r="113" spans="2:20" x14ac:dyDescent="0.2">
      <c r="B113">
        <v>421</v>
      </c>
      <c r="C113" t="s">
        <v>386</v>
      </c>
      <c r="D113" t="s">
        <v>414</v>
      </c>
      <c r="E113" t="s">
        <v>73</v>
      </c>
      <c r="H113" t="s">
        <v>408</v>
      </c>
      <c r="I113" t="s">
        <v>277</v>
      </c>
      <c r="J113" t="s">
        <v>364</v>
      </c>
      <c r="K113" t="s">
        <v>365</v>
      </c>
      <c r="L113" t="s">
        <v>366</v>
      </c>
      <c r="M113" t="s">
        <v>158</v>
      </c>
    </row>
    <row r="114" spans="2:20" x14ac:dyDescent="0.2">
      <c r="B114">
        <v>422</v>
      </c>
      <c r="C114" t="s">
        <v>386</v>
      </c>
      <c r="D114" t="s">
        <v>414</v>
      </c>
      <c r="E114" t="s">
        <v>82</v>
      </c>
      <c r="H114" t="s">
        <v>367</v>
      </c>
      <c r="I114" t="s">
        <v>368</v>
      </c>
      <c r="J114" t="s">
        <v>369</v>
      </c>
      <c r="K114" t="s">
        <v>370</v>
      </c>
      <c r="L114" t="s">
        <v>85</v>
      </c>
      <c r="M114" t="s">
        <v>209</v>
      </c>
    </row>
    <row r="115" spans="2:20" x14ac:dyDescent="0.2">
      <c r="B115">
        <v>428</v>
      </c>
      <c r="C115" t="s">
        <v>386</v>
      </c>
      <c r="D115" t="s">
        <v>414</v>
      </c>
      <c r="E115" t="s">
        <v>104</v>
      </c>
      <c r="F115" t="s">
        <v>103</v>
      </c>
      <c r="G115">
        <v>107</v>
      </c>
      <c r="H115">
        <v>26</v>
      </c>
      <c r="I115">
        <v>78</v>
      </c>
      <c r="J115">
        <v>48</v>
      </c>
      <c r="K115">
        <v>10</v>
      </c>
      <c r="L115">
        <v>3.5</v>
      </c>
      <c r="M115">
        <v>26</v>
      </c>
      <c r="T115" t="s">
        <v>97</v>
      </c>
    </row>
    <row r="116" spans="2:20" x14ac:dyDescent="0.2">
      <c r="B116">
        <v>431</v>
      </c>
      <c r="C116" t="s">
        <v>386</v>
      </c>
      <c r="D116" t="s">
        <v>414</v>
      </c>
      <c r="E116" t="s">
        <v>73</v>
      </c>
      <c r="H116" t="s">
        <v>202</v>
      </c>
      <c r="I116" t="s">
        <v>293</v>
      </c>
      <c r="J116" t="s">
        <v>371</v>
      </c>
      <c r="K116" t="s">
        <v>372</v>
      </c>
    </row>
    <row r="117" spans="2:20" x14ac:dyDescent="0.2">
      <c r="B117">
        <v>432</v>
      </c>
      <c r="C117" t="s">
        <v>386</v>
      </c>
      <c r="D117" t="s">
        <v>414</v>
      </c>
      <c r="E117" t="s">
        <v>82</v>
      </c>
      <c r="H117" t="s">
        <v>373</v>
      </c>
      <c r="I117" t="s">
        <v>374</v>
      </c>
      <c r="J117" t="s">
        <v>355</v>
      </c>
      <c r="K117" t="s">
        <v>375</v>
      </c>
    </row>
    <row r="118" spans="2:20" x14ac:dyDescent="0.2">
      <c r="B118">
        <v>438</v>
      </c>
      <c r="C118" t="s">
        <v>386</v>
      </c>
      <c r="D118" t="s">
        <v>414</v>
      </c>
      <c r="E118" t="s">
        <v>104</v>
      </c>
      <c r="F118" t="s">
        <v>103</v>
      </c>
      <c r="G118">
        <v>107</v>
      </c>
      <c r="H118">
        <v>88</v>
      </c>
      <c r="I118">
        <v>99</v>
      </c>
      <c r="J118">
        <v>51</v>
      </c>
      <c r="K118">
        <v>56</v>
      </c>
      <c r="T118" t="s">
        <v>97</v>
      </c>
    </row>
    <row r="119" spans="2:20" x14ac:dyDescent="0.2">
      <c r="B119">
        <v>444</v>
      </c>
      <c r="C119" t="s">
        <v>386</v>
      </c>
      <c r="D119" t="s">
        <v>415</v>
      </c>
      <c r="E119" t="s">
        <v>73</v>
      </c>
      <c r="H119" t="s">
        <v>409</v>
      </c>
      <c r="I119" t="s">
        <v>377</v>
      </c>
      <c r="J119" t="s">
        <v>378</v>
      </c>
      <c r="K119" t="s">
        <v>379</v>
      </c>
      <c r="L119" t="s">
        <v>380</v>
      </c>
    </row>
    <row r="120" spans="2:20" x14ac:dyDescent="0.2">
      <c r="B120">
        <v>445</v>
      </c>
      <c r="C120" t="s">
        <v>386</v>
      </c>
      <c r="D120" t="s">
        <v>415</v>
      </c>
      <c r="E120" t="s">
        <v>82</v>
      </c>
      <c r="H120" t="s">
        <v>277</v>
      </c>
      <c r="I120" t="s">
        <v>147</v>
      </c>
      <c r="J120" t="s">
        <v>166</v>
      </c>
      <c r="K120" t="s">
        <v>381</v>
      </c>
      <c r="L120" t="s">
        <v>231</v>
      </c>
    </row>
    <row r="121" spans="2:20" x14ac:dyDescent="0.2">
      <c r="B121">
        <v>451</v>
      </c>
      <c r="C121" t="s">
        <v>386</v>
      </c>
      <c r="D121" t="s">
        <v>415</v>
      </c>
      <c r="E121" t="s">
        <v>104</v>
      </c>
      <c r="F121" t="s">
        <v>103</v>
      </c>
      <c r="G121">
        <v>107</v>
      </c>
      <c r="H121">
        <v>7.3</v>
      </c>
      <c r="I121">
        <v>13</v>
      </c>
      <c r="J121">
        <v>14</v>
      </c>
      <c r="K121">
        <v>62</v>
      </c>
      <c r="L121">
        <v>43</v>
      </c>
      <c r="T121" t="s">
        <v>97</v>
      </c>
    </row>
    <row r="122" spans="2:20" x14ac:dyDescent="0.2">
      <c r="B122">
        <v>454</v>
      </c>
      <c r="C122" t="s">
        <v>386</v>
      </c>
      <c r="D122" t="s">
        <v>415</v>
      </c>
      <c r="E122" t="s">
        <v>73</v>
      </c>
      <c r="H122" t="s">
        <v>232</v>
      </c>
      <c r="I122" t="s">
        <v>260</v>
      </c>
      <c r="J122" t="s">
        <v>215</v>
      </c>
      <c r="K122" t="s">
        <v>207</v>
      </c>
    </row>
    <row r="123" spans="2:20" x14ac:dyDescent="0.2">
      <c r="B123">
        <v>455</v>
      </c>
      <c r="C123" t="s">
        <v>386</v>
      </c>
      <c r="D123" t="s">
        <v>415</v>
      </c>
      <c r="E123" t="s">
        <v>82</v>
      </c>
      <c r="H123" t="s">
        <v>382</v>
      </c>
      <c r="I123" t="s">
        <v>383</v>
      </c>
      <c r="J123" t="s">
        <v>384</v>
      </c>
      <c r="K123" t="s">
        <v>385</v>
      </c>
    </row>
    <row r="124" spans="2:20" x14ac:dyDescent="0.2">
      <c r="B124">
        <v>461</v>
      </c>
      <c r="C124" t="s">
        <v>386</v>
      </c>
      <c r="D124" t="s">
        <v>415</v>
      </c>
      <c r="E124" t="s">
        <v>104</v>
      </c>
      <c r="F124" t="s">
        <v>103</v>
      </c>
      <c r="G124">
        <v>107</v>
      </c>
      <c r="H124">
        <v>45</v>
      </c>
      <c r="I124">
        <v>59</v>
      </c>
      <c r="J124">
        <v>49</v>
      </c>
      <c r="K124">
        <v>27</v>
      </c>
      <c r="T124" t="s">
        <v>97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M29"/>
  <sheetViews>
    <sheetView zoomScale="85" zoomScaleNormal="85" workbookViewId="0">
      <selection activeCell="P16" sqref="P16"/>
    </sheetView>
  </sheetViews>
  <sheetFormatPr defaultRowHeight="12" x14ac:dyDescent="0.2"/>
  <cols>
    <col min="1" max="1" width="2.42578125" customWidth="1"/>
    <col min="2" max="2" width="8" customWidth="1"/>
  </cols>
  <sheetData>
    <row r="2" spans="2:13" ht="16.5" x14ac:dyDescent="0.2">
      <c r="B2" s="28" t="s">
        <v>435</v>
      </c>
      <c r="G2" t="s">
        <v>436</v>
      </c>
      <c r="K2" s="1">
        <v>41690</v>
      </c>
    </row>
    <row r="3" spans="2:13" x14ac:dyDescent="0.2">
      <c r="B3" t="s">
        <v>69</v>
      </c>
    </row>
    <row r="4" spans="2:13" ht="42" customHeight="1" x14ac:dyDescent="0.2">
      <c r="B4" s="38" t="s">
        <v>66</v>
      </c>
      <c r="C4" s="25"/>
      <c r="D4" s="26"/>
      <c r="E4" s="16" t="s">
        <v>60</v>
      </c>
      <c r="F4" s="16" t="s">
        <v>60</v>
      </c>
      <c r="G4" s="16" t="s">
        <v>61</v>
      </c>
      <c r="H4" s="16" t="s">
        <v>32</v>
      </c>
      <c r="I4" s="16" t="s">
        <v>34</v>
      </c>
      <c r="J4" s="16" t="s">
        <v>62</v>
      </c>
      <c r="K4" s="16" t="s">
        <v>63</v>
      </c>
      <c r="L4" s="16" t="s">
        <v>64</v>
      </c>
      <c r="M4" s="16" t="s">
        <v>65</v>
      </c>
    </row>
    <row r="5" spans="2:13" ht="36" x14ac:dyDescent="0.2">
      <c r="B5" s="39" t="s">
        <v>0</v>
      </c>
      <c r="C5" s="25"/>
      <c r="D5" s="26"/>
      <c r="E5" s="16" t="s">
        <v>1</v>
      </c>
      <c r="F5" s="16" t="s">
        <v>2</v>
      </c>
      <c r="G5" s="16" t="s">
        <v>3</v>
      </c>
      <c r="H5" s="16" t="s">
        <v>4</v>
      </c>
      <c r="I5" s="16" t="s">
        <v>5</v>
      </c>
      <c r="J5" s="16" t="s">
        <v>6</v>
      </c>
      <c r="K5" s="16" t="s">
        <v>7</v>
      </c>
      <c r="L5" s="16" t="s">
        <v>8</v>
      </c>
      <c r="M5" s="16" t="s">
        <v>9</v>
      </c>
    </row>
    <row r="6" spans="2:13" s="32" customFormat="1" ht="24" x14ac:dyDescent="0.2">
      <c r="B6" s="40" t="s">
        <v>10</v>
      </c>
      <c r="C6" s="30"/>
      <c r="D6" s="31"/>
      <c r="E6" s="33" t="s">
        <v>11</v>
      </c>
      <c r="F6" s="33" t="s">
        <v>12</v>
      </c>
      <c r="G6" s="33" t="s">
        <v>13</v>
      </c>
      <c r="H6" s="33" t="s">
        <v>14</v>
      </c>
      <c r="I6" s="33" t="s">
        <v>15</v>
      </c>
      <c r="J6" s="33" t="s">
        <v>15</v>
      </c>
      <c r="K6" s="33" t="s">
        <v>16</v>
      </c>
      <c r="L6" s="33" t="s">
        <v>17</v>
      </c>
      <c r="M6" s="33" t="s">
        <v>18</v>
      </c>
    </row>
    <row r="7" spans="2:13" s="35" customFormat="1" ht="14.25" x14ac:dyDescent="0.2">
      <c r="B7" s="29"/>
      <c r="C7" s="30"/>
      <c r="D7" s="31"/>
      <c r="E7" s="34">
        <f>LEFT(E6,9)*1</f>
        <v>41593</v>
      </c>
      <c r="F7" s="34">
        <f>LEFT(F6,8)*1</f>
        <v>41517</v>
      </c>
      <c r="G7" s="34">
        <f>LEFT(G6,9)*1</f>
        <v>41573</v>
      </c>
      <c r="H7" s="34">
        <f t="shared" ref="H7:J7" si="0">LEFT(H6,8)*1</f>
        <v>41657</v>
      </c>
      <c r="I7" s="34">
        <f t="shared" si="0"/>
        <v>41548</v>
      </c>
      <c r="J7" s="34">
        <f t="shared" si="0"/>
        <v>41548</v>
      </c>
      <c r="K7" s="34">
        <f>LEFT(K6,9)*1</f>
        <v>41566</v>
      </c>
      <c r="L7" s="34">
        <f>LEFT(L6,8)*1</f>
        <v>41586</v>
      </c>
      <c r="M7" s="34">
        <f>LEFT(M6,9)*1</f>
        <v>41634</v>
      </c>
    </row>
    <row r="8" spans="2:13" x14ac:dyDescent="0.2">
      <c r="B8" s="88" t="s">
        <v>68</v>
      </c>
      <c r="C8" s="89"/>
      <c r="D8" s="90"/>
      <c r="E8" s="91" t="s">
        <v>19</v>
      </c>
      <c r="F8" s="91"/>
      <c r="G8" s="91" t="s">
        <v>20</v>
      </c>
      <c r="H8" s="91" t="s">
        <v>21</v>
      </c>
      <c r="I8" s="91" t="s">
        <v>22</v>
      </c>
      <c r="J8" s="91" t="s">
        <v>23</v>
      </c>
      <c r="K8" s="91" t="s">
        <v>24</v>
      </c>
      <c r="L8" s="91" t="s">
        <v>25</v>
      </c>
      <c r="M8" s="91" t="s">
        <v>26</v>
      </c>
    </row>
    <row r="9" spans="2:13" ht="24" x14ac:dyDescent="0.2">
      <c r="B9" s="112" t="s">
        <v>35</v>
      </c>
      <c r="C9" s="114"/>
      <c r="D9" s="113"/>
      <c r="E9" s="16" t="s">
        <v>38</v>
      </c>
      <c r="F9" s="16"/>
      <c r="G9" s="16" t="s">
        <v>39</v>
      </c>
      <c r="H9" s="16" t="s">
        <v>40</v>
      </c>
      <c r="I9" s="16" t="s">
        <v>38</v>
      </c>
      <c r="J9" s="16" t="s">
        <v>41</v>
      </c>
      <c r="K9" s="16" t="s">
        <v>38</v>
      </c>
      <c r="L9" s="16" t="s">
        <v>38</v>
      </c>
      <c r="M9" s="16" t="s">
        <v>41</v>
      </c>
    </row>
    <row r="10" spans="2:13" ht="24" x14ac:dyDescent="0.2">
      <c r="B10" s="16" t="s">
        <v>27</v>
      </c>
      <c r="C10" s="112" t="s">
        <v>67</v>
      </c>
      <c r="D10" s="113"/>
      <c r="E10" s="16" t="s">
        <v>42</v>
      </c>
      <c r="F10" s="16"/>
      <c r="G10" s="16" t="s">
        <v>43</v>
      </c>
      <c r="H10" s="16" t="s">
        <v>44</v>
      </c>
      <c r="I10" s="16" t="s">
        <v>45</v>
      </c>
      <c r="J10" s="16" t="s">
        <v>45</v>
      </c>
      <c r="K10" s="16" t="s">
        <v>46</v>
      </c>
      <c r="L10" s="16" t="s">
        <v>47</v>
      </c>
      <c r="M10" s="16" t="s">
        <v>48</v>
      </c>
    </row>
    <row r="11" spans="2:13" ht="24" x14ac:dyDescent="0.2">
      <c r="B11" s="16" t="s">
        <v>27</v>
      </c>
      <c r="C11" s="27" t="s">
        <v>29</v>
      </c>
      <c r="D11" s="26"/>
      <c r="E11" s="16" t="s">
        <v>49</v>
      </c>
      <c r="F11" s="16"/>
      <c r="G11" s="16" t="s">
        <v>50</v>
      </c>
      <c r="H11" s="16" t="s">
        <v>51</v>
      </c>
      <c r="I11" s="16" t="s">
        <v>50</v>
      </c>
      <c r="J11" s="16" t="s">
        <v>43</v>
      </c>
      <c r="K11" s="16" t="s">
        <v>52</v>
      </c>
      <c r="L11" s="16" t="s">
        <v>40</v>
      </c>
      <c r="M11" s="16" t="s">
        <v>53</v>
      </c>
    </row>
    <row r="12" spans="2:13" ht="24" x14ac:dyDescent="0.2">
      <c r="B12" s="16" t="s">
        <v>30</v>
      </c>
      <c r="C12" s="18" t="s">
        <v>31</v>
      </c>
      <c r="D12" s="18" t="s">
        <v>36</v>
      </c>
      <c r="E12" s="16" t="s">
        <v>54</v>
      </c>
      <c r="F12" s="16"/>
      <c r="G12" s="16" t="s">
        <v>55</v>
      </c>
      <c r="H12" s="16" t="s">
        <v>56</v>
      </c>
      <c r="I12" s="16" t="s">
        <v>50</v>
      </c>
      <c r="J12" s="16" t="s">
        <v>38</v>
      </c>
      <c r="K12" s="16" t="s">
        <v>55</v>
      </c>
      <c r="L12" s="16" t="s">
        <v>45</v>
      </c>
      <c r="M12" s="16" t="s">
        <v>43</v>
      </c>
    </row>
    <row r="13" spans="2:13" ht="24" x14ac:dyDescent="0.2">
      <c r="B13" s="16" t="s">
        <v>30</v>
      </c>
      <c r="C13" s="18" t="s">
        <v>31</v>
      </c>
      <c r="D13" s="18" t="s">
        <v>37</v>
      </c>
      <c r="E13" s="16" t="s">
        <v>57</v>
      </c>
      <c r="F13" s="16"/>
      <c r="G13" s="16" t="s">
        <v>55</v>
      </c>
      <c r="H13" s="16" t="s">
        <v>56</v>
      </c>
      <c r="I13" s="16" t="s">
        <v>49</v>
      </c>
      <c r="J13" s="16" t="s">
        <v>39</v>
      </c>
      <c r="K13" s="16" t="s">
        <v>58</v>
      </c>
      <c r="L13" s="16" t="s">
        <v>58</v>
      </c>
      <c r="M13" s="16" t="s">
        <v>59</v>
      </c>
    </row>
    <row r="14" spans="2:13" x14ac:dyDescent="0.2">
      <c r="B14" s="17"/>
      <c r="C14" s="17"/>
      <c r="D14" s="17"/>
      <c r="E14" s="17"/>
      <c r="F14" s="17"/>
      <c r="G14" s="17"/>
      <c r="H14" s="17"/>
      <c r="I14" s="17"/>
      <c r="J14" s="17"/>
      <c r="K14" s="17"/>
      <c r="L14" s="17"/>
      <c r="M14" s="17"/>
    </row>
    <row r="15" spans="2:13" s="2" customFormat="1" ht="60" x14ac:dyDescent="0.2">
      <c r="B15" s="16"/>
      <c r="C15" s="16"/>
      <c r="D15" s="16"/>
      <c r="E15" s="19" t="s">
        <v>179</v>
      </c>
      <c r="F15" s="20" t="s">
        <v>210</v>
      </c>
      <c r="G15" s="20" t="s">
        <v>156</v>
      </c>
      <c r="H15" s="20" t="s">
        <v>118</v>
      </c>
      <c r="I15" s="21" t="s">
        <v>243</v>
      </c>
      <c r="J15" s="21" t="s">
        <v>223</v>
      </c>
      <c r="K15" s="22" t="s">
        <v>263</v>
      </c>
      <c r="L15" s="22" t="s">
        <v>297</v>
      </c>
      <c r="M15" s="22" t="s">
        <v>363</v>
      </c>
    </row>
    <row r="16" spans="2:13" s="2" customFormat="1" ht="48" x14ac:dyDescent="0.2">
      <c r="B16" s="16"/>
      <c r="C16" s="16"/>
      <c r="D16" s="16"/>
      <c r="E16" s="20" t="s">
        <v>200</v>
      </c>
      <c r="F16" s="20" t="s">
        <v>216</v>
      </c>
      <c r="G16" s="23" t="s">
        <v>165</v>
      </c>
      <c r="H16" s="23" t="s">
        <v>143</v>
      </c>
      <c r="I16" s="21" t="s">
        <v>254</v>
      </c>
      <c r="J16" s="21" t="s">
        <v>237</v>
      </c>
      <c r="K16" s="22" t="s">
        <v>426</v>
      </c>
      <c r="L16" s="22" t="s">
        <v>321</v>
      </c>
      <c r="M16" s="22" t="s">
        <v>376</v>
      </c>
    </row>
    <row r="17" spans="2:13" s="2" customFormat="1" ht="31.5" x14ac:dyDescent="0.2">
      <c r="B17" s="16"/>
      <c r="C17" s="16"/>
      <c r="D17" s="16"/>
      <c r="E17" s="22"/>
      <c r="F17" s="22"/>
      <c r="G17" s="24" t="s">
        <v>172</v>
      </c>
      <c r="H17" s="24" t="s">
        <v>154</v>
      </c>
      <c r="I17" s="22"/>
      <c r="J17" s="22"/>
      <c r="K17" s="22" t="s">
        <v>284</v>
      </c>
      <c r="L17" s="22" t="s">
        <v>330</v>
      </c>
      <c r="M17" s="22"/>
    </row>
    <row r="18" spans="2:13" s="2" customFormat="1" ht="31.5" x14ac:dyDescent="0.2">
      <c r="B18" s="16"/>
      <c r="C18" s="16"/>
      <c r="D18" s="16"/>
      <c r="E18" s="22"/>
      <c r="F18" s="22"/>
      <c r="G18" s="22"/>
      <c r="H18" s="22" t="s">
        <v>429</v>
      </c>
      <c r="I18" s="22"/>
      <c r="J18" s="22"/>
      <c r="K18" s="22"/>
      <c r="L18" s="22" t="s">
        <v>346</v>
      </c>
      <c r="M18" s="22"/>
    </row>
    <row r="19" spans="2:13" s="2" customFormat="1" ht="31.5" x14ac:dyDescent="0.2">
      <c r="B19" s="16"/>
      <c r="C19" s="16"/>
      <c r="D19" s="16"/>
      <c r="E19" s="22"/>
      <c r="F19" s="22"/>
      <c r="G19" s="22"/>
      <c r="H19" s="22" t="s">
        <v>105</v>
      </c>
      <c r="I19" s="22"/>
      <c r="J19" s="22"/>
      <c r="K19" s="22"/>
      <c r="L19" s="22" t="s">
        <v>356</v>
      </c>
      <c r="M19" s="22"/>
    </row>
    <row r="21" spans="2:13" s="32" customFormat="1" ht="14.25" x14ac:dyDescent="0.2">
      <c r="B21" s="29" t="s">
        <v>433</v>
      </c>
      <c r="C21" s="30"/>
      <c r="D21" s="31"/>
      <c r="E21" s="15">
        <v>41286</v>
      </c>
      <c r="F21" s="15">
        <v>41317</v>
      </c>
      <c r="G21" s="15">
        <v>41204</v>
      </c>
      <c r="H21" s="15">
        <v>41094</v>
      </c>
      <c r="I21" s="15">
        <v>41150</v>
      </c>
      <c r="J21" s="15">
        <v>41023</v>
      </c>
      <c r="K21" s="15">
        <v>41055</v>
      </c>
      <c r="L21" s="15">
        <v>41025</v>
      </c>
      <c r="M21" s="15">
        <v>41027</v>
      </c>
    </row>
    <row r="22" spans="2:13" s="35" customFormat="1" ht="14.25" x14ac:dyDescent="0.2">
      <c r="B22" s="29"/>
      <c r="C22" s="30"/>
      <c r="D22" s="31"/>
      <c r="E22" s="34">
        <f>E21</f>
        <v>41286</v>
      </c>
      <c r="F22" s="34">
        <f t="shared" ref="F22:M22" si="1">F21</f>
        <v>41317</v>
      </c>
      <c r="G22" s="34">
        <f t="shared" si="1"/>
        <v>41204</v>
      </c>
      <c r="H22" s="34">
        <f t="shared" si="1"/>
        <v>41094</v>
      </c>
      <c r="I22" s="34">
        <f t="shared" si="1"/>
        <v>41150</v>
      </c>
      <c r="J22" s="34">
        <f t="shared" si="1"/>
        <v>41023</v>
      </c>
      <c r="K22" s="34">
        <f t="shared" si="1"/>
        <v>41055</v>
      </c>
      <c r="L22" s="34">
        <f t="shared" si="1"/>
        <v>41025</v>
      </c>
      <c r="M22" s="34">
        <f t="shared" si="1"/>
        <v>41027</v>
      </c>
    </row>
    <row r="23" spans="2:13" s="35" customFormat="1" ht="14.25" x14ac:dyDescent="0.2">
      <c r="B23" s="36"/>
      <c r="C23" s="36"/>
      <c r="D23" s="36"/>
      <c r="E23" s="37"/>
      <c r="F23" s="37"/>
      <c r="G23" s="37"/>
      <c r="H23" s="37"/>
      <c r="I23" s="37"/>
      <c r="J23" s="37"/>
      <c r="K23" s="37"/>
      <c r="L23" s="37"/>
      <c r="M23" s="37"/>
    </row>
    <row r="24" spans="2:13" s="35" customFormat="1" ht="14.25" x14ac:dyDescent="0.2">
      <c r="B24" t="s">
        <v>434</v>
      </c>
      <c r="C24"/>
      <c r="E24"/>
      <c r="F24" s="37"/>
      <c r="G24" s="37"/>
      <c r="H24" s="37"/>
      <c r="I24" s="37"/>
      <c r="J24" s="37"/>
      <c r="K24" s="37"/>
      <c r="L24" s="37"/>
      <c r="M24" s="37"/>
    </row>
    <row r="25" spans="2:13" s="35" customFormat="1" ht="14.25" x14ac:dyDescent="0.2">
      <c r="B25" t="s">
        <v>437</v>
      </c>
      <c r="C25"/>
      <c r="E25"/>
      <c r="F25" s="37"/>
      <c r="G25" s="37"/>
      <c r="H25" s="37"/>
      <c r="I25" s="37"/>
      <c r="J25" s="37"/>
      <c r="K25" s="37"/>
      <c r="L25" s="37"/>
      <c r="M25" s="37"/>
    </row>
    <row r="26" spans="2:13" s="35" customFormat="1" ht="14.25" x14ac:dyDescent="0.2">
      <c r="B26" s="36"/>
      <c r="C26" s="36"/>
      <c r="D26" s="36"/>
      <c r="E26" s="37"/>
      <c r="F26" s="37"/>
      <c r="G26" s="37"/>
      <c r="H26" s="37"/>
      <c r="I26" s="37"/>
      <c r="J26" s="37"/>
      <c r="K26" s="37"/>
      <c r="L26" s="37"/>
      <c r="M26" s="37"/>
    </row>
    <row r="27" spans="2:13" s="35" customFormat="1" ht="14.25" x14ac:dyDescent="0.2">
      <c r="B27" s="36"/>
      <c r="C27" s="36"/>
      <c r="D27" s="36"/>
      <c r="E27" s="37"/>
      <c r="F27" s="37"/>
      <c r="G27" s="37"/>
      <c r="H27" s="37"/>
      <c r="I27" s="37"/>
      <c r="J27" s="37"/>
      <c r="K27" s="37"/>
      <c r="L27" s="37"/>
      <c r="M27" s="37"/>
    </row>
    <row r="28" spans="2:13" s="35" customFormat="1" ht="14.25" x14ac:dyDescent="0.2">
      <c r="B28" s="36"/>
      <c r="C28" s="36"/>
      <c r="D28" s="36"/>
      <c r="E28" s="37"/>
      <c r="F28" s="37"/>
      <c r="G28" s="37"/>
      <c r="H28" s="37"/>
      <c r="I28" s="37"/>
      <c r="J28" s="37"/>
      <c r="K28" s="37"/>
      <c r="L28" s="37"/>
      <c r="M28" s="37"/>
    </row>
    <row r="29" spans="2:13" s="35" customFormat="1" ht="14.25" x14ac:dyDescent="0.2">
      <c r="B29" s="36"/>
      <c r="C29" s="36"/>
      <c r="D29" s="36"/>
      <c r="E29" s="37"/>
      <c r="F29" s="37"/>
      <c r="G29" s="37"/>
      <c r="H29" s="37"/>
      <c r="I29" s="37"/>
      <c r="J29" s="37"/>
      <c r="K29" s="37"/>
      <c r="L29" s="37"/>
      <c r="M29" s="37"/>
    </row>
  </sheetData>
  <mergeCells count="2">
    <mergeCell ref="C10:D10"/>
    <mergeCell ref="B9:D9"/>
  </mergeCells>
  <phoneticPr fontId="1"/>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K59"/>
  <sheetViews>
    <sheetView zoomScale="85" zoomScaleNormal="85" workbookViewId="0">
      <pane xSplit="2" ySplit="3" topLeftCell="C4" activePane="bottomRight" state="frozen"/>
      <selection pane="topRight" activeCell="D1" sqref="D1"/>
      <selection pane="bottomLeft" activeCell="A4" sqref="A4"/>
      <selection pane="bottomRight" activeCell="L56" sqref="L56"/>
    </sheetView>
  </sheetViews>
  <sheetFormatPr defaultColWidth="5.5703125" defaultRowHeight="12" x14ac:dyDescent="0.2"/>
  <cols>
    <col min="1" max="1" width="2.85546875" style="41" customWidth="1"/>
    <col min="2" max="2" width="8.28515625" style="41" customWidth="1"/>
    <col min="3" max="3" width="11" style="42" customWidth="1"/>
    <col min="4" max="9" width="5.140625" style="42" customWidth="1"/>
    <col min="10" max="31" width="5.140625" style="41" customWidth="1"/>
    <col min="32" max="33" width="6" style="41" customWidth="1"/>
    <col min="34" max="34" width="7.28515625" style="41" customWidth="1"/>
    <col min="35" max="39" width="5.7109375" style="41" customWidth="1"/>
    <col min="40" max="40" width="6" style="41" customWidth="1"/>
    <col min="41" max="16384" width="5.5703125" style="41"/>
  </cols>
  <sheetData>
    <row r="1" spans="2:37" ht="6.75" customHeight="1" x14ac:dyDescent="0.2"/>
    <row r="2" spans="2:37" ht="16.5" x14ac:dyDescent="0.2">
      <c r="B2" s="101" t="s">
        <v>546</v>
      </c>
      <c r="C2" s="41"/>
      <c r="D2" s="41"/>
      <c r="E2" s="41"/>
      <c r="F2" s="41"/>
      <c r="J2" s="42" t="s">
        <v>547</v>
      </c>
      <c r="X2" s="92" t="s">
        <v>556</v>
      </c>
      <c r="AC2" s="46" t="s">
        <v>521</v>
      </c>
    </row>
    <row r="3" spans="2:37" ht="12" customHeight="1" x14ac:dyDescent="0.2">
      <c r="B3" s="62" t="s">
        <v>549</v>
      </c>
      <c r="C3" s="64" t="s">
        <v>550</v>
      </c>
      <c r="D3" s="63" t="s">
        <v>511</v>
      </c>
      <c r="E3" s="63" t="s">
        <v>512</v>
      </c>
      <c r="F3" s="63" t="s">
        <v>513</v>
      </c>
      <c r="G3" s="63" t="s">
        <v>514</v>
      </c>
      <c r="H3" s="63" t="s">
        <v>515</v>
      </c>
      <c r="I3" s="63" t="s">
        <v>516</v>
      </c>
      <c r="J3" s="45" t="s">
        <v>446</v>
      </c>
      <c r="K3" s="45" t="s">
        <v>447</v>
      </c>
      <c r="L3" s="45" t="s">
        <v>448</v>
      </c>
      <c r="M3" s="45" t="s">
        <v>449</v>
      </c>
      <c r="N3" s="45" t="s">
        <v>450</v>
      </c>
      <c r="O3" s="45" t="s">
        <v>451</v>
      </c>
      <c r="P3" s="45" t="s">
        <v>452</v>
      </c>
      <c r="Q3" s="45" t="s">
        <v>453</v>
      </c>
      <c r="R3" s="45" t="s">
        <v>454</v>
      </c>
      <c r="S3" s="45" t="s">
        <v>455</v>
      </c>
      <c r="T3" s="45" t="s">
        <v>456</v>
      </c>
      <c r="U3" s="45" t="s">
        <v>457</v>
      </c>
      <c r="V3" s="45" t="s">
        <v>458</v>
      </c>
      <c r="W3" s="45" t="s">
        <v>459</v>
      </c>
      <c r="X3" s="45" t="s">
        <v>460</v>
      </c>
      <c r="Y3" s="45" t="s">
        <v>461</v>
      </c>
      <c r="Z3" s="45" t="s">
        <v>462</v>
      </c>
      <c r="AA3" s="45" t="s">
        <v>463</v>
      </c>
      <c r="AB3" s="45" t="s">
        <v>464</v>
      </c>
      <c r="AC3" s="45" t="s">
        <v>465</v>
      </c>
      <c r="AD3" s="45" t="s">
        <v>466</v>
      </c>
      <c r="AE3" s="45" t="s">
        <v>467</v>
      </c>
      <c r="AF3" s="45" t="s">
        <v>551</v>
      </c>
      <c r="AG3" s="45" t="s">
        <v>517</v>
      </c>
      <c r="AH3" s="45" t="s">
        <v>552</v>
      </c>
      <c r="AI3" s="45" t="s">
        <v>519</v>
      </c>
      <c r="AJ3" s="45" t="s">
        <v>520</v>
      </c>
    </row>
    <row r="4" spans="2:37" ht="12" customHeight="1" x14ac:dyDescent="0.2">
      <c r="B4" s="47" t="s">
        <v>441</v>
      </c>
      <c r="C4" s="81" t="s">
        <v>469</v>
      </c>
      <c r="D4" s="49"/>
      <c r="E4" s="49"/>
      <c r="F4" s="49"/>
      <c r="G4" s="49"/>
      <c r="H4" s="49"/>
      <c r="I4" s="49"/>
      <c r="J4" s="49"/>
      <c r="K4" s="49"/>
      <c r="L4" s="49"/>
      <c r="M4" s="49"/>
      <c r="N4" s="49"/>
      <c r="O4" s="49"/>
      <c r="P4" s="49"/>
      <c r="Q4" s="49"/>
      <c r="R4" s="49"/>
      <c r="S4" s="49">
        <v>1682</v>
      </c>
      <c r="T4" s="49">
        <v>250</v>
      </c>
      <c r="U4" s="49">
        <v>967</v>
      </c>
      <c r="V4" s="49">
        <v>2861</v>
      </c>
      <c r="W4" s="49">
        <v>6607</v>
      </c>
      <c r="X4" s="51">
        <f>(65002-12367-8095)*200/400/6</f>
        <v>3711.6666666666665</v>
      </c>
      <c r="Y4" s="49">
        <v>3711.6666666666665</v>
      </c>
      <c r="Z4" s="49">
        <v>3711.6666666666665</v>
      </c>
      <c r="AA4" s="49">
        <v>3711.6666666666665</v>
      </c>
      <c r="AB4" s="49">
        <v>3711.6666666666665</v>
      </c>
      <c r="AC4" s="50">
        <v>3711.6666666666665</v>
      </c>
      <c r="AD4" s="49"/>
      <c r="AE4" s="49"/>
      <c r="AF4" s="51">
        <f t="shared" ref="AF4:AF21" si="0">SUM(D4:AE4)</f>
        <v>34637</v>
      </c>
      <c r="AG4" s="51">
        <f t="shared" ref="AG4:AG21" si="1">SUM(D4:AE4)</f>
        <v>34637</v>
      </c>
      <c r="AH4" s="51">
        <v>65001.714285714283</v>
      </c>
      <c r="AI4" s="51"/>
      <c r="AJ4" s="51"/>
      <c r="AK4" s="48" t="s">
        <v>11</v>
      </c>
    </row>
    <row r="5" spans="2:37" ht="12" customHeight="1" x14ac:dyDescent="0.2">
      <c r="B5" s="77" t="s">
        <v>441</v>
      </c>
      <c r="C5" s="82" t="s">
        <v>470</v>
      </c>
      <c r="D5" s="73"/>
      <c r="E5" s="73"/>
      <c r="F5" s="73"/>
      <c r="G5" s="73"/>
      <c r="H5" s="73"/>
      <c r="I5" s="73"/>
      <c r="J5" s="73"/>
      <c r="K5" s="73"/>
      <c r="L5" s="73"/>
      <c r="M5" s="73"/>
      <c r="N5" s="73"/>
      <c r="O5" s="73"/>
      <c r="P5" s="73"/>
      <c r="Q5" s="73"/>
      <c r="R5" s="73">
        <v>620</v>
      </c>
      <c r="S5" s="73">
        <v>480</v>
      </c>
      <c r="T5" s="73">
        <v>656</v>
      </c>
      <c r="U5" s="73">
        <v>211</v>
      </c>
      <c r="V5" s="73">
        <v>2481</v>
      </c>
      <c r="W5" s="73">
        <v>3647</v>
      </c>
      <c r="X5" s="74">
        <f>(65002-12367-8095)*200/400/6</f>
        <v>3711.6666666666665</v>
      </c>
      <c r="Y5" s="73">
        <v>3711.6666666666665</v>
      </c>
      <c r="Z5" s="73">
        <v>3711.6666666666665</v>
      </c>
      <c r="AA5" s="73">
        <v>3711.6666666666665</v>
      </c>
      <c r="AB5" s="73">
        <v>3711.6666666666665</v>
      </c>
      <c r="AC5" s="75">
        <v>3711.6666666666665</v>
      </c>
      <c r="AD5" s="73"/>
      <c r="AE5" s="73"/>
      <c r="AF5" s="74">
        <f t="shared" si="0"/>
        <v>30365.000000000004</v>
      </c>
      <c r="AG5" s="74">
        <f t="shared" si="1"/>
        <v>30365.000000000004</v>
      </c>
      <c r="AH5" s="76">
        <f>AG4+AG5</f>
        <v>65002</v>
      </c>
      <c r="AI5" s="74"/>
      <c r="AJ5" s="74"/>
      <c r="AK5" s="54"/>
    </row>
    <row r="6" spans="2:37" ht="12" customHeight="1" x14ac:dyDescent="0.2">
      <c r="B6" s="47" t="s">
        <v>442</v>
      </c>
      <c r="C6" s="81" t="s">
        <v>471</v>
      </c>
      <c r="D6" s="49"/>
      <c r="E6" s="49"/>
      <c r="F6" s="49"/>
      <c r="G6" s="49"/>
      <c r="H6" s="49"/>
      <c r="I6" s="49"/>
      <c r="J6" s="49"/>
      <c r="K6" s="49"/>
      <c r="L6" s="49"/>
      <c r="M6" s="49"/>
      <c r="N6" s="49"/>
      <c r="O6" s="49"/>
      <c r="P6" s="49"/>
      <c r="Q6" s="49"/>
      <c r="R6" s="49"/>
      <c r="S6" s="49"/>
      <c r="T6" s="49">
        <v>112</v>
      </c>
      <c r="U6" s="49">
        <v>2694</v>
      </c>
      <c r="V6" s="49">
        <v>2772</v>
      </c>
      <c r="W6" s="49">
        <v>5645</v>
      </c>
      <c r="X6" s="51">
        <f>(48751-11223-5401)*200/300/3</f>
        <v>7139.333333333333</v>
      </c>
      <c r="Y6" s="49">
        <v>7139.333333333333</v>
      </c>
      <c r="Z6" s="50">
        <v>7139.333333333333</v>
      </c>
      <c r="AA6" s="49"/>
      <c r="AB6" s="49"/>
      <c r="AC6" s="49"/>
      <c r="AD6" s="49"/>
      <c r="AE6" s="49"/>
      <c r="AF6" s="51">
        <f t="shared" si="0"/>
        <v>32640.999999999996</v>
      </c>
      <c r="AG6" s="51">
        <f t="shared" si="1"/>
        <v>32640.999999999996</v>
      </c>
      <c r="AH6" s="51">
        <v>48751.285714285717</v>
      </c>
      <c r="AI6" s="51"/>
      <c r="AJ6" s="51"/>
      <c r="AK6" s="48" t="s">
        <v>12</v>
      </c>
    </row>
    <row r="7" spans="2:37" ht="12" customHeight="1" x14ac:dyDescent="0.2">
      <c r="B7" s="77" t="s">
        <v>442</v>
      </c>
      <c r="C7" s="82" t="s">
        <v>472</v>
      </c>
      <c r="D7" s="73"/>
      <c r="E7" s="73"/>
      <c r="F7" s="73"/>
      <c r="G7" s="73"/>
      <c r="H7" s="73"/>
      <c r="I7" s="73"/>
      <c r="J7" s="73"/>
      <c r="K7" s="73"/>
      <c r="L7" s="73"/>
      <c r="M7" s="73"/>
      <c r="N7" s="73"/>
      <c r="O7" s="73"/>
      <c r="P7" s="73"/>
      <c r="Q7" s="73"/>
      <c r="R7" s="73"/>
      <c r="S7" s="73">
        <v>28</v>
      </c>
      <c r="T7" s="73">
        <v>772</v>
      </c>
      <c r="U7" s="73">
        <v>692</v>
      </c>
      <c r="V7" s="73">
        <v>1537</v>
      </c>
      <c r="W7" s="73">
        <v>2372</v>
      </c>
      <c r="X7" s="74">
        <f>(48751-11223-5401)*100/300/3</f>
        <v>3569.6666666666665</v>
      </c>
      <c r="Y7" s="73">
        <v>3569.6666666666665</v>
      </c>
      <c r="Z7" s="75">
        <v>3569.6666666666665</v>
      </c>
      <c r="AA7" s="73"/>
      <c r="AB7" s="73"/>
      <c r="AC7" s="73"/>
      <c r="AD7" s="73"/>
      <c r="AE7" s="73"/>
      <c r="AF7" s="74">
        <f t="shared" si="0"/>
        <v>16109.999999999998</v>
      </c>
      <c r="AG7" s="74">
        <f t="shared" si="1"/>
        <v>16109.999999999998</v>
      </c>
      <c r="AH7" s="76">
        <f>AG6+AG7</f>
        <v>48750.999999999993</v>
      </c>
      <c r="AI7" s="74"/>
      <c r="AJ7" s="74"/>
      <c r="AK7" s="54"/>
    </row>
    <row r="8" spans="2:37" ht="12" customHeight="1" x14ac:dyDescent="0.2">
      <c r="B8" s="47" t="s">
        <v>444</v>
      </c>
      <c r="C8" s="81" t="s">
        <v>483</v>
      </c>
      <c r="D8" s="49"/>
      <c r="E8" s="49"/>
      <c r="F8" s="49"/>
      <c r="G8" s="49"/>
      <c r="H8" s="49"/>
      <c r="I8" s="49"/>
      <c r="J8" s="49" t="s">
        <v>438</v>
      </c>
      <c r="K8" s="49" t="s">
        <v>438</v>
      </c>
      <c r="L8" s="49" t="s">
        <v>438</v>
      </c>
      <c r="M8" s="49" t="s">
        <v>438</v>
      </c>
      <c r="N8" s="49" t="s">
        <v>438</v>
      </c>
      <c r="O8" s="49">
        <v>114</v>
      </c>
      <c r="P8" s="49">
        <v>2001</v>
      </c>
      <c r="Q8" s="49">
        <v>2092</v>
      </c>
      <c r="R8" s="49">
        <v>2134</v>
      </c>
      <c r="S8" s="49">
        <v>1886</v>
      </c>
      <c r="T8" s="49">
        <v>2030</v>
      </c>
      <c r="U8" s="49">
        <v>2824</v>
      </c>
      <c r="V8" s="49">
        <v>2301</v>
      </c>
      <c r="W8" s="49">
        <v>2942</v>
      </c>
      <c r="X8" s="69">
        <f t="shared" ref="X8:X10" si="2">(92715-18324-15856-18459-1798)*95/305/5</f>
        <v>2384.5311475409835</v>
      </c>
      <c r="Y8" s="49">
        <v>2384.5311475409835</v>
      </c>
      <c r="Z8" s="49">
        <v>2384.5311475409835</v>
      </c>
      <c r="AA8" s="49">
        <v>2384.5311475409835</v>
      </c>
      <c r="AB8" s="50">
        <v>2384.5311475409835</v>
      </c>
      <c r="AC8" s="49"/>
      <c r="AD8" s="49"/>
      <c r="AE8" s="49"/>
      <c r="AF8" s="51">
        <f t="shared" si="0"/>
        <v>30246.655737704918</v>
      </c>
      <c r="AG8" s="51">
        <f t="shared" si="1"/>
        <v>30246.655737704918</v>
      </c>
      <c r="AH8" s="51">
        <v>92715</v>
      </c>
      <c r="AI8" s="51"/>
      <c r="AJ8" s="51"/>
      <c r="AK8" s="48" t="s">
        <v>13</v>
      </c>
    </row>
    <row r="9" spans="2:37" ht="12" customHeight="1" x14ac:dyDescent="0.2">
      <c r="B9" s="47" t="s">
        <v>444</v>
      </c>
      <c r="C9" s="81" t="s">
        <v>489</v>
      </c>
      <c r="D9" s="49"/>
      <c r="E9" s="49"/>
      <c r="F9" s="49"/>
      <c r="G9" s="49"/>
      <c r="H9" s="49"/>
      <c r="I9" s="49"/>
      <c r="J9" s="49" t="s">
        <v>438</v>
      </c>
      <c r="K9" s="49" t="s">
        <v>438</v>
      </c>
      <c r="L9" s="49" t="s">
        <v>438</v>
      </c>
      <c r="M9" s="49" t="s">
        <v>438</v>
      </c>
      <c r="N9" s="49" t="s">
        <v>438</v>
      </c>
      <c r="O9" s="49">
        <v>144</v>
      </c>
      <c r="P9" s="49">
        <v>1597</v>
      </c>
      <c r="Q9" s="49">
        <v>1877</v>
      </c>
      <c r="R9" s="49">
        <v>394</v>
      </c>
      <c r="S9" s="49">
        <v>2075</v>
      </c>
      <c r="T9" s="49">
        <v>2495</v>
      </c>
      <c r="U9" s="49">
        <v>1521</v>
      </c>
      <c r="V9" s="49">
        <v>2800</v>
      </c>
      <c r="W9" s="49">
        <v>2953</v>
      </c>
      <c r="X9" s="51">
        <f t="shared" si="2"/>
        <v>2384.5311475409835</v>
      </c>
      <c r="Y9" s="49">
        <v>2384.5311475409835</v>
      </c>
      <c r="Z9" s="49">
        <v>2384.5311475409835</v>
      </c>
      <c r="AA9" s="49">
        <v>2384.5311475409835</v>
      </c>
      <c r="AB9" s="50">
        <v>2384.5311475409835</v>
      </c>
      <c r="AC9" s="49"/>
      <c r="AD9" s="49"/>
      <c r="AE9" s="49"/>
      <c r="AF9" s="51">
        <f t="shared" si="0"/>
        <v>27778.655737704918</v>
      </c>
      <c r="AG9" s="51">
        <f t="shared" si="1"/>
        <v>27778.655737704918</v>
      </c>
      <c r="AH9" s="51"/>
      <c r="AI9" s="51"/>
      <c r="AJ9" s="51"/>
      <c r="AK9" s="54"/>
    </row>
    <row r="10" spans="2:37" ht="12" customHeight="1" x14ac:dyDescent="0.2">
      <c r="B10" s="47" t="s">
        <v>444</v>
      </c>
      <c r="C10" s="81" t="s">
        <v>492</v>
      </c>
      <c r="D10" s="49"/>
      <c r="E10" s="49"/>
      <c r="F10" s="49"/>
      <c r="G10" s="49"/>
      <c r="H10" s="49"/>
      <c r="I10" s="49"/>
      <c r="J10" s="49" t="s">
        <v>438</v>
      </c>
      <c r="K10" s="49" t="s">
        <v>438</v>
      </c>
      <c r="L10" s="49" t="s">
        <v>438</v>
      </c>
      <c r="M10" s="49" t="s">
        <v>438</v>
      </c>
      <c r="N10" s="49" t="s">
        <v>438</v>
      </c>
      <c r="O10" s="49">
        <v>131</v>
      </c>
      <c r="P10" s="49">
        <v>2069</v>
      </c>
      <c r="Q10" s="49">
        <v>1607</v>
      </c>
      <c r="R10" s="49">
        <v>2268</v>
      </c>
      <c r="S10" s="49">
        <v>1804</v>
      </c>
      <c r="T10" s="49">
        <v>2532</v>
      </c>
      <c r="U10" s="49">
        <v>2865</v>
      </c>
      <c r="V10" s="49">
        <v>2278</v>
      </c>
      <c r="W10" s="49">
        <v>2905</v>
      </c>
      <c r="X10" s="51">
        <f t="shared" si="2"/>
        <v>2384.5311475409835</v>
      </c>
      <c r="Y10" s="49">
        <v>2384.5311475409835</v>
      </c>
      <c r="Z10" s="49">
        <v>2384.5311475409835</v>
      </c>
      <c r="AA10" s="49">
        <v>2384.5311475409835</v>
      </c>
      <c r="AB10" s="50">
        <v>2384.5311475409835</v>
      </c>
      <c r="AC10" s="49"/>
      <c r="AD10" s="49"/>
      <c r="AE10" s="49"/>
      <c r="AF10" s="51">
        <f t="shared" si="0"/>
        <v>30381.655737704918</v>
      </c>
      <c r="AG10" s="51">
        <f t="shared" si="1"/>
        <v>30381.655737704918</v>
      </c>
      <c r="AH10" s="51"/>
      <c r="AI10" s="51"/>
      <c r="AJ10" s="51"/>
      <c r="AK10" s="54"/>
    </row>
    <row r="11" spans="2:37" ht="12" customHeight="1" x14ac:dyDescent="0.2">
      <c r="B11" s="77" t="s">
        <v>444</v>
      </c>
      <c r="C11" s="82" t="s">
        <v>478</v>
      </c>
      <c r="D11" s="73"/>
      <c r="E11" s="73"/>
      <c r="F11" s="73"/>
      <c r="G11" s="73"/>
      <c r="H11" s="73"/>
      <c r="I11" s="73"/>
      <c r="J11" s="73" t="s">
        <v>438</v>
      </c>
      <c r="K11" s="73" t="s">
        <v>438</v>
      </c>
      <c r="L11" s="73" t="s">
        <v>438</v>
      </c>
      <c r="M11" s="73" t="s">
        <v>438</v>
      </c>
      <c r="N11" s="73" t="s">
        <v>438</v>
      </c>
      <c r="O11" s="73" t="s">
        <v>438</v>
      </c>
      <c r="P11" s="73">
        <v>147</v>
      </c>
      <c r="Q11" s="73">
        <v>329</v>
      </c>
      <c r="R11" s="73">
        <v>194</v>
      </c>
      <c r="S11" s="73">
        <v>265</v>
      </c>
      <c r="T11" s="73">
        <v>226</v>
      </c>
      <c r="U11" s="73">
        <v>311</v>
      </c>
      <c r="V11" s="73">
        <v>151</v>
      </c>
      <c r="W11" s="73">
        <v>175</v>
      </c>
      <c r="X11" s="74">
        <f>(92715-18324-15856-18459-1798)*20/305/5</f>
        <v>502.00655737704921</v>
      </c>
      <c r="Y11" s="73">
        <v>502.00655737704921</v>
      </c>
      <c r="Z11" s="73">
        <v>502.00655737704921</v>
      </c>
      <c r="AA11" s="73">
        <v>502.00655737704921</v>
      </c>
      <c r="AB11" s="75">
        <v>502.00655737704921</v>
      </c>
      <c r="AC11" s="73"/>
      <c r="AD11" s="73"/>
      <c r="AE11" s="73"/>
      <c r="AF11" s="74">
        <f t="shared" si="0"/>
        <v>4308.0327868852464</v>
      </c>
      <c r="AG11" s="74">
        <f t="shared" si="1"/>
        <v>4308.0327868852464</v>
      </c>
      <c r="AH11" s="76">
        <f>AG10+AG11+AG9+AG8</f>
        <v>92715</v>
      </c>
      <c r="AI11" s="74"/>
      <c r="AJ11" s="74"/>
      <c r="AK11" s="54"/>
    </row>
    <row r="12" spans="2:37" ht="12" customHeight="1" x14ac:dyDescent="0.2">
      <c r="B12" s="47" t="s">
        <v>443</v>
      </c>
      <c r="C12" s="81" t="s">
        <v>474</v>
      </c>
      <c r="D12" s="49"/>
      <c r="E12" s="49"/>
      <c r="F12" s="49"/>
      <c r="G12" s="49"/>
      <c r="H12" s="49"/>
      <c r="I12" s="49"/>
      <c r="J12" s="49" t="s">
        <v>438</v>
      </c>
      <c r="K12" s="49">
        <v>1528</v>
      </c>
      <c r="L12" s="49">
        <v>5769</v>
      </c>
      <c r="M12" s="49">
        <v>5601</v>
      </c>
      <c r="N12" s="49">
        <v>6266</v>
      </c>
      <c r="O12" s="49">
        <v>5109</v>
      </c>
      <c r="P12" s="49">
        <v>2110</v>
      </c>
      <c r="Q12" s="49">
        <v>3290</v>
      </c>
      <c r="R12" s="49">
        <v>6718</v>
      </c>
      <c r="S12" s="49">
        <v>4483</v>
      </c>
      <c r="T12" s="49">
        <v>6926</v>
      </c>
      <c r="U12" s="49">
        <v>6778</v>
      </c>
      <c r="V12" s="49">
        <v>8483</v>
      </c>
      <c r="W12" s="49">
        <v>5850</v>
      </c>
      <c r="X12" s="51">
        <f>(576161-68911-69439-61696-58422-67646-575)*300/1524/8</f>
        <v>6138.5826771653547</v>
      </c>
      <c r="Y12" s="49">
        <v>6138.5826771653547</v>
      </c>
      <c r="Z12" s="49">
        <v>6138.5826771653547</v>
      </c>
      <c r="AA12" s="49">
        <v>6138.5826771653547</v>
      </c>
      <c r="AB12" s="49">
        <v>6138.5826771653547</v>
      </c>
      <c r="AC12" s="49">
        <v>6138.5826771653547</v>
      </c>
      <c r="AD12" s="49">
        <v>6138.5826771653547</v>
      </c>
      <c r="AE12" s="50">
        <v>6138.5826771653547</v>
      </c>
      <c r="AF12" s="51">
        <f t="shared" si="0"/>
        <v>118019.66141732282</v>
      </c>
      <c r="AG12" s="51">
        <f t="shared" si="1"/>
        <v>118019.66141732282</v>
      </c>
      <c r="AH12" s="51">
        <v>576161</v>
      </c>
      <c r="AI12" s="51"/>
      <c r="AJ12" s="51"/>
      <c r="AK12" s="48" t="s">
        <v>14</v>
      </c>
    </row>
    <row r="13" spans="2:37" ht="12" customHeight="1" x14ac:dyDescent="0.2">
      <c r="B13" s="47" t="s">
        <v>443</v>
      </c>
      <c r="C13" s="81" t="s">
        <v>475</v>
      </c>
      <c r="D13" s="49"/>
      <c r="E13" s="49"/>
      <c r="F13" s="49"/>
      <c r="G13" s="49"/>
      <c r="H13" s="49"/>
      <c r="I13" s="49"/>
      <c r="J13" s="49" t="s">
        <v>438</v>
      </c>
      <c r="K13" s="49" t="s">
        <v>438</v>
      </c>
      <c r="L13" s="49">
        <v>2789</v>
      </c>
      <c r="M13" s="49">
        <v>6170</v>
      </c>
      <c r="N13" s="49">
        <v>5702</v>
      </c>
      <c r="O13" s="49">
        <v>5364</v>
      </c>
      <c r="P13" s="49">
        <v>5711</v>
      </c>
      <c r="Q13" s="49">
        <v>5881</v>
      </c>
      <c r="R13" s="49">
        <v>4652</v>
      </c>
      <c r="S13" s="49">
        <v>4612</v>
      </c>
      <c r="T13" s="49">
        <v>7599</v>
      </c>
      <c r="U13" s="49">
        <v>6280</v>
      </c>
      <c r="V13" s="49">
        <v>8325</v>
      </c>
      <c r="W13" s="49">
        <v>6354</v>
      </c>
      <c r="X13" s="51">
        <f t="shared" ref="X13:X16" si="3">(576161-68911-69439-61696-58422-67646-575)*300/1524/8</f>
        <v>6138.5826771653547</v>
      </c>
      <c r="Y13" s="49">
        <v>6138.5826771653547</v>
      </c>
      <c r="Z13" s="49">
        <v>6138.5826771653547</v>
      </c>
      <c r="AA13" s="49">
        <v>6138.5826771653547</v>
      </c>
      <c r="AB13" s="49">
        <v>6138.5826771653547</v>
      </c>
      <c r="AC13" s="49">
        <v>6138.5826771653547</v>
      </c>
      <c r="AD13" s="49">
        <v>6138.5826771653547</v>
      </c>
      <c r="AE13" s="50">
        <v>6138.5826771653547</v>
      </c>
      <c r="AF13" s="51">
        <f t="shared" si="0"/>
        <v>118547.66141732282</v>
      </c>
      <c r="AG13" s="51">
        <f t="shared" si="1"/>
        <v>118547.66141732282</v>
      </c>
      <c r="AH13" s="51"/>
      <c r="AI13" s="51"/>
      <c r="AJ13" s="51"/>
      <c r="AK13" s="54"/>
    </row>
    <row r="14" spans="2:37" ht="12" customHeight="1" x14ac:dyDescent="0.2">
      <c r="B14" s="47" t="s">
        <v>443</v>
      </c>
      <c r="C14" s="81" t="s">
        <v>491</v>
      </c>
      <c r="D14" s="49"/>
      <c r="E14" s="49"/>
      <c r="F14" s="49"/>
      <c r="G14" s="49"/>
      <c r="H14" s="49"/>
      <c r="I14" s="49"/>
      <c r="J14" s="49" t="s">
        <v>438</v>
      </c>
      <c r="K14" s="49" t="s">
        <v>438</v>
      </c>
      <c r="L14" s="49" t="s">
        <v>438</v>
      </c>
      <c r="M14" s="49" t="s">
        <v>438</v>
      </c>
      <c r="N14" s="49">
        <v>3344</v>
      </c>
      <c r="O14" s="49">
        <v>5711</v>
      </c>
      <c r="P14" s="49">
        <v>6009</v>
      </c>
      <c r="Q14" s="49">
        <v>7376</v>
      </c>
      <c r="R14" s="49">
        <v>3962</v>
      </c>
      <c r="S14" s="49">
        <v>5144</v>
      </c>
      <c r="T14" s="49">
        <v>6329</v>
      </c>
      <c r="U14" s="49">
        <v>7709</v>
      </c>
      <c r="V14" s="49">
        <v>9716</v>
      </c>
      <c r="W14" s="49">
        <v>6396</v>
      </c>
      <c r="X14" s="51">
        <f t="shared" si="3"/>
        <v>6138.5826771653547</v>
      </c>
      <c r="Y14" s="49">
        <v>6138.5826771653547</v>
      </c>
      <c r="Z14" s="49">
        <v>6138.5826771653547</v>
      </c>
      <c r="AA14" s="49">
        <v>6138.5826771653547</v>
      </c>
      <c r="AB14" s="49">
        <v>6138.5826771653547</v>
      </c>
      <c r="AC14" s="49">
        <v>6138.5826771653547</v>
      </c>
      <c r="AD14" s="49">
        <v>6138.5826771653547</v>
      </c>
      <c r="AE14" s="50">
        <v>6138.5826771653547</v>
      </c>
      <c r="AF14" s="51">
        <f t="shared" si="0"/>
        <v>110804.66141732282</v>
      </c>
      <c r="AG14" s="51">
        <f t="shared" si="1"/>
        <v>110804.66141732282</v>
      </c>
      <c r="AH14" s="51"/>
      <c r="AI14" s="51"/>
      <c r="AJ14" s="51"/>
      <c r="AK14" s="54"/>
    </row>
    <row r="15" spans="2:37" ht="12" customHeight="1" x14ac:dyDescent="0.2">
      <c r="B15" s="47" t="s">
        <v>443</v>
      </c>
      <c r="C15" s="81" t="s">
        <v>494</v>
      </c>
      <c r="D15" s="49"/>
      <c r="E15" s="49"/>
      <c r="F15" s="49"/>
      <c r="G15" s="49"/>
      <c r="H15" s="49"/>
      <c r="I15" s="49"/>
      <c r="J15" s="49" t="s">
        <v>438</v>
      </c>
      <c r="K15" s="49" t="s">
        <v>438</v>
      </c>
      <c r="L15" s="49" t="s">
        <v>438</v>
      </c>
      <c r="M15" s="49">
        <v>1463</v>
      </c>
      <c r="N15" s="49">
        <v>4780</v>
      </c>
      <c r="O15" s="49">
        <v>2843</v>
      </c>
      <c r="P15" s="49">
        <v>4222</v>
      </c>
      <c r="Q15" s="49">
        <v>8389</v>
      </c>
      <c r="R15" s="49">
        <v>2848</v>
      </c>
      <c r="S15" s="49">
        <v>6076</v>
      </c>
      <c r="T15" s="49">
        <v>5645</v>
      </c>
      <c r="U15" s="49">
        <v>5229</v>
      </c>
      <c r="V15" s="49">
        <v>8482</v>
      </c>
      <c r="W15" s="49">
        <v>8445</v>
      </c>
      <c r="X15" s="51">
        <f t="shared" si="3"/>
        <v>6138.5826771653547</v>
      </c>
      <c r="Y15" s="49">
        <v>6138.5826771653547</v>
      </c>
      <c r="Z15" s="49">
        <v>6138.5826771653547</v>
      </c>
      <c r="AA15" s="49">
        <v>6138.5826771653547</v>
      </c>
      <c r="AB15" s="49">
        <v>6138.5826771653547</v>
      </c>
      <c r="AC15" s="49">
        <v>6138.5826771653547</v>
      </c>
      <c r="AD15" s="49">
        <v>6138.5826771653547</v>
      </c>
      <c r="AE15" s="50">
        <v>6138.5826771653547</v>
      </c>
      <c r="AF15" s="51">
        <f t="shared" si="0"/>
        <v>107530.66141732282</v>
      </c>
      <c r="AG15" s="51">
        <f t="shared" si="1"/>
        <v>107530.66141732282</v>
      </c>
      <c r="AH15" s="51"/>
      <c r="AI15" s="51"/>
      <c r="AJ15" s="51"/>
      <c r="AK15" s="54"/>
    </row>
    <row r="16" spans="2:37" ht="12" customHeight="1" x14ac:dyDescent="0.2">
      <c r="B16" s="47" t="s">
        <v>443</v>
      </c>
      <c r="C16" s="81" t="s">
        <v>476</v>
      </c>
      <c r="D16" s="49"/>
      <c r="E16" s="49"/>
      <c r="F16" s="49"/>
      <c r="G16" s="49"/>
      <c r="H16" s="49"/>
      <c r="I16" s="49"/>
      <c r="J16" s="49" t="s">
        <v>438</v>
      </c>
      <c r="K16" s="49" t="s">
        <v>438</v>
      </c>
      <c r="L16" s="49" t="s">
        <v>438</v>
      </c>
      <c r="M16" s="49">
        <v>3200</v>
      </c>
      <c r="N16" s="49">
        <v>4670</v>
      </c>
      <c r="O16" s="49">
        <v>6689</v>
      </c>
      <c r="P16" s="49">
        <v>6684</v>
      </c>
      <c r="Q16" s="49">
        <v>7750</v>
      </c>
      <c r="R16" s="49">
        <v>2662</v>
      </c>
      <c r="S16" s="49">
        <v>7003</v>
      </c>
      <c r="T16" s="49">
        <v>6682</v>
      </c>
      <c r="U16" s="49">
        <v>7158</v>
      </c>
      <c r="V16" s="49">
        <v>9299</v>
      </c>
      <c r="W16" s="49">
        <v>5849</v>
      </c>
      <c r="X16" s="51">
        <f t="shared" si="3"/>
        <v>6138.5826771653547</v>
      </c>
      <c r="Y16" s="49">
        <v>6138.5826771653547</v>
      </c>
      <c r="Z16" s="49">
        <v>6138.5826771653547</v>
      </c>
      <c r="AA16" s="49">
        <v>6138.5826771653547</v>
      </c>
      <c r="AB16" s="49">
        <v>6138.5826771653547</v>
      </c>
      <c r="AC16" s="49">
        <v>6138.5826771653547</v>
      </c>
      <c r="AD16" s="49">
        <v>6138.5826771653547</v>
      </c>
      <c r="AE16" s="50">
        <v>6138.5826771653547</v>
      </c>
      <c r="AF16" s="51">
        <f t="shared" si="0"/>
        <v>116754.66141732282</v>
      </c>
      <c r="AG16" s="51">
        <f t="shared" si="1"/>
        <v>116754.66141732282</v>
      </c>
      <c r="AH16" s="51"/>
      <c r="AI16" s="51"/>
      <c r="AJ16" s="51"/>
      <c r="AK16" s="54"/>
    </row>
    <row r="17" spans="2:37" ht="12" customHeight="1" x14ac:dyDescent="0.2">
      <c r="B17" s="77" t="s">
        <v>443</v>
      </c>
      <c r="C17" s="82" t="s">
        <v>477</v>
      </c>
      <c r="D17" s="73"/>
      <c r="E17" s="73"/>
      <c r="F17" s="73"/>
      <c r="G17" s="73"/>
      <c r="H17" s="73"/>
      <c r="I17" s="73"/>
      <c r="J17" s="73" t="s">
        <v>438</v>
      </c>
      <c r="K17" s="73" t="s">
        <v>438</v>
      </c>
      <c r="L17" s="73" t="s">
        <v>438</v>
      </c>
      <c r="M17" s="73" t="s">
        <v>438</v>
      </c>
      <c r="N17" s="73" t="s">
        <v>438</v>
      </c>
      <c r="O17" s="73" t="s">
        <v>438</v>
      </c>
      <c r="P17" s="73" t="s">
        <v>438</v>
      </c>
      <c r="Q17" s="73" t="s">
        <v>438</v>
      </c>
      <c r="R17" s="73" t="s">
        <v>438</v>
      </c>
      <c r="S17" s="73">
        <v>33</v>
      </c>
      <c r="T17" s="73">
        <v>117</v>
      </c>
      <c r="U17" s="73">
        <v>166</v>
      </c>
      <c r="V17" s="73">
        <v>144</v>
      </c>
      <c r="W17" s="73">
        <v>115</v>
      </c>
      <c r="X17" s="74">
        <f>(576161-68911-69439-61696-58422-67646-575)*24/1524/8</f>
        <v>491.08661417322833</v>
      </c>
      <c r="Y17" s="73">
        <v>491.08661417322833</v>
      </c>
      <c r="Z17" s="73">
        <v>491.08661417322833</v>
      </c>
      <c r="AA17" s="73">
        <v>491.08661417322833</v>
      </c>
      <c r="AB17" s="73">
        <v>491.08661417322833</v>
      </c>
      <c r="AC17" s="73">
        <v>491.08661417322833</v>
      </c>
      <c r="AD17" s="73">
        <v>491.08661417322833</v>
      </c>
      <c r="AE17" s="75">
        <v>491.08661417322833</v>
      </c>
      <c r="AF17" s="74">
        <f t="shared" si="0"/>
        <v>4503.6929133858275</v>
      </c>
      <c r="AG17" s="74">
        <f t="shared" si="1"/>
        <v>4503.6929133858275</v>
      </c>
      <c r="AH17" s="76">
        <f>AG16+AG17+AG15+AG14+AG13+AG12</f>
        <v>576160.99999999988</v>
      </c>
      <c r="AI17" s="74"/>
      <c r="AJ17" s="74"/>
      <c r="AK17" s="54"/>
    </row>
    <row r="18" spans="2:37" ht="12" customHeight="1" x14ac:dyDescent="0.2">
      <c r="B18" s="43" t="s">
        <v>440</v>
      </c>
      <c r="C18" s="81" t="s">
        <v>480</v>
      </c>
      <c r="D18" s="49"/>
      <c r="E18" s="49"/>
      <c r="F18" s="49"/>
      <c r="G18" s="49"/>
      <c r="H18" s="49"/>
      <c r="I18" s="49"/>
      <c r="J18" s="49" t="s">
        <v>438</v>
      </c>
      <c r="K18" s="49" t="s">
        <v>438</v>
      </c>
      <c r="L18" s="49" t="s">
        <v>438</v>
      </c>
      <c r="M18" s="49">
        <v>308</v>
      </c>
      <c r="N18" s="49">
        <v>1576</v>
      </c>
      <c r="O18" s="49">
        <v>2280</v>
      </c>
      <c r="P18" s="49">
        <v>2883</v>
      </c>
      <c r="Q18" s="49">
        <v>2686</v>
      </c>
      <c r="R18" s="49">
        <v>2897</v>
      </c>
      <c r="S18" s="49">
        <v>3127</v>
      </c>
      <c r="T18" s="49">
        <v>2571</v>
      </c>
      <c r="U18" s="49">
        <v>3370</v>
      </c>
      <c r="V18" s="49">
        <v>2245</v>
      </c>
      <c r="W18" s="49">
        <v>2391</v>
      </c>
      <c r="X18" s="51">
        <f>(92331-26334-40664)*110/320/5</f>
        <v>1741.64375</v>
      </c>
      <c r="Y18" s="49">
        <v>1741.64375</v>
      </c>
      <c r="Z18" s="49">
        <v>1741.64375</v>
      </c>
      <c r="AA18" s="49">
        <v>1741.64375</v>
      </c>
      <c r="AB18" s="50">
        <v>1741.64375</v>
      </c>
      <c r="AC18" s="49"/>
      <c r="AD18" s="49"/>
      <c r="AE18" s="49"/>
      <c r="AF18" s="51">
        <f t="shared" si="0"/>
        <v>35042.21875</v>
      </c>
      <c r="AG18" s="51">
        <f t="shared" si="1"/>
        <v>35042.21875</v>
      </c>
      <c r="AH18" s="51">
        <v>87264.400000000009</v>
      </c>
      <c r="AI18" s="51"/>
      <c r="AJ18" s="51"/>
      <c r="AK18" s="48" t="s">
        <v>15</v>
      </c>
    </row>
    <row r="19" spans="2:37" ht="12" customHeight="1" x14ac:dyDescent="0.2">
      <c r="B19" s="72" t="s">
        <v>440</v>
      </c>
      <c r="C19" s="82" t="s">
        <v>486</v>
      </c>
      <c r="D19" s="73"/>
      <c r="E19" s="73"/>
      <c r="F19" s="73"/>
      <c r="G19" s="73"/>
      <c r="H19" s="73"/>
      <c r="I19" s="73"/>
      <c r="J19" s="73" t="s">
        <v>438</v>
      </c>
      <c r="K19" s="73" t="s">
        <v>438</v>
      </c>
      <c r="L19" s="73" t="s">
        <v>438</v>
      </c>
      <c r="M19" s="73" t="s">
        <v>438</v>
      </c>
      <c r="N19" s="73">
        <v>553</v>
      </c>
      <c r="O19" s="73">
        <v>1323</v>
      </c>
      <c r="P19" s="73">
        <v>4675</v>
      </c>
      <c r="Q19" s="73">
        <v>3531</v>
      </c>
      <c r="R19" s="73">
        <v>3873</v>
      </c>
      <c r="S19" s="73">
        <v>6479</v>
      </c>
      <c r="T19" s="73">
        <v>4511</v>
      </c>
      <c r="U19" s="73">
        <v>6178</v>
      </c>
      <c r="V19" s="73">
        <v>4218</v>
      </c>
      <c r="W19" s="73">
        <v>5323</v>
      </c>
      <c r="X19" s="74">
        <f>(92331-26334-40664)*210/320/5</f>
        <v>3324.9562500000002</v>
      </c>
      <c r="Y19" s="73">
        <v>3324.9562500000002</v>
      </c>
      <c r="Z19" s="73">
        <v>3324.9562500000002</v>
      </c>
      <c r="AA19" s="73">
        <v>3324.9562500000002</v>
      </c>
      <c r="AB19" s="75">
        <v>3324.9562500000002</v>
      </c>
      <c r="AC19" s="73"/>
      <c r="AD19" s="73"/>
      <c r="AE19" s="73"/>
      <c r="AF19" s="74">
        <f t="shared" si="0"/>
        <v>57288.781250000015</v>
      </c>
      <c r="AG19" s="74">
        <f t="shared" si="1"/>
        <v>57288.781250000015</v>
      </c>
      <c r="AH19" s="76">
        <f>AG18+AG19</f>
        <v>92331.000000000015</v>
      </c>
      <c r="AI19" s="74"/>
      <c r="AJ19" s="74"/>
      <c r="AK19" s="54"/>
    </row>
    <row r="20" spans="2:37" ht="12" customHeight="1" x14ac:dyDescent="0.2">
      <c r="B20" s="47" t="s">
        <v>242</v>
      </c>
      <c r="C20" s="81" t="s">
        <v>484</v>
      </c>
      <c r="D20" s="49"/>
      <c r="E20" s="49"/>
      <c r="F20" s="49"/>
      <c r="G20" s="49"/>
      <c r="H20" s="49"/>
      <c r="I20" s="49"/>
      <c r="J20" s="49">
        <v>1197</v>
      </c>
      <c r="K20" s="49">
        <v>1673</v>
      </c>
      <c r="L20" s="49">
        <v>913</v>
      </c>
      <c r="M20" s="49">
        <v>1239</v>
      </c>
      <c r="N20" s="49">
        <v>2035</v>
      </c>
      <c r="O20" s="49">
        <v>1941</v>
      </c>
      <c r="P20" s="49">
        <v>2621</v>
      </c>
      <c r="Q20" s="49">
        <v>2490</v>
      </c>
      <c r="R20" s="49">
        <v>2760</v>
      </c>
      <c r="S20" s="49">
        <v>2303</v>
      </c>
      <c r="T20" s="49">
        <v>2119</v>
      </c>
      <c r="U20" s="49">
        <v>2473</v>
      </c>
      <c r="V20" s="49">
        <v>2827</v>
      </c>
      <c r="W20" s="49">
        <v>2510</v>
      </c>
      <c r="X20" s="69">
        <f t="shared" ref="X20:X21" si="4">(71508-29101-27003)*95/190/4</f>
        <v>1925.5</v>
      </c>
      <c r="Y20" s="49">
        <v>1925.5</v>
      </c>
      <c r="Z20" s="49">
        <v>1925.5</v>
      </c>
      <c r="AA20" s="50">
        <v>1925.5</v>
      </c>
      <c r="AB20" s="49"/>
      <c r="AC20" s="49"/>
      <c r="AD20" s="49"/>
      <c r="AE20" s="49"/>
      <c r="AF20" s="51">
        <f t="shared" si="0"/>
        <v>36803</v>
      </c>
      <c r="AG20" s="51">
        <f t="shared" si="1"/>
        <v>36803</v>
      </c>
      <c r="AH20" s="51">
        <v>71508</v>
      </c>
      <c r="AI20" s="51"/>
      <c r="AJ20" s="51"/>
      <c r="AK20" s="48" t="s">
        <v>15</v>
      </c>
    </row>
    <row r="21" spans="2:37" ht="12" customHeight="1" x14ac:dyDescent="0.2">
      <c r="B21" s="77" t="s">
        <v>242</v>
      </c>
      <c r="C21" s="82" t="s">
        <v>479</v>
      </c>
      <c r="D21" s="73"/>
      <c r="E21" s="73"/>
      <c r="F21" s="73"/>
      <c r="G21" s="73"/>
      <c r="H21" s="73"/>
      <c r="I21" s="73"/>
      <c r="J21" s="73" t="s">
        <v>438</v>
      </c>
      <c r="K21" s="73">
        <v>1266</v>
      </c>
      <c r="L21" s="73">
        <v>1226</v>
      </c>
      <c r="M21" s="73">
        <v>1757</v>
      </c>
      <c r="N21" s="73">
        <v>898</v>
      </c>
      <c r="O21" s="73">
        <v>1900</v>
      </c>
      <c r="P21" s="73">
        <v>2467</v>
      </c>
      <c r="Q21" s="73">
        <v>2468</v>
      </c>
      <c r="R21" s="73">
        <v>2760</v>
      </c>
      <c r="S21" s="73">
        <v>2175</v>
      </c>
      <c r="T21" s="73">
        <v>2253</v>
      </c>
      <c r="U21" s="73">
        <v>2918</v>
      </c>
      <c r="V21" s="73">
        <v>2432</v>
      </c>
      <c r="W21" s="73">
        <v>2483</v>
      </c>
      <c r="X21" s="74">
        <f t="shared" si="4"/>
        <v>1925.5</v>
      </c>
      <c r="Y21" s="73">
        <v>1925.5</v>
      </c>
      <c r="Z21" s="73">
        <v>1925.5</v>
      </c>
      <c r="AA21" s="75">
        <v>1925.5</v>
      </c>
      <c r="AB21" s="73"/>
      <c r="AC21" s="73"/>
      <c r="AD21" s="73"/>
      <c r="AE21" s="73"/>
      <c r="AF21" s="74">
        <f t="shared" si="0"/>
        <v>34705</v>
      </c>
      <c r="AG21" s="74">
        <f t="shared" si="1"/>
        <v>34705</v>
      </c>
      <c r="AH21" s="76">
        <f>AG20+AG21</f>
        <v>71508</v>
      </c>
      <c r="AI21" s="74"/>
      <c r="AJ21" s="74"/>
      <c r="AK21" s="54"/>
    </row>
    <row r="22" spans="2:37" ht="12" customHeight="1" x14ac:dyDescent="0.2">
      <c r="B22" s="47" t="s">
        <v>295</v>
      </c>
      <c r="C22" s="81" t="s">
        <v>481</v>
      </c>
      <c r="D22" s="49"/>
      <c r="E22" s="49"/>
      <c r="F22" s="49"/>
      <c r="G22" s="49"/>
      <c r="H22" s="49"/>
      <c r="I22" s="49"/>
      <c r="J22" s="49" t="s">
        <v>438</v>
      </c>
      <c r="K22" s="49">
        <v>587</v>
      </c>
      <c r="L22" s="49">
        <v>1267</v>
      </c>
      <c r="M22" s="49">
        <v>801</v>
      </c>
      <c r="N22" s="49">
        <v>1248</v>
      </c>
      <c r="O22" s="49">
        <v>910</v>
      </c>
      <c r="P22" s="49">
        <v>1161</v>
      </c>
      <c r="Q22" s="49">
        <v>1025</v>
      </c>
      <c r="R22" s="49">
        <v>847</v>
      </c>
      <c r="S22" s="49">
        <v>730</v>
      </c>
      <c r="T22" s="49">
        <v>1187</v>
      </c>
      <c r="U22" s="49">
        <v>1306</v>
      </c>
      <c r="V22" s="49">
        <v>1128</v>
      </c>
      <c r="W22" s="49">
        <v>1103</v>
      </c>
      <c r="X22" s="51">
        <f>(61940-13300-13154-19782)*50/195/5</f>
        <v>805.33333333333326</v>
      </c>
      <c r="Y22" s="49">
        <v>805.33333333333326</v>
      </c>
      <c r="Z22" s="49">
        <v>805.33333333333326</v>
      </c>
      <c r="AA22" s="49">
        <v>805.33333333333326</v>
      </c>
      <c r="AB22" s="50">
        <v>805.33333333333326</v>
      </c>
      <c r="AC22" s="49"/>
      <c r="AD22" s="49"/>
      <c r="AE22" s="52"/>
      <c r="AF22" s="51">
        <f t="shared" ref="AF22:AF35" si="5">SUM(D22:AE22)</f>
        <v>17326.666666666668</v>
      </c>
      <c r="AG22" s="51">
        <f t="shared" ref="AG22:AG32" si="6">SUM(D22:AE22)</f>
        <v>17326.666666666668</v>
      </c>
      <c r="AH22" s="51">
        <v>61940</v>
      </c>
      <c r="AI22" s="51"/>
      <c r="AJ22" s="51"/>
      <c r="AK22" s="48" t="s">
        <v>16</v>
      </c>
    </row>
    <row r="23" spans="2:37" ht="12" customHeight="1" x14ac:dyDescent="0.2">
      <c r="B23" s="47" t="s">
        <v>295</v>
      </c>
      <c r="C23" s="81" t="s">
        <v>487</v>
      </c>
      <c r="D23" s="49"/>
      <c r="E23" s="49"/>
      <c r="F23" s="49"/>
      <c r="G23" s="49"/>
      <c r="H23" s="49"/>
      <c r="I23" s="49"/>
      <c r="J23" s="49" t="s">
        <v>438</v>
      </c>
      <c r="K23" s="49">
        <v>647</v>
      </c>
      <c r="L23" s="49">
        <v>1193</v>
      </c>
      <c r="M23" s="49">
        <v>743</v>
      </c>
      <c r="N23" s="49">
        <v>1222</v>
      </c>
      <c r="O23" s="49">
        <v>832</v>
      </c>
      <c r="P23" s="49">
        <v>1105</v>
      </c>
      <c r="Q23" s="49">
        <v>1030</v>
      </c>
      <c r="R23" s="49">
        <v>942</v>
      </c>
      <c r="S23" s="49">
        <v>785</v>
      </c>
      <c r="T23" s="49">
        <v>1045</v>
      </c>
      <c r="U23" s="49">
        <v>1428</v>
      </c>
      <c r="V23" s="49">
        <v>1009</v>
      </c>
      <c r="W23" s="49">
        <v>1173</v>
      </c>
      <c r="X23" s="51">
        <f>(61940-13300-13154-19782)*50/195/5</f>
        <v>805.33333333333326</v>
      </c>
      <c r="Y23" s="49">
        <v>805.33333333333326</v>
      </c>
      <c r="Z23" s="49">
        <v>805.33333333333326</v>
      </c>
      <c r="AA23" s="49">
        <v>805.33333333333326</v>
      </c>
      <c r="AB23" s="50">
        <v>805.33333333333326</v>
      </c>
      <c r="AC23" s="49"/>
      <c r="AD23" s="49"/>
      <c r="AE23" s="52"/>
      <c r="AF23" s="51">
        <f t="shared" si="5"/>
        <v>17180.666666666668</v>
      </c>
      <c r="AG23" s="51">
        <f t="shared" si="6"/>
        <v>17180.666666666668</v>
      </c>
      <c r="AH23" s="51"/>
      <c r="AI23" s="51"/>
      <c r="AJ23" s="51"/>
      <c r="AK23" s="54"/>
    </row>
    <row r="24" spans="2:37" ht="12" customHeight="1" x14ac:dyDescent="0.2">
      <c r="B24" s="77" t="s">
        <v>295</v>
      </c>
      <c r="C24" s="82" t="s">
        <v>468</v>
      </c>
      <c r="D24" s="73"/>
      <c r="E24" s="73"/>
      <c r="F24" s="73"/>
      <c r="G24" s="73"/>
      <c r="H24" s="73"/>
      <c r="I24" s="73"/>
      <c r="J24" s="73" t="s">
        <v>438</v>
      </c>
      <c r="K24" s="73">
        <v>798</v>
      </c>
      <c r="L24" s="73">
        <v>649</v>
      </c>
      <c r="M24" s="73">
        <v>1250</v>
      </c>
      <c r="N24" s="73">
        <v>273</v>
      </c>
      <c r="O24" s="73">
        <v>1745</v>
      </c>
      <c r="P24" s="73">
        <v>1387</v>
      </c>
      <c r="Q24" s="73">
        <v>1377</v>
      </c>
      <c r="R24" s="73">
        <v>1123</v>
      </c>
      <c r="S24" s="73">
        <v>2004</v>
      </c>
      <c r="T24" s="73">
        <v>2187</v>
      </c>
      <c r="U24" s="73">
        <v>2466</v>
      </c>
      <c r="V24" s="73">
        <v>2520</v>
      </c>
      <c r="W24" s="73">
        <v>2003</v>
      </c>
      <c r="X24" s="74">
        <f>(61940-13300-13154-19782)*95/195/5</f>
        <v>1530.1333333333334</v>
      </c>
      <c r="Y24" s="73">
        <v>1530.1333333333334</v>
      </c>
      <c r="Z24" s="73">
        <v>1530.1333333333334</v>
      </c>
      <c r="AA24" s="73">
        <v>1530.1333333333334</v>
      </c>
      <c r="AB24" s="75">
        <v>1530.1333333333334</v>
      </c>
      <c r="AC24" s="73"/>
      <c r="AD24" s="73"/>
      <c r="AE24" s="78"/>
      <c r="AF24" s="74">
        <f t="shared" si="5"/>
        <v>27432.666666666675</v>
      </c>
      <c r="AG24" s="74">
        <f t="shared" si="6"/>
        <v>27432.666666666675</v>
      </c>
      <c r="AH24" s="76">
        <f>AG23+AG24+AG22</f>
        <v>61940.000000000015</v>
      </c>
      <c r="AI24" s="74"/>
      <c r="AJ24" s="74"/>
      <c r="AK24" s="54"/>
    </row>
    <row r="25" spans="2:37" ht="12" customHeight="1" x14ac:dyDescent="0.2">
      <c r="B25" s="67" t="s">
        <v>445</v>
      </c>
      <c r="C25" s="83" t="s">
        <v>485</v>
      </c>
      <c r="D25" s="68"/>
      <c r="E25" s="68"/>
      <c r="F25" s="68"/>
      <c r="G25" s="68"/>
      <c r="H25" s="68"/>
      <c r="I25" s="68"/>
      <c r="J25" s="68">
        <v>1882</v>
      </c>
      <c r="K25" s="68">
        <v>1609</v>
      </c>
      <c r="L25" s="68">
        <v>2284</v>
      </c>
      <c r="M25" s="68">
        <v>2555</v>
      </c>
      <c r="N25" s="68">
        <v>2241</v>
      </c>
      <c r="O25" s="68">
        <v>2170</v>
      </c>
      <c r="P25" s="68">
        <v>2399</v>
      </c>
      <c r="Q25" s="68">
        <v>1387</v>
      </c>
      <c r="R25" s="68">
        <v>2350</v>
      </c>
      <c r="S25" s="68">
        <v>708</v>
      </c>
      <c r="T25" s="68">
        <v>2373</v>
      </c>
      <c r="U25" s="68">
        <v>1812</v>
      </c>
      <c r="V25" s="68">
        <v>2504</v>
      </c>
      <c r="W25" s="68">
        <v>1727</v>
      </c>
      <c r="X25" s="69">
        <f t="shared" ref="X25:X29" si="7">(167773-28001-27350-27342-24569-21422)*105/525/6</f>
        <v>1302.9666666666667</v>
      </c>
      <c r="Y25" s="68">
        <v>1302.9666666666667</v>
      </c>
      <c r="Z25" s="68">
        <v>1302.9666666666667</v>
      </c>
      <c r="AA25" s="68">
        <v>1302.9666666666667</v>
      </c>
      <c r="AB25" s="68">
        <v>1302.9666666666667</v>
      </c>
      <c r="AC25" s="70">
        <v>1302.9666666666667</v>
      </c>
      <c r="AD25" s="68"/>
      <c r="AE25" s="68"/>
      <c r="AF25" s="69">
        <f>SUM(D25:AE25)</f>
        <v>35818.800000000003</v>
      </c>
      <c r="AG25" s="69">
        <f>SUM(D25:AE25)</f>
        <v>35818.800000000003</v>
      </c>
      <c r="AH25" s="69">
        <v>167773</v>
      </c>
      <c r="AI25" s="69"/>
      <c r="AJ25" s="69"/>
      <c r="AK25" s="48" t="s">
        <v>17</v>
      </c>
    </row>
    <row r="26" spans="2:37" ht="12" customHeight="1" x14ac:dyDescent="0.2">
      <c r="B26" s="47" t="s">
        <v>445</v>
      </c>
      <c r="C26" s="81" t="s">
        <v>490</v>
      </c>
      <c r="D26" s="49"/>
      <c r="E26" s="49"/>
      <c r="F26" s="49"/>
      <c r="G26" s="49"/>
      <c r="H26" s="49"/>
      <c r="I26" s="49"/>
      <c r="J26" s="49">
        <v>1520</v>
      </c>
      <c r="K26" s="49">
        <v>2006</v>
      </c>
      <c r="L26" s="49">
        <v>1952</v>
      </c>
      <c r="M26" s="49">
        <v>2439</v>
      </c>
      <c r="N26" s="49">
        <v>2036</v>
      </c>
      <c r="O26" s="49">
        <v>2791</v>
      </c>
      <c r="P26" s="49">
        <v>2649</v>
      </c>
      <c r="Q26" s="49">
        <v>469</v>
      </c>
      <c r="R26" s="49">
        <v>2030</v>
      </c>
      <c r="S26" s="49">
        <v>1786</v>
      </c>
      <c r="T26" s="49">
        <v>1567</v>
      </c>
      <c r="U26" s="49">
        <v>2608</v>
      </c>
      <c r="V26" s="49">
        <v>1009</v>
      </c>
      <c r="W26" s="49">
        <v>2488</v>
      </c>
      <c r="X26" s="51">
        <f t="shared" si="7"/>
        <v>1302.9666666666667</v>
      </c>
      <c r="Y26" s="49">
        <v>1302.9666666666667</v>
      </c>
      <c r="Z26" s="49">
        <v>1302.9666666666667</v>
      </c>
      <c r="AA26" s="49">
        <v>1302.9666666666667</v>
      </c>
      <c r="AB26" s="49">
        <v>1302.9666666666667</v>
      </c>
      <c r="AC26" s="50">
        <v>1302.9666666666667</v>
      </c>
      <c r="AD26" s="49"/>
      <c r="AE26" s="49"/>
      <c r="AF26" s="51">
        <f>SUM(D26:AE26)</f>
        <v>35167.800000000003</v>
      </c>
      <c r="AG26" s="51">
        <f>SUM(D26:AE26)</f>
        <v>35167.800000000003</v>
      </c>
      <c r="AH26" s="51"/>
      <c r="AI26" s="51"/>
      <c r="AJ26" s="51"/>
      <c r="AK26" s="54"/>
    </row>
    <row r="27" spans="2:37" ht="12" customHeight="1" x14ac:dyDescent="0.2">
      <c r="B27" s="47" t="s">
        <v>445</v>
      </c>
      <c r="C27" s="81" t="s">
        <v>493</v>
      </c>
      <c r="D27" s="49"/>
      <c r="E27" s="49"/>
      <c r="F27" s="49"/>
      <c r="G27" s="49"/>
      <c r="H27" s="49"/>
      <c r="I27" s="49"/>
      <c r="J27" s="49">
        <v>1841</v>
      </c>
      <c r="K27" s="49">
        <v>2008</v>
      </c>
      <c r="L27" s="49">
        <v>1641</v>
      </c>
      <c r="M27" s="49">
        <v>2548</v>
      </c>
      <c r="N27" s="49">
        <v>2148</v>
      </c>
      <c r="O27" s="49">
        <v>2122</v>
      </c>
      <c r="P27" s="49">
        <v>2750</v>
      </c>
      <c r="Q27" s="49">
        <v>1567</v>
      </c>
      <c r="R27" s="49">
        <v>1641</v>
      </c>
      <c r="S27" s="49">
        <v>1797</v>
      </c>
      <c r="T27" s="49">
        <v>1827</v>
      </c>
      <c r="U27" s="49">
        <v>2088</v>
      </c>
      <c r="V27" s="49">
        <v>1939</v>
      </c>
      <c r="W27" s="49">
        <v>1425</v>
      </c>
      <c r="X27" s="51">
        <f t="shared" si="7"/>
        <v>1302.9666666666667</v>
      </c>
      <c r="Y27" s="49">
        <v>1302.9666666666667</v>
      </c>
      <c r="Z27" s="49">
        <v>1302.9666666666667</v>
      </c>
      <c r="AA27" s="49">
        <v>1302.9666666666667</v>
      </c>
      <c r="AB27" s="49">
        <v>1302.9666666666667</v>
      </c>
      <c r="AC27" s="50">
        <v>1302.9666666666667</v>
      </c>
      <c r="AD27" s="49"/>
      <c r="AE27" s="49"/>
      <c r="AF27" s="51">
        <f>SUM(D27:AE27)</f>
        <v>35159.800000000003</v>
      </c>
      <c r="AG27" s="51">
        <f>SUM(D27:AE27)</f>
        <v>35159.800000000003</v>
      </c>
      <c r="AH27" s="51"/>
      <c r="AI27" s="51"/>
      <c r="AJ27" s="51"/>
      <c r="AK27" s="54"/>
    </row>
    <row r="28" spans="2:37" ht="12" customHeight="1" x14ac:dyDescent="0.2">
      <c r="B28" s="47" t="s">
        <v>445</v>
      </c>
      <c r="C28" s="81" t="s">
        <v>495</v>
      </c>
      <c r="D28" s="49"/>
      <c r="E28" s="49"/>
      <c r="F28" s="49"/>
      <c r="G28" s="49"/>
      <c r="H28" s="49"/>
      <c r="I28" s="49"/>
      <c r="J28" s="49" t="s">
        <v>438</v>
      </c>
      <c r="K28" s="49">
        <v>509</v>
      </c>
      <c r="L28" s="49">
        <v>2970</v>
      </c>
      <c r="M28" s="49">
        <v>2301</v>
      </c>
      <c r="N28" s="49">
        <v>2290</v>
      </c>
      <c r="O28" s="49">
        <v>2488</v>
      </c>
      <c r="P28" s="49">
        <v>1706</v>
      </c>
      <c r="Q28" s="49">
        <v>2079</v>
      </c>
      <c r="R28" s="49">
        <v>1345</v>
      </c>
      <c r="S28" s="49">
        <v>1112</v>
      </c>
      <c r="T28" s="49">
        <v>2666</v>
      </c>
      <c r="U28" s="49">
        <v>1577</v>
      </c>
      <c r="V28" s="49">
        <v>2385</v>
      </c>
      <c r="W28" s="49">
        <v>1141</v>
      </c>
      <c r="X28" s="51">
        <f t="shared" si="7"/>
        <v>1302.9666666666667</v>
      </c>
      <c r="Y28" s="49">
        <v>1302.9666666666667</v>
      </c>
      <c r="Z28" s="49">
        <v>1302.9666666666667</v>
      </c>
      <c r="AA28" s="49">
        <v>1302.9666666666667</v>
      </c>
      <c r="AB28" s="49">
        <v>1302.9666666666667</v>
      </c>
      <c r="AC28" s="50">
        <v>1302.9666666666667</v>
      </c>
      <c r="AD28" s="49"/>
      <c r="AE28" s="49"/>
      <c r="AF28" s="51">
        <f>SUM(D28:AE28)</f>
        <v>32386.800000000003</v>
      </c>
      <c r="AG28" s="51">
        <f>SUM(D28:AE28)</f>
        <v>32386.800000000003</v>
      </c>
      <c r="AH28" s="51"/>
      <c r="AI28" s="51"/>
      <c r="AJ28" s="51"/>
      <c r="AK28" s="54"/>
    </row>
    <row r="29" spans="2:37" ht="12" customHeight="1" x14ac:dyDescent="0.2">
      <c r="B29" s="77" t="s">
        <v>445</v>
      </c>
      <c r="C29" s="82" t="s">
        <v>496</v>
      </c>
      <c r="D29" s="73"/>
      <c r="E29" s="73"/>
      <c r="F29" s="73"/>
      <c r="G29" s="73"/>
      <c r="H29" s="73"/>
      <c r="I29" s="73"/>
      <c r="J29" s="73" t="s">
        <v>438</v>
      </c>
      <c r="K29" s="73">
        <v>331</v>
      </c>
      <c r="L29" s="73">
        <v>2170</v>
      </c>
      <c r="M29" s="73">
        <v>2994</v>
      </c>
      <c r="N29" s="73">
        <v>1895</v>
      </c>
      <c r="O29" s="73">
        <v>1841</v>
      </c>
      <c r="P29" s="73">
        <v>1761</v>
      </c>
      <c r="Q29" s="73">
        <v>2012</v>
      </c>
      <c r="R29" s="73">
        <v>1467</v>
      </c>
      <c r="S29" s="73">
        <v>1057</v>
      </c>
      <c r="T29" s="73">
        <v>1757</v>
      </c>
      <c r="U29" s="73">
        <v>1735</v>
      </c>
      <c r="V29" s="73">
        <v>1791</v>
      </c>
      <c r="W29" s="73">
        <v>611</v>
      </c>
      <c r="X29" s="74">
        <f t="shared" si="7"/>
        <v>1302.9666666666667</v>
      </c>
      <c r="Y29" s="73">
        <v>1302.9666666666667</v>
      </c>
      <c r="Z29" s="73">
        <v>1302.9666666666667</v>
      </c>
      <c r="AA29" s="73">
        <v>1302.9666666666667</v>
      </c>
      <c r="AB29" s="73">
        <v>1302.9666666666667</v>
      </c>
      <c r="AC29" s="75">
        <v>1302.9666666666667</v>
      </c>
      <c r="AD29" s="73"/>
      <c r="AE29" s="73"/>
      <c r="AF29" s="74">
        <f>SUM(D29:AE29)</f>
        <v>29239.800000000003</v>
      </c>
      <c r="AG29" s="74">
        <f>SUM(D29:AE29)</f>
        <v>29239.800000000003</v>
      </c>
      <c r="AH29" s="76">
        <f>AG28+AG29+AG27+AG26+AG25</f>
        <v>167773</v>
      </c>
      <c r="AI29" s="74"/>
      <c r="AJ29" s="74"/>
      <c r="AK29" s="54"/>
    </row>
    <row r="30" spans="2:37" ht="12" customHeight="1" x14ac:dyDescent="0.2">
      <c r="B30" s="47" t="s">
        <v>386</v>
      </c>
      <c r="C30" s="81" t="s">
        <v>482</v>
      </c>
      <c r="D30" s="49"/>
      <c r="E30" s="49"/>
      <c r="F30" s="49"/>
      <c r="G30" s="49"/>
      <c r="H30" s="49"/>
      <c r="I30" s="49"/>
      <c r="J30" s="49">
        <v>960</v>
      </c>
      <c r="K30" s="49">
        <v>5195</v>
      </c>
      <c r="L30" s="49">
        <v>3637</v>
      </c>
      <c r="M30" s="49">
        <v>6132</v>
      </c>
      <c r="N30" s="49">
        <v>3711</v>
      </c>
      <c r="O30" s="49">
        <v>5113</v>
      </c>
      <c r="P30" s="49">
        <v>6005</v>
      </c>
      <c r="Q30" s="49">
        <v>1095</v>
      </c>
      <c r="R30" s="49">
        <v>4530</v>
      </c>
      <c r="S30" s="49">
        <v>3487</v>
      </c>
      <c r="T30" s="49">
        <v>5098</v>
      </c>
      <c r="U30" s="49">
        <v>5020</v>
      </c>
      <c r="V30" s="49">
        <v>2959</v>
      </c>
      <c r="W30" s="49">
        <v>3911</v>
      </c>
      <c r="X30" s="51">
        <f>(128534-56853-31967-237)*200/305/7</f>
        <v>3698.0796252927398</v>
      </c>
      <c r="Y30" s="49">
        <v>3698.0796252927398</v>
      </c>
      <c r="Z30" s="49">
        <v>3698.0796252927398</v>
      </c>
      <c r="AA30" s="49">
        <v>3698.0796252927398</v>
      </c>
      <c r="AB30" s="49">
        <v>3698.0796252927398</v>
      </c>
      <c r="AC30" s="49">
        <v>3698.0796252927398</v>
      </c>
      <c r="AD30" s="50">
        <v>3698.0796252927398</v>
      </c>
      <c r="AE30" s="49"/>
      <c r="AF30" s="51">
        <f t="shared" si="5"/>
        <v>82739.557377049176</v>
      </c>
      <c r="AG30" s="51">
        <f t="shared" si="6"/>
        <v>82739.557377049176</v>
      </c>
      <c r="AH30" s="51">
        <v>128534</v>
      </c>
      <c r="AI30" s="51"/>
      <c r="AJ30" s="51"/>
      <c r="AK30" s="48" t="s">
        <v>18</v>
      </c>
    </row>
    <row r="31" spans="2:37" ht="12" customHeight="1" x14ac:dyDescent="0.2">
      <c r="B31" s="47" t="s">
        <v>386</v>
      </c>
      <c r="C31" s="81" t="s">
        <v>488</v>
      </c>
      <c r="D31" s="49"/>
      <c r="E31" s="49"/>
      <c r="F31" s="49"/>
      <c r="G31" s="49"/>
      <c r="H31" s="49"/>
      <c r="I31" s="49"/>
      <c r="J31" s="49" t="s">
        <v>438</v>
      </c>
      <c r="K31" s="49" t="s">
        <v>438</v>
      </c>
      <c r="L31" s="49">
        <v>2213</v>
      </c>
      <c r="M31" s="49">
        <v>1962</v>
      </c>
      <c r="N31" s="49">
        <v>2375</v>
      </c>
      <c r="O31" s="49">
        <v>2715</v>
      </c>
      <c r="P31" s="49">
        <v>3202</v>
      </c>
      <c r="Q31" s="49">
        <v>2670</v>
      </c>
      <c r="R31" s="49">
        <v>3144</v>
      </c>
      <c r="S31" s="49">
        <v>2809</v>
      </c>
      <c r="T31" s="49">
        <v>2631</v>
      </c>
      <c r="U31" s="49">
        <v>3372</v>
      </c>
      <c r="V31" s="49">
        <v>2305</v>
      </c>
      <c r="W31" s="49">
        <v>2569</v>
      </c>
      <c r="X31" s="51">
        <f>(128534-56853-31967-237)*100/305/7</f>
        <v>1849.0398126463699</v>
      </c>
      <c r="Y31" s="49">
        <v>1849.0398126463699</v>
      </c>
      <c r="Z31" s="49">
        <v>1849.0398126463699</v>
      </c>
      <c r="AA31" s="49">
        <v>1849.0398126463699</v>
      </c>
      <c r="AB31" s="49">
        <v>1849.0398126463699</v>
      </c>
      <c r="AC31" s="49">
        <v>1849.0398126463699</v>
      </c>
      <c r="AD31" s="50">
        <v>1849.0398126463699</v>
      </c>
      <c r="AE31" s="49"/>
      <c r="AF31" s="51">
        <f t="shared" si="5"/>
        <v>44910.278688524588</v>
      </c>
      <c r="AG31" s="51">
        <f t="shared" si="6"/>
        <v>44910.278688524588</v>
      </c>
      <c r="AH31" s="51"/>
      <c r="AI31" s="51"/>
      <c r="AJ31" s="51"/>
      <c r="AK31" s="54"/>
    </row>
    <row r="32" spans="2:37" ht="12" customHeight="1" x14ac:dyDescent="0.2">
      <c r="B32" s="77" t="s">
        <v>386</v>
      </c>
      <c r="C32" s="82" t="s">
        <v>473</v>
      </c>
      <c r="D32" s="73"/>
      <c r="E32" s="73"/>
      <c r="F32" s="73"/>
      <c r="G32" s="73"/>
      <c r="H32" s="73"/>
      <c r="I32" s="73"/>
      <c r="J32" s="73" t="s">
        <v>438</v>
      </c>
      <c r="K32" s="73" t="s">
        <v>438</v>
      </c>
      <c r="L32" s="73">
        <v>27</v>
      </c>
      <c r="M32" s="73">
        <v>26</v>
      </c>
      <c r="N32" s="73">
        <v>28</v>
      </c>
      <c r="O32" s="73">
        <v>18</v>
      </c>
      <c r="P32" s="73">
        <v>22</v>
      </c>
      <c r="Q32" s="73">
        <v>12</v>
      </c>
      <c r="R32" s="73">
        <v>21</v>
      </c>
      <c r="S32" s="73">
        <v>28</v>
      </c>
      <c r="T32" s="73">
        <v>16</v>
      </c>
      <c r="U32" s="73">
        <v>18</v>
      </c>
      <c r="V32" s="73">
        <v>16</v>
      </c>
      <c r="W32" s="73">
        <v>5</v>
      </c>
      <c r="X32" s="74">
        <f>(128534-56853-31967-237)*5/305/7</f>
        <v>92.451990632318498</v>
      </c>
      <c r="Y32" s="73">
        <v>92.451990632318498</v>
      </c>
      <c r="Z32" s="73">
        <v>92.451990632318498</v>
      </c>
      <c r="AA32" s="73">
        <v>92.451990632318498</v>
      </c>
      <c r="AB32" s="73">
        <v>92.451990632318498</v>
      </c>
      <c r="AC32" s="73">
        <v>92.451990632318498</v>
      </c>
      <c r="AD32" s="75">
        <v>92.451990632318498</v>
      </c>
      <c r="AE32" s="73"/>
      <c r="AF32" s="74">
        <f t="shared" si="5"/>
        <v>884.16393442622939</v>
      </c>
      <c r="AG32" s="74">
        <f t="shared" si="6"/>
        <v>884.16393442622939</v>
      </c>
      <c r="AH32" s="76">
        <f>AG31+AG32+AG30</f>
        <v>128534</v>
      </c>
      <c r="AI32" s="74"/>
      <c r="AJ32" s="74"/>
      <c r="AK32" s="54"/>
    </row>
    <row r="33" spans="1:37" x14ac:dyDescent="0.2">
      <c r="A33" s="100" t="s">
        <v>558</v>
      </c>
      <c r="B33" s="99" t="s">
        <v>499</v>
      </c>
      <c r="C33" s="84" t="s">
        <v>518</v>
      </c>
      <c r="D33" s="69">
        <f>12508/6</f>
        <v>2084.6666666666665</v>
      </c>
      <c r="E33" s="69">
        <f t="shared" ref="E33:I33" si="8">12508/6</f>
        <v>2084.6666666666665</v>
      </c>
      <c r="F33" s="69">
        <f t="shared" si="8"/>
        <v>2084.6666666666665</v>
      </c>
      <c r="G33" s="69">
        <f t="shared" si="8"/>
        <v>2084.6666666666665</v>
      </c>
      <c r="H33" s="69">
        <f t="shared" si="8"/>
        <v>2084.6666666666665</v>
      </c>
      <c r="I33" s="69">
        <f t="shared" si="8"/>
        <v>2084.6666666666665</v>
      </c>
      <c r="J33" s="69">
        <f>28799/12</f>
        <v>2399.9166666666665</v>
      </c>
      <c r="K33" s="69">
        <f t="shared" ref="K33:U33" si="9">28799/12</f>
        <v>2399.9166666666665</v>
      </c>
      <c r="L33" s="69">
        <f t="shared" si="9"/>
        <v>2399.9166666666665</v>
      </c>
      <c r="M33" s="69">
        <f t="shared" si="9"/>
        <v>2399.9166666666665</v>
      </c>
      <c r="N33" s="69">
        <f t="shared" si="9"/>
        <v>2399.9166666666665</v>
      </c>
      <c r="O33" s="69">
        <f t="shared" si="9"/>
        <v>2399.9166666666665</v>
      </c>
      <c r="P33" s="69">
        <f t="shared" si="9"/>
        <v>2399.9166666666665</v>
      </c>
      <c r="Q33" s="69">
        <f t="shared" si="9"/>
        <v>2399.9166666666665</v>
      </c>
      <c r="R33" s="69">
        <f t="shared" si="9"/>
        <v>2399.9166666666665</v>
      </c>
      <c r="S33" s="69">
        <f t="shared" si="9"/>
        <v>2399.9166666666665</v>
      </c>
      <c r="T33" s="69">
        <f t="shared" si="9"/>
        <v>2399.9166666666665</v>
      </c>
      <c r="U33" s="69">
        <f t="shared" si="9"/>
        <v>2399.9166666666665</v>
      </c>
      <c r="V33" s="69">
        <f>13974/6</f>
        <v>2329</v>
      </c>
      <c r="W33" s="69">
        <f t="shared" ref="W33:AA33" si="10">13974/6</f>
        <v>2329</v>
      </c>
      <c r="X33" s="69">
        <f t="shared" si="10"/>
        <v>2329</v>
      </c>
      <c r="Y33" s="69">
        <f t="shared" si="10"/>
        <v>2329</v>
      </c>
      <c r="Z33" s="69">
        <f t="shared" si="10"/>
        <v>2329</v>
      </c>
      <c r="AA33" s="70">
        <f t="shared" si="10"/>
        <v>2329</v>
      </c>
      <c r="AB33" s="71"/>
      <c r="AC33" s="79" t="s">
        <v>548</v>
      </c>
      <c r="AD33" s="80"/>
      <c r="AE33" s="71"/>
      <c r="AF33" s="69">
        <f t="shared" si="5"/>
        <v>55281</v>
      </c>
      <c r="AG33" s="68">
        <v>55281</v>
      </c>
      <c r="AH33" s="68"/>
      <c r="AI33" s="68">
        <v>29270</v>
      </c>
      <c r="AJ33" s="68">
        <v>4322</v>
      </c>
      <c r="AK33" s="48" t="s">
        <v>505</v>
      </c>
    </row>
    <row r="34" spans="1:37" x14ac:dyDescent="0.2">
      <c r="A34" s="100" t="s">
        <v>558</v>
      </c>
      <c r="B34" s="43" t="s">
        <v>500</v>
      </c>
      <c r="C34" s="85" t="s">
        <v>502</v>
      </c>
      <c r="D34" s="49"/>
      <c r="E34" s="49"/>
      <c r="F34" s="51">
        <f>24578/4</f>
        <v>6144.5</v>
      </c>
      <c r="G34" s="51">
        <f t="shared" ref="G34:I34" si="11">24578/4</f>
        <v>6144.5</v>
      </c>
      <c r="H34" s="51">
        <f t="shared" si="11"/>
        <v>6144.5</v>
      </c>
      <c r="I34" s="51">
        <f t="shared" si="11"/>
        <v>6144.5</v>
      </c>
      <c r="J34" s="51">
        <f>83884/12</f>
        <v>6990.333333333333</v>
      </c>
      <c r="K34" s="51">
        <f t="shared" ref="K34:U34" si="12">83884/12</f>
        <v>6990.333333333333</v>
      </c>
      <c r="L34" s="51">
        <f t="shared" si="12"/>
        <v>6990.333333333333</v>
      </c>
      <c r="M34" s="51">
        <f t="shared" si="12"/>
        <v>6990.333333333333</v>
      </c>
      <c r="N34" s="51">
        <f t="shared" si="12"/>
        <v>6990.333333333333</v>
      </c>
      <c r="O34" s="51">
        <f t="shared" si="12"/>
        <v>6990.333333333333</v>
      </c>
      <c r="P34" s="51">
        <f t="shared" si="12"/>
        <v>6990.333333333333</v>
      </c>
      <c r="Q34" s="51">
        <f t="shared" si="12"/>
        <v>6990.333333333333</v>
      </c>
      <c r="R34" s="51">
        <f t="shared" si="12"/>
        <v>6990.333333333333</v>
      </c>
      <c r="S34" s="51">
        <f t="shared" si="12"/>
        <v>6990.333333333333</v>
      </c>
      <c r="T34" s="51">
        <f t="shared" si="12"/>
        <v>6990.333333333333</v>
      </c>
      <c r="U34" s="51">
        <f t="shared" si="12"/>
        <v>6990.333333333333</v>
      </c>
      <c r="V34" s="51">
        <f>43930/6</f>
        <v>7321.666666666667</v>
      </c>
      <c r="W34" s="51">
        <f t="shared" ref="W34:AA34" si="13">43930/6</f>
        <v>7321.666666666667</v>
      </c>
      <c r="X34" s="51">
        <f t="shared" si="13"/>
        <v>7321.666666666667</v>
      </c>
      <c r="Y34" s="51">
        <f t="shared" si="13"/>
        <v>7321.666666666667</v>
      </c>
      <c r="Z34" s="51">
        <f t="shared" si="13"/>
        <v>7321.666666666667</v>
      </c>
      <c r="AA34" s="50">
        <f t="shared" si="13"/>
        <v>7321.666666666667</v>
      </c>
      <c r="AB34" s="52"/>
      <c r="AC34" s="53" t="s">
        <v>548</v>
      </c>
      <c r="AD34" s="44"/>
      <c r="AE34" s="52"/>
      <c r="AF34" s="51">
        <f t="shared" si="5"/>
        <v>152391.99999999997</v>
      </c>
      <c r="AG34" s="49">
        <v>152392</v>
      </c>
      <c r="AH34" s="49"/>
      <c r="AI34" s="49">
        <v>73971</v>
      </c>
      <c r="AJ34" s="49">
        <v>5522</v>
      </c>
      <c r="AK34" s="48" t="s">
        <v>507</v>
      </c>
    </row>
    <row r="35" spans="1:37" x14ac:dyDescent="0.2">
      <c r="A35" s="100" t="s">
        <v>558</v>
      </c>
      <c r="B35" s="43" t="s">
        <v>501</v>
      </c>
      <c r="C35" s="85" t="s">
        <v>503</v>
      </c>
      <c r="D35" s="51">
        <f>12019/6</f>
        <v>2003.1666666666667</v>
      </c>
      <c r="E35" s="51">
        <f t="shared" ref="E35:I35" si="14">12019/6</f>
        <v>2003.1666666666667</v>
      </c>
      <c r="F35" s="51">
        <f t="shared" si="14"/>
        <v>2003.1666666666667</v>
      </c>
      <c r="G35" s="51">
        <f t="shared" si="14"/>
        <v>2003.1666666666667</v>
      </c>
      <c r="H35" s="51">
        <f t="shared" si="14"/>
        <v>2003.1666666666667</v>
      </c>
      <c r="I35" s="51">
        <f t="shared" si="14"/>
        <v>2003.1666666666667</v>
      </c>
      <c r="J35" s="51">
        <f>27470/12</f>
        <v>2289.1666666666665</v>
      </c>
      <c r="K35" s="51">
        <f t="shared" ref="K35:U35" si="15">27470/12</f>
        <v>2289.1666666666665</v>
      </c>
      <c r="L35" s="51">
        <f t="shared" si="15"/>
        <v>2289.1666666666665</v>
      </c>
      <c r="M35" s="51">
        <f t="shared" si="15"/>
        <v>2289.1666666666665</v>
      </c>
      <c r="N35" s="51">
        <f t="shared" si="15"/>
        <v>2289.1666666666665</v>
      </c>
      <c r="O35" s="51">
        <f t="shared" si="15"/>
        <v>2289.1666666666665</v>
      </c>
      <c r="P35" s="51">
        <f t="shared" si="15"/>
        <v>2289.1666666666665</v>
      </c>
      <c r="Q35" s="51">
        <f t="shared" si="15"/>
        <v>2289.1666666666665</v>
      </c>
      <c r="R35" s="51">
        <f t="shared" si="15"/>
        <v>2289.1666666666665</v>
      </c>
      <c r="S35" s="51">
        <f t="shared" si="15"/>
        <v>2289.1666666666665</v>
      </c>
      <c r="T35" s="51">
        <f t="shared" si="15"/>
        <v>2289.1666666666665</v>
      </c>
      <c r="U35" s="51">
        <f t="shared" si="15"/>
        <v>2289.1666666666665</v>
      </c>
      <c r="V35" s="51">
        <f t="shared" ref="V35:W35" si="16">13862/6</f>
        <v>2310.3333333333335</v>
      </c>
      <c r="W35" s="51">
        <f t="shared" si="16"/>
        <v>2310.3333333333335</v>
      </c>
      <c r="X35" s="51">
        <f>13862/6</f>
        <v>2310.3333333333335</v>
      </c>
      <c r="Y35" s="51">
        <f t="shared" ref="Y35:AA35" si="17">13862/6</f>
        <v>2310.3333333333335</v>
      </c>
      <c r="Z35" s="51">
        <f t="shared" si="17"/>
        <v>2310.3333333333335</v>
      </c>
      <c r="AA35" s="50">
        <f t="shared" si="17"/>
        <v>2310.3333333333335</v>
      </c>
      <c r="AB35" s="52"/>
      <c r="AC35" s="53" t="s">
        <v>548</v>
      </c>
      <c r="AD35" s="44"/>
      <c r="AE35" s="52"/>
      <c r="AF35" s="51">
        <f t="shared" si="5"/>
        <v>53351.000000000015</v>
      </c>
      <c r="AG35" s="49">
        <v>53351</v>
      </c>
      <c r="AH35" s="49"/>
      <c r="AI35" s="49">
        <v>19917</v>
      </c>
      <c r="AJ35" s="49">
        <v>1254</v>
      </c>
      <c r="AK35" s="48" t="s">
        <v>505</v>
      </c>
    </row>
    <row r="37" spans="1:37" x14ac:dyDescent="0.2">
      <c r="C37" s="42" t="s">
        <v>554</v>
      </c>
      <c r="M37" s="42" t="s">
        <v>565</v>
      </c>
    </row>
    <row r="38" spans="1:37" x14ac:dyDescent="0.2">
      <c r="C38" s="59" t="s">
        <v>522</v>
      </c>
      <c r="D38" s="59" t="s">
        <v>504</v>
      </c>
      <c r="E38" s="60"/>
      <c r="F38" s="59" t="s">
        <v>506</v>
      </c>
      <c r="G38" s="60"/>
      <c r="H38" s="59" t="s">
        <v>523</v>
      </c>
      <c r="I38" s="60"/>
      <c r="M38" s="94" t="s">
        <v>562</v>
      </c>
      <c r="N38" s="95"/>
      <c r="O38" s="96" t="s">
        <v>549</v>
      </c>
      <c r="P38" s="94" t="s">
        <v>563</v>
      </c>
      <c r="Q38" s="97"/>
      <c r="R38" s="95"/>
      <c r="S38" s="104" t="s">
        <v>552</v>
      </c>
      <c r="T38" s="106"/>
      <c r="U38" s="49" t="s">
        <v>564</v>
      </c>
      <c r="W38" s="92" t="s">
        <v>556</v>
      </c>
      <c r="X38" s="42" t="s">
        <v>557</v>
      </c>
    </row>
    <row r="39" spans="1:37" x14ac:dyDescent="0.2">
      <c r="C39" s="59" t="s">
        <v>0</v>
      </c>
      <c r="D39" s="65" t="s">
        <v>524</v>
      </c>
      <c r="E39" s="66"/>
      <c r="F39" s="65" t="s">
        <v>525</v>
      </c>
      <c r="G39" s="66"/>
      <c r="H39" s="65" t="s">
        <v>526</v>
      </c>
      <c r="I39" s="66"/>
      <c r="M39" s="98" t="s">
        <v>1</v>
      </c>
      <c r="N39" s="95"/>
      <c r="O39" s="96" t="s">
        <v>497</v>
      </c>
      <c r="P39" s="94" t="s">
        <v>11</v>
      </c>
      <c r="Q39" s="97"/>
      <c r="R39" s="95"/>
      <c r="S39" s="107">
        <v>113753</v>
      </c>
      <c r="T39" s="108"/>
      <c r="U39" s="49">
        <f>S39*4/7</f>
        <v>65001.714285714283</v>
      </c>
      <c r="Y39" s="93" t="s">
        <v>559</v>
      </c>
    </row>
    <row r="40" spans="1:37" x14ac:dyDescent="0.2">
      <c r="C40" s="86" t="s">
        <v>527</v>
      </c>
      <c r="D40" s="102">
        <v>40787</v>
      </c>
      <c r="E40" s="103"/>
      <c r="F40" s="102">
        <v>40847</v>
      </c>
      <c r="G40" s="103"/>
      <c r="H40" s="102">
        <v>40794</v>
      </c>
      <c r="I40" s="103"/>
      <c r="M40" s="98" t="s">
        <v>2</v>
      </c>
      <c r="N40" s="95"/>
      <c r="O40" s="96" t="s">
        <v>498</v>
      </c>
      <c r="P40" s="94" t="s">
        <v>12</v>
      </c>
      <c r="Q40" s="97"/>
      <c r="R40" s="95"/>
      <c r="S40" s="109"/>
      <c r="T40" s="110"/>
      <c r="U40" s="49">
        <f>S39*3/7</f>
        <v>48751.285714285717</v>
      </c>
      <c r="Y40" s="93" t="s">
        <v>566</v>
      </c>
    </row>
    <row r="41" spans="1:37" x14ac:dyDescent="0.2">
      <c r="C41" s="86" t="s">
        <v>528</v>
      </c>
      <c r="D41" s="102">
        <v>40817</v>
      </c>
      <c r="E41" s="103"/>
      <c r="F41" s="102">
        <v>40878</v>
      </c>
      <c r="G41" s="103"/>
      <c r="H41" s="102">
        <v>40817</v>
      </c>
      <c r="I41" s="103"/>
      <c r="M41" s="94" t="s">
        <v>3</v>
      </c>
      <c r="N41" s="95"/>
      <c r="O41" s="96" t="s">
        <v>175</v>
      </c>
      <c r="P41" s="94" t="s">
        <v>13</v>
      </c>
      <c r="Q41" s="97"/>
      <c r="R41" s="95"/>
      <c r="S41" s="104">
        <v>92715</v>
      </c>
      <c r="T41" s="106"/>
      <c r="U41" s="49"/>
    </row>
    <row r="42" spans="1:37" x14ac:dyDescent="0.2">
      <c r="C42" s="59" t="s">
        <v>529</v>
      </c>
      <c r="D42" s="59" t="s">
        <v>530</v>
      </c>
      <c r="E42" s="60"/>
      <c r="F42" s="59" t="s">
        <v>530</v>
      </c>
      <c r="G42" s="60"/>
      <c r="H42" s="59" t="s">
        <v>531</v>
      </c>
      <c r="I42" s="60"/>
      <c r="M42" s="94" t="s">
        <v>4</v>
      </c>
      <c r="N42" s="95"/>
      <c r="O42" s="96" t="s">
        <v>155</v>
      </c>
      <c r="P42" s="94" t="s">
        <v>14</v>
      </c>
      <c r="Q42" s="97"/>
      <c r="R42" s="95"/>
      <c r="S42" s="111">
        <v>576161</v>
      </c>
      <c r="T42" s="106"/>
      <c r="U42" s="49"/>
      <c r="W42" s="92" t="s">
        <v>558</v>
      </c>
      <c r="X42" s="42" t="s">
        <v>560</v>
      </c>
    </row>
    <row r="43" spans="1:37" x14ac:dyDescent="0.2">
      <c r="C43" s="59" t="s">
        <v>532</v>
      </c>
      <c r="D43" s="59" t="s">
        <v>545</v>
      </c>
      <c r="E43" s="60"/>
      <c r="F43" s="59" t="s">
        <v>533</v>
      </c>
      <c r="G43" s="60"/>
      <c r="H43" s="59" t="s">
        <v>534</v>
      </c>
      <c r="I43" s="60"/>
      <c r="M43" s="98" t="s">
        <v>555</v>
      </c>
      <c r="N43" s="95"/>
      <c r="O43" s="96" t="s">
        <v>261</v>
      </c>
      <c r="P43" s="94" t="s">
        <v>15</v>
      </c>
      <c r="Q43" s="97"/>
      <c r="R43" s="95"/>
      <c r="S43" s="104">
        <v>92331</v>
      </c>
      <c r="T43" s="106"/>
      <c r="U43" s="49"/>
      <c r="Y43" s="93" t="s">
        <v>567</v>
      </c>
    </row>
    <row r="44" spans="1:37" x14ac:dyDescent="0.2">
      <c r="C44" s="59" t="s">
        <v>535</v>
      </c>
      <c r="D44" s="59" t="s">
        <v>536</v>
      </c>
      <c r="E44" s="60"/>
      <c r="F44" s="59" t="s">
        <v>537</v>
      </c>
      <c r="G44" s="60"/>
      <c r="H44" s="59" t="s">
        <v>536</v>
      </c>
      <c r="I44" s="60"/>
      <c r="M44" s="94" t="s">
        <v>6</v>
      </c>
      <c r="N44" s="95"/>
      <c r="O44" s="96" t="s">
        <v>242</v>
      </c>
      <c r="P44" s="94" t="s">
        <v>15</v>
      </c>
      <c r="Q44" s="97"/>
      <c r="R44" s="95"/>
      <c r="S44" s="111">
        <v>71508</v>
      </c>
      <c r="T44" s="106"/>
      <c r="U44" s="49"/>
    </row>
    <row r="45" spans="1:37" x14ac:dyDescent="0.2">
      <c r="C45" s="41"/>
      <c r="D45" s="41"/>
      <c r="E45" s="41"/>
      <c r="F45" s="41"/>
      <c r="G45" s="41"/>
      <c r="H45" s="41"/>
      <c r="I45" s="41"/>
      <c r="M45" s="94" t="s">
        <v>7</v>
      </c>
      <c r="N45" s="95"/>
      <c r="O45" s="96" t="s">
        <v>295</v>
      </c>
      <c r="P45" s="94" t="s">
        <v>16</v>
      </c>
      <c r="Q45" s="97"/>
      <c r="R45" s="95"/>
      <c r="S45" s="104">
        <v>61940</v>
      </c>
      <c r="T45" s="106"/>
      <c r="U45" s="49"/>
    </row>
    <row r="46" spans="1:37" x14ac:dyDescent="0.2">
      <c r="C46" s="42" t="s">
        <v>553</v>
      </c>
      <c r="J46" s="42"/>
      <c r="M46" s="94" t="s">
        <v>8</v>
      </c>
      <c r="N46" s="95"/>
      <c r="O46" s="96" t="s">
        <v>361</v>
      </c>
      <c r="P46" s="94" t="s">
        <v>17</v>
      </c>
      <c r="Q46" s="97"/>
      <c r="R46" s="95"/>
      <c r="S46" s="111">
        <v>167773</v>
      </c>
      <c r="T46" s="106"/>
      <c r="U46" s="49"/>
    </row>
    <row r="47" spans="1:37" x14ac:dyDescent="0.2">
      <c r="C47" s="87"/>
      <c r="D47" s="57" t="s">
        <v>542</v>
      </c>
      <c r="E47" s="57" t="s">
        <v>543</v>
      </c>
      <c r="F47" s="57" t="s">
        <v>544</v>
      </c>
      <c r="G47" s="55" t="s">
        <v>439</v>
      </c>
      <c r="H47" s="55" t="s">
        <v>538</v>
      </c>
      <c r="I47" s="55"/>
      <c r="J47" s="56"/>
      <c r="M47" s="94" t="s">
        <v>561</v>
      </c>
      <c r="N47" s="95"/>
      <c r="O47" s="96" t="s">
        <v>386</v>
      </c>
      <c r="P47" s="94" t="s">
        <v>18</v>
      </c>
      <c r="Q47" s="97"/>
      <c r="R47" s="95"/>
      <c r="S47" s="104">
        <v>128534</v>
      </c>
      <c r="T47" s="106"/>
      <c r="U47" s="49"/>
    </row>
    <row r="48" spans="1:37" x14ac:dyDescent="0.2">
      <c r="C48" s="59" t="s">
        <v>504</v>
      </c>
      <c r="D48" s="58">
        <v>12508</v>
      </c>
      <c r="E48" s="58">
        <v>28799</v>
      </c>
      <c r="F48" s="58">
        <v>13974</v>
      </c>
      <c r="G48" s="58">
        <v>55281</v>
      </c>
      <c r="H48" s="61" t="s">
        <v>539</v>
      </c>
      <c r="I48" s="61"/>
      <c r="J48" s="56"/>
      <c r="M48" s="94" t="s">
        <v>504</v>
      </c>
      <c r="N48" s="95"/>
      <c r="O48" s="96"/>
      <c r="P48" s="94" t="s">
        <v>509</v>
      </c>
      <c r="Q48" s="97"/>
      <c r="R48" s="95"/>
      <c r="S48" s="104">
        <f>G48</f>
        <v>55281</v>
      </c>
      <c r="T48" s="105"/>
      <c r="U48" s="49"/>
    </row>
    <row r="49" spans="3:25" x14ac:dyDescent="0.2">
      <c r="C49" s="59" t="s">
        <v>506</v>
      </c>
      <c r="D49" s="58">
        <v>24578</v>
      </c>
      <c r="E49" s="58">
        <v>83884</v>
      </c>
      <c r="F49" s="58">
        <v>43930</v>
      </c>
      <c r="G49" s="58">
        <v>152392</v>
      </c>
      <c r="H49" s="61" t="s">
        <v>540</v>
      </c>
      <c r="I49" s="61"/>
      <c r="J49" s="56"/>
      <c r="M49" s="94" t="s">
        <v>506</v>
      </c>
      <c r="N49" s="95"/>
      <c r="O49" s="96"/>
      <c r="P49" s="94" t="s">
        <v>510</v>
      </c>
      <c r="Q49" s="97"/>
      <c r="R49" s="95"/>
      <c r="S49" s="104">
        <f>G49</f>
        <v>152392</v>
      </c>
      <c r="T49" s="105"/>
      <c r="U49" s="49"/>
    </row>
    <row r="50" spans="3:25" x14ac:dyDescent="0.2">
      <c r="C50" s="59" t="s">
        <v>523</v>
      </c>
      <c r="D50" s="58">
        <v>12019</v>
      </c>
      <c r="E50" s="58">
        <v>27470</v>
      </c>
      <c r="F50" s="58">
        <v>13862</v>
      </c>
      <c r="G50" s="58">
        <v>53351</v>
      </c>
      <c r="H50" s="61" t="s">
        <v>541</v>
      </c>
      <c r="I50" s="61"/>
      <c r="J50" s="56"/>
      <c r="M50" s="94" t="s">
        <v>508</v>
      </c>
      <c r="N50" s="95"/>
      <c r="O50" s="96"/>
      <c r="P50" s="94" t="s">
        <v>509</v>
      </c>
      <c r="Q50" s="97"/>
      <c r="R50" s="95"/>
      <c r="S50" s="104">
        <f>G50</f>
        <v>53351</v>
      </c>
      <c r="T50" s="105"/>
      <c r="U50" s="49"/>
    </row>
    <row r="51" spans="3:25" x14ac:dyDescent="0.2">
      <c r="C51" s="59" t="s">
        <v>439</v>
      </c>
      <c r="D51" s="58">
        <v>49105</v>
      </c>
      <c r="E51" s="58">
        <v>140153</v>
      </c>
      <c r="F51" s="58">
        <v>71766</v>
      </c>
      <c r="G51" s="58">
        <v>261024</v>
      </c>
      <c r="H51" s="55" t="s">
        <v>251</v>
      </c>
      <c r="I51" s="55"/>
      <c r="J51" s="56"/>
      <c r="Y51" s="42"/>
    </row>
    <row r="52" spans="3:25" x14ac:dyDescent="0.2">
      <c r="C52" s="41"/>
      <c r="D52" s="41"/>
      <c r="E52" s="41"/>
      <c r="F52" s="41"/>
      <c r="G52" s="41"/>
      <c r="H52" s="41"/>
      <c r="I52" s="41"/>
      <c r="Y52" s="42"/>
    </row>
    <row r="53" spans="3:25" x14ac:dyDescent="0.2">
      <c r="Y53" s="42"/>
    </row>
    <row r="54" spans="3:25" x14ac:dyDescent="0.2">
      <c r="Y54" s="42"/>
    </row>
    <row r="55" spans="3:25" x14ac:dyDescent="0.2">
      <c r="Y55" s="42"/>
    </row>
    <row r="56" spans="3:25" x14ac:dyDescent="0.2">
      <c r="Y56" s="42"/>
    </row>
    <row r="57" spans="3:25" x14ac:dyDescent="0.2">
      <c r="Y57" s="42"/>
    </row>
    <row r="58" spans="3:25" x14ac:dyDescent="0.2">
      <c r="Y58" s="42"/>
    </row>
    <row r="59" spans="3:25" x14ac:dyDescent="0.2">
      <c r="Y59" s="42"/>
    </row>
  </sheetData>
  <mergeCells count="18">
    <mergeCell ref="S49:T49"/>
    <mergeCell ref="S50:T50"/>
    <mergeCell ref="S38:T38"/>
    <mergeCell ref="S39:T40"/>
    <mergeCell ref="S44:T44"/>
    <mergeCell ref="S45:T45"/>
    <mergeCell ref="S46:T46"/>
    <mergeCell ref="S47:T47"/>
    <mergeCell ref="S48:T48"/>
    <mergeCell ref="S41:T41"/>
    <mergeCell ref="S42:T42"/>
    <mergeCell ref="S43:T43"/>
    <mergeCell ref="D40:E40"/>
    <mergeCell ref="F40:G40"/>
    <mergeCell ref="H40:I40"/>
    <mergeCell ref="D41:E41"/>
    <mergeCell ref="F41:G41"/>
    <mergeCell ref="H41:I41"/>
  </mergeCells>
  <phoneticPr fontId="1"/>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123"/>
  <sheetViews>
    <sheetView tabSelected="1" zoomScale="75" zoomScaleNormal="75" workbookViewId="0">
      <selection activeCell="AB59" sqref="AB59"/>
    </sheetView>
  </sheetViews>
  <sheetFormatPr defaultColWidth="5.5703125" defaultRowHeight="12" customHeight="1" x14ac:dyDescent="0.2"/>
  <cols>
    <col min="1" max="1" width="1.85546875" style="41" customWidth="1"/>
    <col min="2" max="2" width="3.140625" style="41" customWidth="1"/>
    <col min="3" max="3" width="7.28515625" style="41" customWidth="1"/>
    <col min="4" max="4" width="10.85546875" style="42" customWidth="1"/>
    <col min="5" max="5" width="9.5703125" style="42" customWidth="1"/>
    <col min="6" max="26" width="5.5703125" style="41"/>
    <col min="27" max="27" width="9" style="41" customWidth="1"/>
    <col min="28" max="16384" width="5.5703125" style="41"/>
  </cols>
  <sheetData>
    <row r="2" spans="2:19" ht="12" customHeight="1" x14ac:dyDescent="0.2">
      <c r="B2" s="41">
        <v>1</v>
      </c>
      <c r="D2" s="115" t="s">
        <v>176</v>
      </c>
      <c r="E2" s="115" t="s">
        <v>568</v>
      </c>
      <c r="F2" s="116"/>
      <c r="G2" s="116"/>
      <c r="H2" s="116"/>
      <c r="I2" s="117"/>
    </row>
    <row r="3" spans="2:19" ht="12" customHeight="1" x14ac:dyDescent="0.2">
      <c r="B3" s="41">
        <v>2</v>
      </c>
      <c r="D3" s="115" t="s">
        <v>177</v>
      </c>
      <c r="E3" s="115" t="s">
        <v>33</v>
      </c>
      <c r="F3" s="116"/>
      <c r="G3" s="116"/>
      <c r="H3" s="116"/>
      <c r="I3" s="117"/>
      <c r="J3" s="118" t="s">
        <v>569</v>
      </c>
    </row>
    <row r="4" spans="2:19" ht="12" customHeight="1" x14ac:dyDescent="0.2">
      <c r="B4" s="41">
        <v>3</v>
      </c>
      <c r="C4" s="119" t="s">
        <v>570</v>
      </c>
      <c r="D4" s="120" t="s">
        <v>571</v>
      </c>
      <c r="E4" s="120"/>
      <c r="F4" s="121" t="s">
        <v>446</v>
      </c>
      <c r="G4" s="121" t="s">
        <v>447</v>
      </c>
      <c r="H4" s="121" t="s">
        <v>448</v>
      </c>
      <c r="I4" s="121" t="s">
        <v>449</v>
      </c>
      <c r="J4" s="121" t="s">
        <v>450</v>
      </c>
      <c r="K4" s="121" t="s">
        <v>451</v>
      </c>
      <c r="L4" s="121" t="s">
        <v>452</v>
      </c>
      <c r="M4" s="121" t="s">
        <v>453</v>
      </c>
      <c r="N4" s="121" t="s">
        <v>454</v>
      </c>
      <c r="O4" s="121" t="s">
        <v>455</v>
      </c>
      <c r="P4" s="121" t="s">
        <v>456</v>
      </c>
      <c r="Q4" s="121" t="s">
        <v>457</v>
      </c>
      <c r="R4" s="121" t="s">
        <v>439</v>
      </c>
      <c r="S4" s="122" t="s">
        <v>572</v>
      </c>
    </row>
    <row r="5" spans="2:19" ht="12" customHeight="1" x14ac:dyDescent="0.2">
      <c r="B5" s="41">
        <v>4</v>
      </c>
      <c r="C5" s="119" t="s">
        <v>570</v>
      </c>
      <c r="D5" s="115" t="s">
        <v>480</v>
      </c>
      <c r="E5" s="115" t="s">
        <v>573</v>
      </c>
      <c r="F5" s="123" t="s">
        <v>438</v>
      </c>
      <c r="G5" s="123" t="s">
        <v>438</v>
      </c>
      <c r="H5" s="123" t="s">
        <v>438</v>
      </c>
      <c r="I5" s="124">
        <v>308</v>
      </c>
      <c r="J5" s="125">
        <v>1576</v>
      </c>
      <c r="K5" s="125">
        <v>2280</v>
      </c>
      <c r="L5" s="125">
        <v>2883</v>
      </c>
      <c r="M5" s="125">
        <v>2686</v>
      </c>
      <c r="N5" s="125">
        <v>2897</v>
      </c>
      <c r="O5" s="125">
        <v>3127</v>
      </c>
      <c r="P5" s="125">
        <v>2571</v>
      </c>
      <c r="Q5" s="125">
        <v>3370</v>
      </c>
      <c r="R5" s="125">
        <v>21698</v>
      </c>
      <c r="S5" s="126">
        <f>SUM(F5:Q5)</f>
        <v>21698</v>
      </c>
    </row>
    <row r="6" spans="2:19" ht="12" customHeight="1" x14ac:dyDescent="0.2">
      <c r="B6" s="41">
        <v>5</v>
      </c>
      <c r="C6" s="119" t="s">
        <v>570</v>
      </c>
      <c r="D6" s="115" t="s">
        <v>486</v>
      </c>
      <c r="E6" s="115" t="s">
        <v>573</v>
      </c>
      <c r="F6" s="123" t="s">
        <v>438</v>
      </c>
      <c r="G6" s="123" t="s">
        <v>438</v>
      </c>
      <c r="H6" s="123" t="s">
        <v>438</v>
      </c>
      <c r="I6" s="123" t="s">
        <v>438</v>
      </c>
      <c r="J6" s="124">
        <v>553</v>
      </c>
      <c r="K6" s="125">
        <v>1323</v>
      </c>
      <c r="L6" s="125">
        <v>4675</v>
      </c>
      <c r="M6" s="125">
        <v>3531</v>
      </c>
      <c r="N6" s="125">
        <v>3873</v>
      </c>
      <c r="O6" s="125">
        <v>6479</v>
      </c>
      <c r="P6" s="125">
        <v>4511</v>
      </c>
      <c r="Q6" s="125">
        <v>6178</v>
      </c>
      <c r="R6" s="125">
        <v>31123</v>
      </c>
      <c r="S6" s="126">
        <f t="shared" ref="S6:S7" si="0">SUM(F6:Q6)</f>
        <v>31123</v>
      </c>
    </row>
    <row r="7" spans="2:19" ht="12" customHeight="1" x14ac:dyDescent="0.2">
      <c r="B7" s="41">
        <v>6</v>
      </c>
      <c r="C7" s="119" t="s">
        <v>570</v>
      </c>
      <c r="D7" s="127" t="s">
        <v>439</v>
      </c>
      <c r="E7" s="127" t="s">
        <v>573</v>
      </c>
      <c r="F7" s="124">
        <v>0</v>
      </c>
      <c r="G7" s="124">
        <v>0</v>
      </c>
      <c r="H7" s="124">
        <v>0</v>
      </c>
      <c r="I7" s="124">
        <v>308</v>
      </c>
      <c r="J7" s="125">
        <v>2128</v>
      </c>
      <c r="K7" s="125">
        <v>3603</v>
      </c>
      <c r="L7" s="125">
        <v>7558</v>
      </c>
      <c r="M7" s="125">
        <v>6217</v>
      </c>
      <c r="N7" s="125">
        <v>6770</v>
      </c>
      <c r="O7" s="125">
        <v>9606</v>
      </c>
      <c r="P7" s="125">
        <v>7082</v>
      </c>
      <c r="Q7" s="125">
        <v>9547</v>
      </c>
      <c r="R7" s="125">
        <v>52820</v>
      </c>
      <c r="S7" s="126">
        <f t="shared" si="0"/>
        <v>52819</v>
      </c>
    </row>
    <row r="8" spans="2:19" ht="12" customHeight="1" x14ac:dyDescent="0.2">
      <c r="B8" s="41">
        <v>7</v>
      </c>
      <c r="C8" s="119" t="s">
        <v>570</v>
      </c>
      <c r="D8" s="128" t="s">
        <v>574</v>
      </c>
      <c r="E8" s="128" t="s">
        <v>573</v>
      </c>
      <c r="F8" s="129">
        <f>SUM(F5:F6)</f>
        <v>0</v>
      </c>
      <c r="G8" s="129">
        <f t="shared" ref="G8:S8" si="1">SUM(G5:G6)</f>
        <v>0</v>
      </c>
      <c r="H8" s="129">
        <f t="shared" si="1"/>
        <v>0</v>
      </c>
      <c r="I8" s="129">
        <f t="shared" si="1"/>
        <v>308</v>
      </c>
      <c r="J8" s="129">
        <f t="shared" si="1"/>
        <v>2129</v>
      </c>
      <c r="K8" s="129">
        <f t="shared" si="1"/>
        <v>3603</v>
      </c>
      <c r="L8" s="129">
        <f t="shared" si="1"/>
        <v>7558</v>
      </c>
      <c r="M8" s="129">
        <f t="shared" si="1"/>
        <v>6217</v>
      </c>
      <c r="N8" s="129">
        <f t="shared" si="1"/>
        <v>6770</v>
      </c>
      <c r="O8" s="129">
        <f t="shared" si="1"/>
        <v>9606</v>
      </c>
      <c r="P8" s="129">
        <f t="shared" si="1"/>
        <v>7082</v>
      </c>
      <c r="Q8" s="129">
        <f t="shared" si="1"/>
        <v>9548</v>
      </c>
      <c r="R8" s="129">
        <f t="shared" si="1"/>
        <v>52821</v>
      </c>
      <c r="S8" s="129">
        <f t="shared" si="1"/>
        <v>52821</v>
      </c>
    </row>
    <row r="9" spans="2:19" ht="12" customHeight="1" x14ac:dyDescent="0.2">
      <c r="B9" s="41">
        <v>8</v>
      </c>
      <c r="C9" s="119" t="s">
        <v>570</v>
      </c>
      <c r="D9" s="120" t="s">
        <v>571</v>
      </c>
      <c r="E9" s="120"/>
      <c r="F9" s="121" t="s">
        <v>458</v>
      </c>
      <c r="G9" s="121" t="s">
        <v>459</v>
      </c>
      <c r="H9" s="121" t="s">
        <v>460</v>
      </c>
      <c r="I9" s="121" t="s">
        <v>461</v>
      </c>
      <c r="J9" s="121" t="s">
        <v>462</v>
      </c>
      <c r="K9" s="121" t="s">
        <v>463</v>
      </c>
      <c r="L9" s="121" t="s">
        <v>464</v>
      </c>
      <c r="M9" s="121" t="s">
        <v>465</v>
      </c>
      <c r="N9" s="121" t="s">
        <v>466</v>
      </c>
      <c r="O9" s="121" t="s">
        <v>467</v>
      </c>
      <c r="P9" s="121" t="s">
        <v>575</v>
      </c>
      <c r="Q9" s="121" t="s">
        <v>577</v>
      </c>
      <c r="R9" s="121" t="s">
        <v>578</v>
      </c>
      <c r="S9" s="122" t="s">
        <v>578</v>
      </c>
    </row>
    <row r="10" spans="2:19" ht="12" customHeight="1" x14ac:dyDescent="0.2">
      <c r="B10" s="41">
        <v>9</v>
      </c>
      <c r="C10" s="119" t="s">
        <v>570</v>
      </c>
      <c r="D10" s="115" t="s">
        <v>480</v>
      </c>
      <c r="E10" s="115" t="s">
        <v>573</v>
      </c>
      <c r="F10" s="125">
        <v>2245</v>
      </c>
      <c r="G10" s="125">
        <v>2391</v>
      </c>
      <c r="H10" s="130"/>
      <c r="I10" s="130"/>
      <c r="J10" s="130"/>
      <c r="K10" s="130"/>
      <c r="L10" s="130"/>
      <c r="M10" s="130"/>
      <c r="N10" s="130"/>
      <c r="O10" s="130"/>
      <c r="P10" s="130"/>
      <c r="Q10" s="125">
        <v>4636</v>
      </c>
      <c r="R10" s="125">
        <v>26334</v>
      </c>
      <c r="S10" s="126">
        <f>S5+Q10</f>
        <v>26334</v>
      </c>
    </row>
    <row r="11" spans="2:19" ht="12" customHeight="1" x14ac:dyDescent="0.2">
      <c r="B11" s="41">
        <v>10</v>
      </c>
      <c r="C11" s="119" t="s">
        <v>570</v>
      </c>
      <c r="D11" s="115" t="s">
        <v>486</v>
      </c>
      <c r="E11" s="115" t="s">
        <v>573</v>
      </c>
      <c r="F11" s="125">
        <v>4218</v>
      </c>
      <c r="G11" s="125">
        <v>5323</v>
      </c>
      <c r="H11" s="130"/>
      <c r="I11" s="130"/>
      <c r="J11" s="130"/>
      <c r="K11" s="130"/>
      <c r="L11" s="130"/>
      <c r="M11" s="130"/>
      <c r="N11" s="130"/>
      <c r="O11" s="130"/>
      <c r="P11" s="130"/>
      <c r="Q11" s="125">
        <v>9541</v>
      </c>
      <c r="R11" s="125">
        <v>40664</v>
      </c>
      <c r="S11" s="126">
        <f>S6+Q11</f>
        <v>40664</v>
      </c>
    </row>
    <row r="12" spans="2:19" ht="12" customHeight="1" x14ac:dyDescent="0.2">
      <c r="B12" s="41">
        <v>11</v>
      </c>
      <c r="C12" s="119" t="s">
        <v>570</v>
      </c>
      <c r="D12" s="127" t="s">
        <v>439</v>
      </c>
      <c r="E12" s="127" t="s">
        <v>573</v>
      </c>
      <c r="F12" s="125">
        <v>6463</v>
      </c>
      <c r="G12" s="125">
        <v>7714</v>
      </c>
      <c r="H12" s="124">
        <v>0</v>
      </c>
      <c r="I12" s="124">
        <v>0</v>
      </c>
      <c r="J12" s="124">
        <v>0</v>
      </c>
      <c r="K12" s="124">
        <v>0</v>
      </c>
      <c r="L12" s="124">
        <v>0</v>
      </c>
      <c r="M12" s="124">
        <v>0</v>
      </c>
      <c r="N12" s="124">
        <v>0</v>
      </c>
      <c r="O12" s="124">
        <v>0</v>
      </c>
      <c r="P12" s="124">
        <v>0</v>
      </c>
      <c r="Q12" s="125">
        <v>14177</v>
      </c>
      <c r="R12" s="125">
        <v>66998</v>
      </c>
      <c r="S12" s="126">
        <f>S7+Q12</f>
        <v>66996</v>
      </c>
    </row>
    <row r="13" spans="2:19" ht="12" customHeight="1" x14ac:dyDescent="0.2">
      <c r="B13" s="41">
        <v>12</v>
      </c>
      <c r="C13" s="119" t="s">
        <v>570</v>
      </c>
      <c r="D13" s="128" t="s">
        <v>574</v>
      </c>
      <c r="E13" s="128" t="s">
        <v>573</v>
      </c>
      <c r="F13" s="129">
        <f>SUM(F10:F11)</f>
        <v>6463</v>
      </c>
      <c r="G13" s="129">
        <f t="shared" ref="G13:S13" si="2">SUM(G10:G11)</f>
        <v>7714</v>
      </c>
      <c r="H13" s="129">
        <f t="shared" si="2"/>
        <v>0</v>
      </c>
      <c r="I13" s="129">
        <f t="shared" si="2"/>
        <v>0</v>
      </c>
      <c r="J13" s="129">
        <f t="shared" si="2"/>
        <v>0</v>
      </c>
      <c r="K13" s="129">
        <f t="shared" si="2"/>
        <v>0</v>
      </c>
      <c r="L13" s="129">
        <f t="shared" si="2"/>
        <v>0</v>
      </c>
      <c r="M13" s="129">
        <f t="shared" si="2"/>
        <v>0</v>
      </c>
      <c r="N13" s="129">
        <f t="shared" si="2"/>
        <v>0</v>
      </c>
      <c r="O13" s="129">
        <f t="shared" si="2"/>
        <v>0</v>
      </c>
      <c r="P13" s="129">
        <f t="shared" si="2"/>
        <v>0</v>
      </c>
      <c r="Q13" s="129">
        <f t="shared" si="2"/>
        <v>14177</v>
      </c>
      <c r="R13" s="129">
        <f t="shared" si="2"/>
        <v>66998</v>
      </c>
      <c r="S13" s="129">
        <f t="shared" si="2"/>
        <v>66998</v>
      </c>
    </row>
    <row r="14" spans="2:19" ht="12" customHeight="1" x14ac:dyDescent="0.2">
      <c r="B14" s="41">
        <v>13</v>
      </c>
      <c r="D14" s="127" t="s">
        <v>176</v>
      </c>
      <c r="E14" s="127" t="s">
        <v>568</v>
      </c>
      <c r="F14" s="116"/>
      <c r="G14" s="116"/>
      <c r="H14" s="116"/>
      <c r="I14" s="117"/>
      <c r="S14" s="131"/>
    </row>
    <row r="15" spans="2:19" ht="12" customHeight="1" x14ac:dyDescent="0.2">
      <c r="B15" s="41">
        <v>14</v>
      </c>
      <c r="D15" s="127" t="s">
        <v>177</v>
      </c>
      <c r="E15" s="127" t="s">
        <v>262</v>
      </c>
      <c r="F15" s="116"/>
      <c r="G15" s="116"/>
      <c r="H15" s="116"/>
      <c r="I15" s="117"/>
      <c r="J15" s="118" t="s">
        <v>569</v>
      </c>
      <c r="K15" s="132"/>
      <c r="L15" s="132"/>
      <c r="M15" s="132"/>
      <c r="N15" s="132"/>
      <c r="O15" s="132"/>
      <c r="P15" s="132"/>
      <c r="Q15" s="132"/>
      <c r="R15" s="133"/>
      <c r="S15" s="134"/>
    </row>
    <row r="16" spans="2:19" ht="12" customHeight="1" x14ac:dyDescent="0.2">
      <c r="B16" s="41">
        <v>15</v>
      </c>
      <c r="C16" s="135" t="s">
        <v>295</v>
      </c>
      <c r="D16" s="120" t="s">
        <v>571</v>
      </c>
      <c r="E16" s="120"/>
      <c r="F16" s="121" t="s">
        <v>446</v>
      </c>
      <c r="G16" s="121" t="s">
        <v>447</v>
      </c>
      <c r="H16" s="121" t="s">
        <v>448</v>
      </c>
      <c r="I16" s="121" t="s">
        <v>449</v>
      </c>
      <c r="J16" s="121" t="s">
        <v>450</v>
      </c>
      <c r="K16" s="121" t="s">
        <v>451</v>
      </c>
      <c r="L16" s="121" t="s">
        <v>452</v>
      </c>
      <c r="M16" s="121" t="s">
        <v>453</v>
      </c>
      <c r="N16" s="121" t="s">
        <v>454</v>
      </c>
      <c r="O16" s="121" t="s">
        <v>455</v>
      </c>
      <c r="P16" s="121" t="s">
        <v>456</v>
      </c>
      <c r="Q16" s="121" t="s">
        <v>457</v>
      </c>
      <c r="R16" s="121" t="s">
        <v>439</v>
      </c>
      <c r="S16" s="122" t="s">
        <v>572</v>
      </c>
    </row>
    <row r="17" spans="2:19" ht="12" customHeight="1" x14ac:dyDescent="0.2">
      <c r="B17" s="41">
        <v>16</v>
      </c>
      <c r="C17" s="135" t="s">
        <v>295</v>
      </c>
      <c r="D17" s="115" t="s">
        <v>481</v>
      </c>
      <c r="E17" s="115" t="s">
        <v>573</v>
      </c>
      <c r="F17" s="123" t="s">
        <v>438</v>
      </c>
      <c r="G17" s="124">
        <v>587</v>
      </c>
      <c r="H17" s="125">
        <v>1267</v>
      </c>
      <c r="I17" s="124">
        <v>801</v>
      </c>
      <c r="J17" s="125">
        <v>1248</v>
      </c>
      <c r="K17" s="124">
        <v>910</v>
      </c>
      <c r="L17" s="125">
        <v>1161</v>
      </c>
      <c r="M17" s="125">
        <v>1025</v>
      </c>
      <c r="N17" s="124">
        <v>847</v>
      </c>
      <c r="O17" s="124">
        <v>730</v>
      </c>
      <c r="P17" s="125">
        <v>1187</v>
      </c>
      <c r="Q17" s="125">
        <v>1306</v>
      </c>
      <c r="R17" s="125">
        <v>11069</v>
      </c>
      <c r="S17" s="126">
        <f>SUM(F17:Q17)</f>
        <v>11069</v>
      </c>
    </row>
    <row r="18" spans="2:19" ht="12" customHeight="1" x14ac:dyDescent="0.2">
      <c r="B18" s="41">
        <v>17</v>
      </c>
      <c r="C18" s="135" t="s">
        <v>295</v>
      </c>
      <c r="D18" s="115" t="s">
        <v>487</v>
      </c>
      <c r="E18" s="115" t="s">
        <v>573</v>
      </c>
      <c r="F18" s="123" t="s">
        <v>438</v>
      </c>
      <c r="G18" s="124">
        <v>647</v>
      </c>
      <c r="H18" s="125">
        <v>1193</v>
      </c>
      <c r="I18" s="124">
        <v>743</v>
      </c>
      <c r="J18" s="125">
        <v>1222</v>
      </c>
      <c r="K18" s="124">
        <v>832</v>
      </c>
      <c r="L18" s="125">
        <v>1105</v>
      </c>
      <c r="M18" s="125">
        <v>1030</v>
      </c>
      <c r="N18" s="124">
        <v>942</v>
      </c>
      <c r="O18" s="124">
        <v>785</v>
      </c>
      <c r="P18" s="125">
        <v>1045</v>
      </c>
      <c r="Q18" s="125">
        <v>1428</v>
      </c>
      <c r="R18" s="125">
        <v>10972</v>
      </c>
      <c r="S18" s="126">
        <f t="shared" ref="S18:S19" si="3">SUM(F18:Q18)</f>
        <v>10972</v>
      </c>
    </row>
    <row r="19" spans="2:19" ht="12" customHeight="1" x14ac:dyDescent="0.2">
      <c r="B19" s="41">
        <v>18</v>
      </c>
      <c r="C19" s="135" t="s">
        <v>295</v>
      </c>
      <c r="D19" s="115" t="s">
        <v>468</v>
      </c>
      <c r="E19" s="115" t="s">
        <v>573</v>
      </c>
      <c r="F19" s="123" t="s">
        <v>438</v>
      </c>
      <c r="G19" s="124">
        <v>798</v>
      </c>
      <c r="H19" s="124">
        <v>649</v>
      </c>
      <c r="I19" s="125">
        <v>1250</v>
      </c>
      <c r="J19" s="124">
        <v>273</v>
      </c>
      <c r="K19" s="125">
        <v>1745</v>
      </c>
      <c r="L19" s="125">
        <v>1387</v>
      </c>
      <c r="M19" s="125">
        <v>1377</v>
      </c>
      <c r="N19" s="125">
        <v>1123</v>
      </c>
      <c r="O19" s="125">
        <v>2004</v>
      </c>
      <c r="P19" s="125">
        <v>2187</v>
      </c>
      <c r="Q19" s="125">
        <v>2466</v>
      </c>
      <c r="R19" s="125">
        <v>15259</v>
      </c>
      <c r="S19" s="126">
        <f t="shared" si="3"/>
        <v>15259</v>
      </c>
    </row>
    <row r="20" spans="2:19" ht="12" customHeight="1" x14ac:dyDescent="0.2">
      <c r="B20" s="41">
        <v>19</v>
      </c>
      <c r="C20" s="135" t="s">
        <v>295</v>
      </c>
      <c r="D20" s="127" t="s">
        <v>439</v>
      </c>
      <c r="E20" s="127" t="s">
        <v>573</v>
      </c>
      <c r="F20" s="124">
        <v>0</v>
      </c>
      <c r="G20" s="125">
        <v>2031</v>
      </c>
      <c r="H20" s="125">
        <v>3109</v>
      </c>
      <c r="I20" s="125">
        <v>2794</v>
      </c>
      <c r="J20" s="125">
        <v>2743</v>
      </c>
      <c r="K20" s="125">
        <v>3487</v>
      </c>
      <c r="L20" s="125">
        <v>3653</v>
      </c>
      <c r="M20" s="125">
        <v>3432</v>
      </c>
      <c r="N20" s="125">
        <v>2912</v>
      </c>
      <c r="O20" s="125">
        <v>3519</v>
      </c>
      <c r="P20" s="125">
        <v>4419</v>
      </c>
      <c r="Q20" s="125">
        <v>5200</v>
      </c>
      <c r="R20" s="125">
        <v>37299</v>
      </c>
      <c r="S20" s="126">
        <f>SUM(F20:Q20)</f>
        <v>37299</v>
      </c>
    </row>
    <row r="21" spans="2:19" ht="12" customHeight="1" x14ac:dyDescent="0.2">
      <c r="B21" s="41">
        <v>20</v>
      </c>
      <c r="C21" s="135" t="s">
        <v>295</v>
      </c>
      <c r="D21" s="128" t="s">
        <v>574</v>
      </c>
      <c r="E21" s="128" t="s">
        <v>573</v>
      </c>
      <c r="F21" s="129">
        <f>SUM(F18:F19)</f>
        <v>0</v>
      </c>
      <c r="G21" s="129">
        <f>SUM(G17:G19)</f>
        <v>2032</v>
      </c>
      <c r="H21" s="129">
        <f t="shared" ref="H21:S21" si="4">SUM(H17:H19)</f>
        <v>3109</v>
      </c>
      <c r="I21" s="129">
        <f t="shared" si="4"/>
        <v>2794</v>
      </c>
      <c r="J21" s="129">
        <f t="shared" si="4"/>
        <v>2743</v>
      </c>
      <c r="K21" s="129">
        <f t="shared" si="4"/>
        <v>3487</v>
      </c>
      <c r="L21" s="129">
        <f t="shared" si="4"/>
        <v>3653</v>
      </c>
      <c r="M21" s="129">
        <f t="shared" si="4"/>
        <v>3432</v>
      </c>
      <c r="N21" s="129">
        <f t="shared" si="4"/>
        <v>2912</v>
      </c>
      <c r="O21" s="129">
        <f t="shared" si="4"/>
        <v>3519</v>
      </c>
      <c r="P21" s="129">
        <f t="shared" si="4"/>
        <v>4419</v>
      </c>
      <c r="Q21" s="129">
        <f t="shared" si="4"/>
        <v>5200</v>
      </c>
      <c r="R21" s="129">
        <f t="shared" si="4"/>
        <v>37300</v>
      </c>
      <c r="S21" s="129">
        <f t="shared" si="4"/>
        <v>37300</v>
      </c>
    </row>
    <row r="22" spans="2:19" ht="12" customHeight="1" x14ac:dyDescent="0.2">
      <c r="B22" s="41">
        <v>21</v>
      </c>
      <c r="C22" s="135" t="s">
        <v>295</v>
      </c>
      <c r="D22" s="120" t="s">
        <v>571</v>
      </c>
      <c r="E22" s="120"/>
      <c r="F22" s="121" t="s">
        <v>458</v>
      </c>
      <c r="G22" s="121" t="s">
        <v>459</v>
      </c>
      <c r="H22" s="121" t="s">
        <v>460</v>
      </c>
      <c r="I22" s="121" t="s">
        <v>461</v>
      </c>
      <c r="J22" s="121" t="s">
        <v>462</v>
      </c>
      <c r="K22" s="121" t="s">
        <v>463</v>
      </c>
      <c r="L22" s="121" t="s">
        <v>464</v>
      </c>
      <c r="M22" s="121" t="s">
        <v>465</v>
      </c>
      <c r="N22" s="121" t="s">
        <v>466</v>
      </c>
      <c r="O22" s="121"/>
      <c r="P22" s="121"/>
      <c r="Q22" s="121" t="s">
        <v>577</v>
      </c>
      <c r="R22" s="121" t="s">
        <v>578</v>
      </c>
      <c r="S22" s="122" t="s">
        <v>578</v>
      </c>
    </row>
    <row r="23" spans="2:19" ht="12" customHeight="1" x14ac:dyDescent="0.2">
      <c r="B23" s="41">
        <v>22</v>
      </c>
      <c r="C23" s="135" t="s">
        <v>295</v>
      </c>
      <c r="D23" s="115" t="s">
        <v>481</v>
      </c>
      <c r="E23" s="115" t="s">
        <v>573</v>
      </c>
      <c r="F23" s="125">
        <v>1128</v>
      </c>
      <c r="G23" s="125">
        <v>1103</v>
      </c>
      <c r="H23" s="130"/>
      <c r="I23" s="130"/>
      <c r="J23" s="130"/>
      <c r="K23" s="130"/>
      <c r="L23" s="130"/>
      <c r="M23" s="130"/>
      <c r="N23" s="130"/>
      <c r="O23" s="130"/>
      <c r="P23" s="130"/>
      <c r="Q23" s="125">
        <v>2231</v>
      </c>
      <c r="R23" s="125">
        <v>13300</v>
      </c>
      <c r="S23" s="126">
        <f>S17+Q23</f>
        <v>13300</v>
      </c>
    </row>
    <row r="24" spans="2:19" ht="12" customHeight="1" x14ac:dyDescent="0.2">
      <c r="B24" s="41">
        <v>23</v>
      </c>
      <c r="C24" s="135" t="s">
        <v>295</v>
      </c>
      <c r="D24" s="115" t="s">
        <v>487</v>
      </c>
      <c r="E24" s="115" t="s">
        <v>573</v>
      </c>
      <c r="F24" s="125">
        <v>1009</v>
      </c>
      <c r="G24" s="125">
        <v>1173</v>
      </c>
      <c r="H24" s="130"/>
      <c r="I24" s="130"/>
      <c r="J24" s="130"/>
      <c r="K24" s="130"/>
      <c r="L24" s="130"/>
      <c r="M24" s="130"/>
      <c r="N24" s="130"/>
      <c r="O24" s="130"/>
      <c r="P24" s="130"/>
      <c r="Q24" s="125">
        <v>2182</v>
      </c>
      <c r="R24" s="125">
        <v>13154</v>
      </c>
      <c r="S24" s="126">
        <f t="shared" ref="S24:S26" si="5">S18+Q24</f>
        <v>13154</v>
      </c>
    </row>
    <row r="25" spans="2:19" ht="12" customHeight="1" x14ac:dyDescent="0.2">
      <c r="B25" s="41">
        <v>24</v>
      </c>
      <c r="C25" s="135" t="s">
        <v>295</v>
      </c>
      <c r="D25" s="115" t="s">
        <v>468</v>
      </c>
      <c r="E25" s="115" t="s">
        <v>573</v>
      </c>
      <c r="F25" s="125">
        <v>2520</v>
      </c>
      <c r="G25" s="125">
        <v>2003</v>
      </c>
      <c r="H25" s="130"/>
      <c r="I25" s="130"/>
      <c r="J25" s="130"/>
      <c r="K25" s="130"/>
      <c r="L25" s="130"/>
      <c r="M25" s="130"/>
      <c r="N25" s="130"/>
      <c r="O25" s="130"/>
      <c r="P25" s="130"/>
      <c r="Q25" s="125">
        <v>4523</v>
      </c>
      <c r="R25" s="125">
        <v>19782</v>
      </c>
      <c r="S25" s="126">
        <f t="shared" si="5"/>
        <v>19782</v>
      </c>
    </row>
    <row r="26" spans="2:19" ht="12" customHeight="1" x14ac:dyDescent="0.2">
      <c r="B26" s="41">
        <v>25</v>
      </c>
      <c r="C26" s="135" t="s">
        <v>295</v>
      </c>
      <c r="D26" s="127" t="s">
        <v>439</v>
      </c>
      <c r="E26" s="127" t="s">
        <v>573</v>
      </c>
      <c r="F26" s="125">
        <v>4657</v>
      </c>
      <c r="G26" s="125">
        <v>4279</v>
      </c>
      <c r="H26" s="130"/>
      <c r="I26" s="130"/>
      <c r="J26" s="130"/>
      <c r="K26" s="130"/>
      <c r="L26" s="130"/>
      <c r="M26" s="130"/>
      <c r="N26" s="130"/>
      <c r="O26" s="130"/>
      <c r="P26" s="130"/>
      <c r="Q26" s="125">
        <v>8936</v>
      </c>
      <c r="R26" s="125">
        <v>46235</v>
      </c>
      <c r="S26" s="126">
        <f t="shared" si="5"/>
        <v>46235</v>
      </c>
    </row>
    <row r="27" spans="2:19" ht="12" customHeight="1" x14ac:dyDescent="0.2">
      <c r="B27" s="41">
        <v>26</v>
      </c>
      <c r="C27" s="135" t="s">
        <v>295</v>
      </c>
      <c r="D27" s="128" t="s">
        <v>574</v>
      </c>
      <c r="E27" s="128" t="s">
        <v>573</v>
      </c>
      <c r="F27" s="129">
        <f>SUM(F23:F25)</f>
        <v>4657</v>
      </c>
      <c r="G27" s="129">
        <f t="shared" ref="G27:S27" si="6">SUM(G23:G25)</f>
        <v>4279</v>
      </c>
      <c r="H27" s="129">
        <f t="shared" si="6"/>
        <v>0</v>
      </c>
      <c r="I27" s="129">
        <f t="shared" si="6"/>
        <v>0</v>
      </c>
      <c r="J27" s="129">
        <f t="shared" si="6"/>
        <v>0</v>
      </c>
      <c r="K27" s="129">
        <f t="shared" si="6"/>
        <v>0</v>
      </c>
      <c r="L27" s="129">
        <f t="shared" si="6"/>
        <v>0</v>
      </c>
      <c r="M27" s="129">
        <f t="shared" si="6"/>
        <v>0</v>
      </c>
      <c r="N27" s="129">
        <f t="shared" si="6"/>
        <v>0</v>
      </c>
      <c r="O27" s="129">
        <f t="shared" si="6"/>
        <v>0</v>
      </c>
      <c r="P27" s="129">
        <f t="shared" si="6"/>
        <v>0</v>
      </c>
      <c r="Q27" s="129">
        <f t="shared" si="6"/>
        <v>8936</v>
      </c>
      <c r="R27" s="129">
        <f t="shared" si="6"/>
        <v>46236</v>
      </c>
      <c r="S27" s="129">
        <f t="shared" si="6"/>
        <v>46236</v>
      </c>
    </row>
    <row r="28" spans="2:19" ht="12" customHeight="1" x14ac:dyDescent="0.2">
      <c r="B28" s="41">
        <v>27</v>
      </c>
      <c r="D28" s="127" t="s">
        <v>176</v>
      </c>
      <c r="E28" s="127" t="s">
        <v>568</v>
      </c>
      <c r="F28" s="116"/>
      <c r="G28" s="116"/>
      <c r="H28" s="116"/>
      <c r="I28" s="117"/>
      <c r="S28" s="131"/>
    </row>
    <row r="29" spans="2:19" ht="12" customHeight="1" x14ac:dyDescent="0.2">
      <c r="B29" s="41">
        <v>28</v>
      </c>
      <c r="D29" s="127" t="s">
        <v>177</v>
      </c>
      <c r="E29" s="127" t="s">
        <v>178</v>
      </c>
      <c r="F29" s="116"/>
      <c r="G29" s="116"/>
      <c r="H29" s="116"/>
      <c r="I29" s="117"/>
      <c r="J29" s="118" t="s">
        <v>569</v>
      </c>
      <c r="K29" s="132"/>
      <c r="L29" s="132"/>
      <c r="M29" s="132"/>
      <c r="N29" s="132"/>
      <c r="O29" s="132"/>
      <c r="P29" s="132"/>
      <c r="Q29" s="132"/>
      <c r="R29" s="133"/>
      <c r="S29" s="134"/>
    </row>
    <row r="30" spans="2:19" ht="12" customHeight="1" x14ac:dyDescent="0.2">
      <c r="B30" s="41">
        <v>29</v>
      </c>
      <c r="C30" s="136" t="s">
        <v>178</v>
      </c>
      <c r="D30" s="120" t="s">
        <v>571</v>
      </c>
      <c r="E30" s="120"/>
      <c r="F30" s="121" t="s">
        <v>446</v>
      </c>
      <c r="G30" s="121" t="s">
        <v>447</v>
      </c>
      <c r="H30" s="121" t="s">
        <v>448</v>
      </c>
      <c r="I30" s="121" t="s">
        <v>449</v>
      </c>
      <c r="J30" s="121" t="s">
        <v>450</v>
      </c>
      <c r="K30" s="121" t="s">
        <v>451</v>
      </c>
      <c r="L30" s="121" t="s">
        <v>452</v>
      </c>
      <c r="M30" s="121" t="s">
        <v>453</v>
      </c>
      <c r="N30" s="121" t="s">
        <v>454</v>
      </c>
      <c r="O30" s="121" t="s">
        <v>455</v>
      </c>
      <c r="P30" s="121" t="s">
        <v>456</v>
      </c>
      <c r="Q30" s="121" t="s">
        <v>579</v>
      </c>
      <c r="R30" s="121" t="s">
        <v>439</v>
      </c>
      <c r="S30" s="122" t="s">
        <v>572</v>
      </c>
    </row>
    <row r="31" spans="2:19" ht="12" customHeight="1" x14ac:dyDescent="0.2">
      <c r="B31" s="41">
        <v>30</v>
      </c>
      <c r="C31" s="135" t="s">
        <v>441</v>
      </c>
      <c r="D31" s="115" t="s">
        <v>469</v>
      </c>
      <c r="E31" s="115" t="s">
        <v>573</v>
      </c>
      <c r="F31" s="130"/>
      <c r="G31" s="130"/>
      <c r="H31" s="130"/>
      <c r="I31" s="130"/>
      <c r="J31" s="130"/>
      <c r="K31" s="130"/>
      <c r="L31" s="130"/>
      <c r="M31" s="130"/>
      <c r="N31" s="130"/>
      <c r="O31" s="125">
        <v>1682</v>
      </c>
      <c r="P31" s="124">
        <v>250</v>
      </c>
      <c r="Q31" s="124">
        <v>967</v>
      </c>
      <c r="R31" s="125">
        <v>2899</v>
      </c>
      <c r="S31" s="126">
        <f t="shared" ref="S31:S35" si="7">SUM(F31:Q31)</f>
        <v>2899</v>
      </c>
    </row>
    <row r="32" spans="2:19" ht="12" customHeight="1" x14ac:dyDescent="0.2">
      <c r="B32" s="41">
        <v>31</v>
      </c>
      <c r="C32" s="135" t="s">
        <v>441</v>
      </c>
      <c r="D32" s="115" t="s">
        <v>470</v>
      </c>
      <c r="E32" s="115" t="s">
        <v>573</v>
      </c>
      <c r="F32" s="130"/>
      <c r="G32" s="130"/>
      <c r="H32" s="130"/>
      <c r="I32" s="130"/>
      <c r="J32" s="130"/>
      <c r="K32" s="130"/>
      <c r="L32" s="130"/>
      <c r="M32" s="130"/>
      <c r="N32" s="124">
        <v>620</v>
      </c>
      <c r="O32" s="124">
        <v>480</v>
      </c>
      <c r="P32" s="124">
        <v>656</v>
      </c>
      <c r="Q32" s="124">
        <v>211</v>
      </c>
      <c r="R32" s="125">
        <v>1967</v>
      </c>
      <c r="S32" s="126">
        <f t="shared" si="7"/>
        <v>1967</v>
      </c>
    </row>
    <row r="33" spans="2:19" ht="12" customHeight="1" x14ac:dyDescent="0.2">
      <c r="B33" s="41">
        <v>32</v>
      </c>
      <c r="C33" s="135" t="s">
        <v>442</v>
      </c>
      <c r="D33" s="115" t="s">
        <v>471</v>
      </c>
      <c r="E33" s="115" t="s">
        <v>573</v>
      </c>
      <c r="F33" s="130"/>
      <c r="G33" s="130"/>
      <c r="H33" s="130"/>
      <c r="I33" s="130"/>
      <c r="J33" s="130"/>
      <c r="K33" s="130"/>
      <c r="L33" s="130"/>
      <c r="M33" s="130"/>
      <c r="N33" s="130"/>
      <c r="O33" s="130"/>
      <c r="P33" s="124">
        <v>112</v>
      </c>
      <c r="Q33" s="125">
        <v>2694</v>
      </c>
      <c r="R33" s="125">
        <v>2806</v>
      </c>
      <c r="S33" s="126">
        <f t="shared" si="7"/>
        <v>2806</v>
      </c>
    </row>
    <row r="34" spans="2:19" ht="12" customHeight="1" x14ac:dyDescent="0.2">
      <c r="B34" s="41">
        <v>33</v>
      </c>
      <c r="C34" s="135" t="s">
        <v>442</v>
      </c>
      <c r="D34" s="115" t="s">
        <v>472</v>
      </c>
      <c r="E34" s="115" t="s">
        <v>573</v>
      </c>
      <c r="F34" s="130"/>
      <c r="G34" s="130"/>
      <c r="H34" s="130"/>
      <c r="I34" s="130"/>
      <c r="J34" s="130"/>
      <c r="K34" s="130"/>
      <c r="L34" s="130"/>
      <c r="M34" s="130"/>
      <c r="N34" s="130"/>
      <c r="O34" s="124">
        <v>28</v>
      </c>
      <c r="P34" s="124">
        <v>772</v>
      </c>
      <c r="Q34" s="124">
        <v>692</v>
      </c>
      <c r="R34" s="125">
        <v>1492</v>
      </c>
      <c r="S34" s="126">
        <f t="shared" si="7"/>
        <v>1492</v>
      </c>
    </row>
    <row r="35" spans="2:19" ht="12" customHeight="1" x14ac:dyDescent="0.2">
      <c r="B35" s="41">
        <v>34</v>
      </c>
      <c r="C35" s="119" t="s">
        <v>178</v>
      </c>
      <c r="D35" s="127" t="s">
        <v>439</v>
      </c>
      <c r="E35" s="127" t="s">
        <v>573</v>
      </c>
      <c r="F35" s="124">
        <v>0</v>
      </c>
      <c r="G35" s="124">
        <v>0</v>
      </c>
      <c r="H35" s="124">
        <v>0</v>
      </c>
      <c r="I35" s="124">
        <v>0</v>
      </c>
      <c r="J35" s="124">
        <v>0</v>
      </c>
      <c r="K35" s="124">
        <v>0</v>
      </c>
      <c r="L35" s="124">
        <v>0</v>
      </c>
      <c r="M35" s="124">
        <v>0</v>
      </c>
      <c r="N35" s="124">
        <v>620</v>
      </c>
      <c r="O35" s="125">
        <v>2190</v>
      </c>
      <c r="P35" s="125">
        <v>1791</v>
      </c>
      <c r="Q35" s="125">
        <v>4564</v>
      </c>
      <c r="R35" s="125">
        <v>9165</v>
      </c>
      <c r="S35" s="126">
        <f t="shared" si="7"/>
        <v>9165</v>
      </c>
    </row>
    <row r="36" spans="2:19" ht="12" customHeight="1" x14ac:dyDescent="0.2">
      <c r="B36" s="41">
        <v>35</v>
      </c>
      <c r="C36" s="119" t="s">
        <v>178</v>
      </c>
      <c r="D36" s="128" t="s">
        <v>574</v>
      </c>
      <c r="E36" s="128" t="s">
        <v>573</v>
      </c>
      <c r="F36" s="129">
        <f>SUM(F31:F34)</f>
        <v>0</v>
      </c>
      <c r="G36" s="129">
        <f t="shared" ref="G36:S36" si="8">SUM(G31:G34)</f>
        <v>0</v>
      </c>
      <c r="H36" s="129">
        <f t="shared" si="8"/>
        <v>0</v>
      </c>
      <c r="I36" s="129">
        <f t="shared" si="8"/>
        <v>0</v>
      </c>
      <c r="J36" s="129">
        <f t="shared" si="8"/>
        <v>0</v>
      </c>
      <c r="K36" s="129">
        <f t="shared" si="8"/>
        <v>0</v>
      </c>
      <c r="L36" s="129">
        <f t="shared" si="8"/>
        <v>0</v>
      </c>
      <c r="M36" s="129">
        <f t="shared" si="8"/>
        <v>0</v>
      </c>
      <c r="N36" s="129">
        <f t="shared" si="8"/>
        <v>620</v>
      </c>
      <c r="O36" s="129">
        <f t="shared" si="8"/>
        <v>2190</v>
      </c>
      <c r="P36" s="129">
        <f t="shared" si="8"/>
        <v>1790</v>
      </c>
      <c r="Q36" s="129">
        <f t="shared" si="8"/>
        <v>4564</v>
      </c>
      <c r="R36" s="129">
        <f t="shared" si="8"/>
        <v>9164</v>
      </c>
      <c r="S36" s="129">
        <f t="shared" si="8"/>
        <v>9164</v>
      </c>
    </row>
    <row r="37" spans="2:19" ht="12" customHeight="1" x14ac:dyDescent="0.2">
      <c r="B37" s="41">
        <v>36</v>
      </c>
      <c r="C37" s="119" t="s">
        <v>178</v>
      </c>
      <c r="D37" s="120" t="s">
        <v>571</v>
      </c>
      <c r="E37" s="120"/>
      <c r="F37" s="121" t="s">
        <v>458</v>
      </c>
      <c r="G37" s="121" t="s">
        <v>459</v>
      </c>
      <c r="H37" s="121" t="s">
        <v>460</v>
      </c>
      <c r="I37" s="121" t="s">
        <v>461</v>
      </c>
      <c r="J37" s="121" t="s">
        <v>462</v>
      </c>
      <c r="K37" s="121" t="s">
        <v>463</v>
      </c>
      <c r="L37" s="121" t="s">
        <v>464</v>
      </c>
      <c r="M37" s="121" t="s">
        <v>465</v>
      </c>
      <c r="N37" s="121" t="s">
        <v>466</v>
      </c>
      <c r="O37" s="121" t="s">
        <v>467</v>
      </c>
      <c r="P37" s="121" t="s">
        <v>575</v>
      </c>
      <c r="Q37" s="121" t="s">
        <v>577</v>
      </c>
      <c r="R37" s="121" t="s">
        <v>578</v>
      </c>
      <c r="S37" s="122" t="s">
        <v>578</v>
      </c>
    </row>
    <row r="38" spans="2:19" ht="12" customHeight="1" x14ac:dyDescent="0.2">
      <c r="B38" s="41">
        <v>37</v>
      </c>
      <c r="C38" s="135" t="s">
        <v>441</v>
      </c>
      <c r="D38" s="115" t="s">
        <v>469</v>
      </c>
      <c r="E38" s="115" t="s">
        <v>573</v>
      </c>
      <c r="F38" s="125">
        <v>2861</v>
      </c>
      <c r="G38" s="125">
        <v>6607</v>
      </c>
      <c r="H38" s="130"/>
      <c r="I38" s="130"/>
      <c r="J38" s="130"/>
      <c r="K38" s="130"/>
      <c r="L38" s="130"/>
      <c r="M38" s="130"/>
      <c r="N38" s="130"/>
      <c r="O38" s="130"/>
      <c r="P38" s="130"/>
      <c r="Q38" s="125">
        <v>9468</v>
      </c>
      <c r="R38" s="125">
        <v>12368</v>
      </c>
      <c r="S38" s="126">
        <v>12368</v>
      </c>
    </row>
    <row r="39" spans="2:19" ht="12" customHeight="1" x14ac:dyDescent="0.2">
      <c r="B39" s="41">
        <v>38</v>
      </c>
      <c r="C39" s="135" t="s">
        <v>441</v>
      </c>
      <c r="D39" s="115" t="s">
        <v>470</v>
      </c>
      <c r="E39" s="115" t="s">
        <v>573</v>
      </c>
      <c r="F39" s="125">
        <v>2481</v>
      </c>
      <c r="G39" s="125">
        <v>3647</v>
      </c>
      <c r="H39" s="130"/>
      <c r="I39" s="130"/>
      <c r="J39" s="130"/>
      <c r="K39" s="130"/>
      <c r="L39" s="130"/>
      <c r="M39" s="130"/>
      <c r="N39" s="130"/>
      <c r="O39" s="130"/>
      <c r="P39" s="130"/>
      <c r="Q39" s="125">
        <v>6128</v>
      </c>
      <c r="R39" s="125">
        <v>8095</v>
      </c>
      <c r="S39" s="126">
        <v>8095</v>
      </c>
    </row>
    <row r="40" spans="2:19" ht="12" customHeight="1" x14ac:dyDescent="0.2">
      <c r="B40" s="41">
        <v>39</v>
      </c>
      <c r="C40" s="135" t="s">
        <v>442</v>
      </c>
      <c r="D40" s="115" t="s">
        <v>471</v>
      </c>
      <c r="E40" s="115" t="s">
        <v>573</v>
      </c>
      <c r="F40" s="125">
        <v>2772</v>
      </c>
      <c r="G40" s="125">
        <v>5645</v>
      </c>
      <c r="H40" s="130"/>
      <c r="I40" s="130"/>
      <c r="J40" s="130"/>
      <c r="K40" s="130"/>
      <c r="L40" s="130"/>
      <c r="M40" s="130"/>
      <c r="N40" s="130"/>
      <c r="O40" s="130"/>
      <c r="P40" s="130"/>
      <c r="Q40" s="125">
        <v>8417</v>
      </c>
      <c r="R40" s="125">
        <v>11223</v>
      </c>
      <c r="S40" s="126">
        <v>11223</v>
      </c>
    </row>
    <row r="41" spans="2:19" ht="12" customHeight="1" x14ac:dyDescent="0.2">
      <c r="B41" s="41">
        <v>40</v>
      </c>
      <c r="C41" s="135" t="s">
        <v>442</v>
      </c>
      <c r="D41" s="115" t="s">
        <v>472</v>
      </c>
      <c r="E41" s="115" t="s">
        <v>573</v>
      </c>
      <c r="F41" s="125">
        <v>1537</v>
      </c>
      <c r="G41" s="125">
        <v>2372</v>
      </c>
      <c r="H41" s="130"/>
      <c r="I41" s="130"/>
      <c r="J41" s="130"/>
      <c r="K41" s="130"/>
      <c r="L41" s="130"/>
      <c r="M41" s="130"/>
      <c r="N41" s="130"/>
      <c r="O41" s="130"/>
      <c r="P41" s="130"/>
      <c r="Q41" s="125">
        <v>3909</v>
      </c>
      <c r="R41" s="125">
        <v>5400</v>
      </c>
      <c r="S41" s="126">
        <v>5400</v>
      </c>
    </row>
    <row r="42" spans="2:19" ht="12" customHeight="1" x14ac:dyDescent="0.2">
      <c r="B42" s="41">
        <v>41</v>
      </c>
      <c r="C42" s="119" t="s">
        <v>178</v>
      </c>
      <c r="D42" s="127" t="s">
        <v>439</v>
      </c>
      <c r="E42" s="127" t="s">
        <v>573</v>
      </c>
      <c r="F42" s="125">
        <v>9650</v>
      </c>
      <c r="G42" s="125">
        <v>18271</v>
      </c>
      <c r="H42" s="124">
        <v>0</v>
      </c>
      <c r="I42" s="124">
        <v>0</v>
      </c>
      <c r="J42" s="124">
        <v>0</v>
      </c>
      <c r="K42" s="124">
        <v>0</v>
      </c>
      <c r="L42" s="124">
        <v>0</v>
      </c>
      <c r="M42" s="124">
        <v>0</v>
      </c>
      <c r="N42" s="124">
        <v>0</v>
      </c>
      <c r="O42" s="124">
        <v>0</v>
      </c>
      <c r="P42" s="124">
        <v>0</v>
      </c>
      <c r="Q42" s="125">
        <v>27921</v>
      </c>
      <c r="R42" s="125">
        <v>37086</v>
      </c>
      <c r="S42" s="126">
        <v>37086</v>
      </c>
    </row>
    <row r="43" spans="2:19" ht="12" customHeight="1" x14ac:dyDescent="0.2">
      <c r="B43" s="41">
        <v>42</v>
      </c>
      <c r="C43" s="119" t="s">
        <v>178</v>
      </c>
      <c r="D43" s="128" t="s">
        <v>574</v>
      </c>
      <c r="E43" s="128" t="s">
        <v>573</v>
      </c>
      <c r="F43" s="129">
        <f>SUM(F38:F41)</f>
        <v>9651</v>
      </c>
      <c r="G43" s="129">
        <f t="shared" ref="G43:S43" si="9">SUM(G38:G41)</f>
        <v>18271</v>
      </c>
      <c r="H43" s="129">
        <f t="shared" si="9"/>
        <v>0</v>
      </c>
      <c r="I43" s="129">
        <f t="shared" si="9"/>
        <v>0</v>
      </c>
      <c r="J43" s="129">
        <f t="shared" si="9"/>
        <v>0</v>
      </c>
      <c r="K43" s="129">
        <f t="shared" si="9"/>
        <v>0</v>
      </c>
      <c r="L43" s="129">
        <f t="shared" si="9"/>
        <v>0</v>
      </c>
      <c r="M43" s="129">
        <f t="shared" si="9"/>
        <v>0</v>
      </c>
      <c r="N43" s="129">
        <f t="shared" si="9"/>
        <v>0</v>
      </c>
      <c r="O43" s="129">
        <f t="shared" si="9"/>
        <v>0</v>
      </c>
      <c r="P43" s="129">
        <f t="shared" si="9"/>
        <v>0</v>
      </c>
      <c r="Q43" s="129">
        <f t="shared" si="9"/>
        <v>27922</v>
      </c>
      <c r="R43" s="129">
        <f t="shared" si="9"/>
        <v>37086</v>
      </c>
      <c r="S43" s="129">
        <f t="shared" si="9"/>
        <v>37086</v>
      </c>
    </row>
    <row r="44" spans="2:19" ht="12" customHeight="1" x14ac:dyDescent="0.2">
      <c r="B44" s="41">
        <v>43</v>
      </c>
      <c r="D44" s="115" t="s">
        <v>176</v>
      </c>
      <c r="E44" s="115" t="s">
        <v>568</v>
      </c>
      <c r="F44" s="116"/>
      <c r="G44" s="116"/>
      <c r="H44" s="116"/>
      <c r="I44" s="117"/>
      <c r="S44" s="131"/>
    </row>
    <row r="45" spans="2:19" ht="12" customHeight="1" x14ac:dyDescent="0.2">
      <c r="B45" s="41">
        <v>44</v>
      </c>
      <c r="D45" s="120" t="s">
        <v>177</v>
      </c>
      <c r="E45" s="120" t="s">
        <v>362</v>
      </c>
      <c r="F45" s="121"/>
      <c r="G45" s="121"/>
      <c r="H45" s="121"/>
      <c r="I45" s="121"/>
      <c r="J45" s="121" t="s">
        <v>569</v>
      </c>
      <c r="K45" s="121"/>
      <c r="L45" s="121"/>
      <c r="M45" s="121"/>
      <c r="N45" s="121"/>
      <c r="O45" s="121"/>
      <c r="P45" s="121"/>
      <c r="Q45" s="121"/>
      <c r="R45" s="121"/>
      <c r="S45" s="134"/>
    </row>
    <row r="46" spans="2:19" ht="12" customHeight="1" x14ac:dyDescent="0.2">
      <c r="B46" s="41">
        <v>45</v>
      </c>
      <c r="C46" s="135" t="s">
        <v>386</v>
      </c>
      <c r="D46" s="127" t="s">
        <v>571</v>
      </c>
      <c r="E46" s="127"/>
      <c r="F46" s="123" t="s">
        <v>446</v>
      </c>
      <c r="G46" s="123" t="s">
        <v>447</v>
      </c>
      <c r="H46" s="123" t="s">
        <v>448</v>
      </c>
      <c r="I46" s="123" t="s">
        <v>449</v>
      </c>
      <c r="J46" s="123" t="s">
        <v>450</v>
      </c>
      <c r="K46" s="123" t="s">
        <v>451</v>
      </c>
      <c r="L46" s="123" t="s">
        <v>452</v>
      </c>
      <c r="M46" s="123" t="s">
        <v>453</v>
      </c>
      <c r="N46" s="123" t="s">
        <v>454</v>
      </c>
      <c r="O46" s="123" t="s">
        <v>455</v>
      </c>
      <c r="P46" s="123" t="s">
        <v>456</v>
      </c>
      <c r="Q46" s="123" t="s">
        <v>457</v>
      </c>
      <c r="R46" s="123" t="s">
        <v>439</v>
      </c>
      <c r="S46" s="122" t="s">
        <v>572</v>
      </c>
    </row>
    <row r="47" spans="2:19" ht="12" customHeight="1" x14ac:dyDescent="0.2">
      <c r="B47" s="41">
        <v>46</v>
      </c>
      <c r="C47" s="135" t="s">
        <v>386</v>
      </c>
      <c r="D47" s="115" t="s">
        <v>482</v>
      </c>
      <c r="E47" s="115" t="s">
        <v>573</v>
      </c>
      <c r="F47" s="124">
        <v>960</v>
      </c>
      <c r="G47" s="125">
        <v>5195</v>
      </c>
      <c r="H47" s="125">
        <v>3637</v>
      </c>
      <c r="I47" s="125">
        <v>6132</v>
      </c>
      <c r="J47" s="125">
        <v>3711</v>
      </c>
      <c r="K47" s="125">
        <v>5113</v>
      </c>
      <c r="L47" s="125">
        <v>6005</v>
      </c>
      <c r="M47" s="125">
        <v>1095</v>
      </c>
      <c r="N47" s="125">
        <v>4530</v>
      </c>
      <c r="O47" s="125">
        <v>3487</v>
      </c>
      <c r="P47" s="125">
        <v>5098</v>
      </c>
      <c r="Q47" s="125">
        <v>5020</v>
      </c>
      <c r="R47" s="125">
        <v>49983</v>
      </c>
      <c r="S47" s="126">
        <v>49983</v>
      </c>
    </row>
    <row r="48" spans="2:19" ht="12" customHeight="1" x14ac:dyDescent="0.2">
      <c r="B48" s="41">
        <v>47</v>
      </c>
      <c r="C48" s="135" t="s">
        <v>386</v>
      </c>
      <c r="D48" s="115" t="s">
        <v>488</v>
      </c>
      <c r="E48" s="115" t="s">
        <v>573</v>
      </c>
      <c r="F48" s="123" t="s">
        <v>438</v>
      </c>
      <c r="G48" s="123" t="s">
        <v>438</v>
      </c>
      <c r="H48" s="125">
        <v>2213</v>
      </c>
      <c r="I48" s="125">
        <v>1962</v>
      </c>
      <c r="J48" s="125">
        <v>2375</v>
      </c>
      <c r="K48" s="125">
        <v>2715</v>
      </c>
      <c r="L48" s="125">
        <v>3202</v>
      </c>
      <c r="M48" s="125">
        <v>2670</v>
      </c>
      <c r="N48" s="125">
        <v>3144</v>
      </c>
      <c r="O48" s="125">
        <v>2809</v>
      </c>
      <c r="P48" s="125">
        <v>2631</v>
      </c>
      <c r="Q48" s="125">
        <v>3372</v>
      </c>
      <c r="R48" s="125">
        <v>27093</v>
      </c>
      <c r="S48" s="126">
        <v>27093</v>
      </c>
    </row>
    <row r="49" spans="2:19" ht="12" customHeight="1" x14ac:dyDescent="0.2">
      <c r="B49" s="41">
        <v>48</v>
      </c>
      <c r="C49" s="135" t="s">
        <v>386</v>
      </c>
      <c r="D49" s="115" t="s">
        <v>473</v>
      </c>
      <c r="E49" s="115" t="s">
        <v>573</v>
      </c>
      <c r="F49" s="123" t="s">
        <v>438</v>
      </c>
      <c r="G49" s="123" t="s">
        <v>438</v>
      </c>
      <c r="H49" s="124">
        <v>27</v>
      </c>
      <c r="I49" s="124">
        <v>26</v>
      </c>
      <c r="J49" s="124">
        <v>28</v>
      </c>
      <c r="K49" s="124">
        <v>18</v>
      </c>
      <c r="L49" s="124">
        <v>22</v>
      </c>
      <c r="M49" s="124">
        <v>12</v>
      </c>
      <c r="N49" s="124">
        <v>21</v>
      </c>
      <c r="O49" s="124">
        <v>28</v>
      </c>
      <c r="P49" s="124">
        <v>16</v>
      </c>
      <c r="Q49" s="124">
        <v>18</v>
      </c>
      <c r="R49" s="124">
        <v>215</v>
      </c>
      <c r="S49" s="129">
        <v>215</v>
      </c>
    </row>
    <row r="50" spans="2:19" ht="12" customHeight="1" x14ac:dyDescent="0.2">
      <c r="B50" s="41">
        <v>49</v>
      </c>
      <c r="C50" s="135" t="s">
        <v>386</v>
      </c>
      <c r="D50" s="127" t="s">
        <v>439</v>
      </c>
      <c r="E50" s="127" t="s">
        <v>573</v>
      </c>
      <c r="F50" s="124">
        <v>960</v>
      </c>
      <c r="G50" s="125">
        <v>5195</v>
      </c>
      <c r="H50" s="125">
        <v>5877</v>
      </c>
      <c r="I50" s="125">
        <v>8120</v>
      </c>
      <c r="J50" s="125">
        <v>6114</v>
      </c>
      <c r="K50" s="125">
        <v>7846</v>
      </c>
      <c r="L50" s="125">
        <v>9229</v>
      </c>
      <c r="M50" s="125">
        <v>3777</v>
      </c>
      <c r="N50" s="125">
        <v>7695</v>
      </c>
      <c r="O50" s="125">
        <v>6324</v>
      </c>
      <c r="P50" s="125">
        <v>7745</v>
      </c>
      <c r="Q50" s="125">
        <v>8410</v>
      </c>
      <c r="R50" s="125">
        <v>77291</v>
      </c>
      <c r="S50" s="126">
        <v>77291</v>
      </c>
    </row>
    <row r="51" spans="2:19" ht="12" customHeight="1" x14ac:dyDescent="0.2">
      <c r="B51" s="41">
        <v>50</v>
      </c>
      <c r="C51" s="135" t="s">
        <v>386</v>
      </c>
      <c r="D51" s="128" t="s">
        <v>574</v>
      </c>
      <c r="E51" s="128" t="s">
        <v>573</v>
      </c>
      <c r="F51" s="129">
        <f>SUM(F47:F49)</f>
        <v>960</v>
      </c>
      <c r="G51" s="129">
        <f t="shared" ref="G51:S51" si="10">SUM(G47:G49)</f>
        <v>5195</v>
      </c>
      <c r="H51" s="129">
        <f t="shared" si="10"/>
        <v>5877</v>
      </c>
      <c r="I51" s="129">
        <f t="shared" si="10"/>
        <v>8120</v>
      </c>
      <c r="J51" s="129">
        <f t="shared" si="10"/>
        <v>6114</v>
      </c>
      <c r="K51" s="129">
        <f t="shared" si="10"/>
        <v>7846</v>
      </c>
      <c r="L51" s="129">
        <f t="shared" si="10"/>
        <v>9229</v>
      </c>
      <c r="M51" s="129">
        <f t="shared" si="10"/>
        <v>3777</v>
      </c>
      <c r="N51" s="129">
        <f t="shared" si="10"/>
        <v>7695</v>
      </c>
      <c r="O51" s="129">
        <f t="shared" si="10"/>
        <v>6324</v>
      </c>
      <c r="P51" s="129">
        <f t="shared" si="10"/>
        <v>7745</v>
      </c>
      <c r="Q51" s="129">
        <f t="shared" si="10"/>
        <v>8410</v>
      </c>
      <c r="R51" s="129">
        <f t="shared" si="10"/>
        <v>77291</v>
      </c>
      <c r="S51" s="129">
        <f t="shared" si="10"/>
        <v>77291</v>
      </c>
    </row>
    <row r="52" spans="2:19" ht="12" customHeight="1" x14ac:dyDescent="0.2">
      <c r="B52" s="41">
        <v>51</v>
      </c>
      <c r="C52" s="135" t="s">
        <v>386</v>
      </c>
      <c r="D52" s="120" t="s">
        <v>571</v>
      </c>
      <c r="E52" s="120"/>
      <c r="F52" s="121" t="s">
        <v>458</v>
      </c>
      <c r="G52" s="121" t="s">
        <v>459</v>
      </c>
      <c r="H52" s="121" t="s">
        <v>460</v>
      </c>
      <c r="I52" s="121" t="s">
        <v>461</v>
      </c>
      <c r="J52" s="121" t="s">
        <v>462</v>
      </c>
      <c r="K52" s="121" t="s">
        <v>463</v>
      </c>
      <c r="L52" s="121" t="s">
        <v>464</v>
      </c>
      <c r="M52" s="121" t="s">
        <v>465</v>
      </c>
      <c r="N52" s="121" t="s">
        <v>466</v>
      </c>
      <c r="O52" s="121" t="s">
        <v>467</v>
      </c>
      <c r="P52" s="121" t="s">
        <v>575</v>
      </c>
      <c r="Q52" s="121" t="s">
        <v>577</v>
      </c>
      <c r="R52" s="121" t="s">
        <v>578</v>
      </c>
      <c r="S52" s="122" t="s">
        <v>578</v>
      </c>
    </row>
    <row r="53" spans="2:19" ht="12" customHeight="1" x14ac:dyDescent="0.2">
      <c r="B53" s="41">
        <v>52</v>
      </c>
      <c r="C53" s="135" t="s">
        <v>386</v>
      </c>
      <c r="D53" s="115" t="s">
        <v>482</v>
      </c>
      <c r="E53" s="115" t="s">
        <v>573</v>
      </c>
      <c r="F53" s="125">
        <v>2959</v>
      </c>
      <c r="G53" s="125">
        <v>3911</v>
      </c>
      <c r="H53" s="130"/>
      <c r="I53" s="130"/>
      <c r="J53" s="130"/>
      <c r="K53" s="130"/>
      <c r="L53" s="130"/>
      <c r="M53" s="130"/>
      <c r="N53" s="130"/>
      <c r="O53" s="130"/>
      <c r="P53" s="130"/>
      <c r="Q53" s="125">
        <v>6870</v>
      </c>
      <c r="R53" s="125">
        <v>56853</v>
      </c>
      <c r="S53" s="126">
        <v>56853</v>
      </c>
    </row>
    <row r="54" spans="2:19" ht="12" customHeight="1" x14ac:dyDescent="0.2">
      <c r="B54" s="41">
        <v>53</v>
      </c>
      <c r="C54" s="135" t="s">
        <v>386</v>
      </c>
      <c r="D54" s="115" t="s">
        <v>488</v>
      </c>
      <c r="E54" s="115" t="s">
        <v>573</v>
      </c>
      <c r="F54" s="125">
        <v>2305</v>
      </c>
      <c r="G54" s="125">
        <v>2569</v>
      </c>
      <c r="H54" s="130"/>
      <c r="I54" s="130"/>
      <c r="J54" s="130"/>
      <c r="K54" s="130"/>
      <c r="L54" s="130"/>
      <c r="M54" s="130"/>
      <c r="N54" s="130"/>
      <c r="O54" s="130"/>
      <c r="P54" s="130"/>
      <c r="Q54" s="125">
        <v>4874</v>
      </c>
      <c r="R54" s="125">
        <v>31967</v>
      </c>
      <c r="S54" s="126">
        <v>31967</v>
      </c>
    </row>
    <row r="55" spans="2:19" ht="12" customHeight="1" x14ac:dyDescent="0.2">
      <c r="B55" s="41">
        <v>54</v>
      </c>
      <c r="C55" s="135" t="s">
        <v>386</v>
      </c>
      <c r="D55" s="115" t="s">
        <v>473</v>
      </c>
      <c r="E55" s="115" t="s">
        <v>573</v>
      </c>
      <c r="F55" s="124">
        <v>16</v>
      </c>
      <c r="G55" s="124">
        <v>5</v>
      </c>
      <c r="H55" s="130"/>
      <c r="I55" s="130"/>
      <c r="J55" s="130"/>
      <c r="K55" s="130"/>
      <c r="L55" s="130"/>
      <c r="M55" s="130"/>
      <c r="N55" s="130"/>
      <c r="O55" s="130"/>
      <c r="P55" s="130"/>
      <c r="Q55" s="124">
        <v>20</v>
      </c>
      <c r="R55" s="124">
        <v>235</v>
      </c>
      <c r="S55" s="129">
        <v>235</v>
      </c>
    </row>
    <row r="56" spans="2:19" ht="12" customHeight="1" x14ac:dyDescent="0.2">
      <c r="B56" s="41">
        <v>55</v>
      </c>
      <c r="C56" s="135" t="s">
        <v>386</v>
      </c>
      <c r="D56" s="127" t="s">
        <v>439</v>
      </c>
      <c r="E56" s="127" t="s">
        <v>573</v>
      </c>
      <c r="F56" s="125">
        <v>5280</v>
      </c>
      <c r="G56" s="125">
        <v>6485</v>
      </c>
      <c r="H56" s="124">
        <v>0</v>
      </c>
      <c r="I56" s="124">
        <v>0</v>
      </c>
      <c r="J56" s="124">
        <v>0</v>
      </c>
      <c r="K56" s="124">
        <v>0</v>
      </c>
      <c r="L56" s="124">
        <v>0</v>
      </c>
      <c r="M56" s="124">
        <v>0</v>
      </c>
      <c r="N56" s="124">
        <v>0</v>
      </c>
      <c r="O56" s="124">
        <v>0</v>
      </c>
      <c r="P56" s="124">
        <v>0</v>
      </c>
      <c r="Q56" s="125">
        <v>11764</v>
      </c>
      <c r="R56" s="125">
        <v>89055</v>
      </c>
      <c r="S56" s="126">
        <v>89055</v>
      </c>
    </row>
    <row r="57" spans="2:19" ht="12" customHeight="1" x14ac:dyDescent="0.2">
      <c r="B57" s="41">
        <v>56</v>
      </c>
      <c r="C57" s="135" t="s">
        <v>386</v>
      </c>
      <c r="D57" s="128" t="s">
        <v>574</v>
      </c>
      <c r="E57" s="128" t="s">
        <v>573</v>
      </c>
      <c r="F57" s="129">
        <f>SUM(F53:F55)</f>
        <v>5280</v>
      </c>
      <c r="G57" s="129">
        <f t="shared" ref="G57:S57" si="11">SUM(G53:G55)</f>
        <v>6485</v>
      </c>
      <c r="H57" s="129">
        <f t="shared" si="11"/>
        <v>0</v>
      </c>
      <c r="I57" s="129">
        <f t="shared" si="11"/>
        <v>0</v>
      </c>
      <c r="J57" s="129">
        <f t="shared" si="11"/>
        <v>0</v>
      </c>
      <c r="K57" s="129">
        <f t="shared" si="11"/>
        <v>0</v>
      </c>
      <c r="L57" s="129">
        <f t="shared" si="11"/>
        <v>0</v>
      </c>
      <c r="M57" s="129">
        <f t="shared" si="11"/>
        <v>0</v>
      </c>
      <c r="N57" s="129">
        <f t="shared" si="11"/>
        <v>0</v>
      </c>
      <c r="O57" s="129">
        <f t="shared" si="11"/>
        <v>0</v>
      </c>
      <c r="P57" s="129">
        <f t="shared" si="11"/>
        <v>0</v>
      </c>
      <c r="Q57" s="129">
        <f t="shared" si="11"/>
        <v>11764</v>
      </c>
      <c r="R57" s="129">
        <f t="shared" si="11"/>
        <v>89055</v>
      </c>
      <c r="S57" s="129">
        <f t="shared" si="11"/>
        <v>89055</v>
      </c>
    </row>
    <row r="58" spans="2:19" ht="12" customHeight="1" x14ac:dyDescent="0.2">
      <c r="B58" s="41">
        <v>57</v>
      </c>
      <c r="D58" s="115" t="s">
        <v>176</v>
      </c>
      <c r="E58" s="115" t="s">
        <v>568</v>
      </c>
      <c r="F58" s="116"/>
      <c r="G58" s="116"/>
      <c r="H58" s="116"/>
      <c r="I58" s="117"/>
      <c r="S58" s="131"/>
    </row>
    <row r="59" spans="2:19" ht="12" customHeight="1" x14ac:dyDescent="0.2">
      <c r="B59" s="41">
        <v>58</v>
      </c>
      <c r="D59" s="115" t="s">
        <v>177</v>
      </c>
      <c r="E59" s="115" t="s">
        <v>580</v>
      </c>
      <c r="F59" s="116"/>
      <c r="G59" s="116"/>
      <c r="H59" s="116"/>
      <c r="I59" s="117"/>
      <c r="J59" s="118" t="s">
        <v>569</v>
      </c>
      <c r="K59" s="132"/>
      <c r="L59" s="132"/>
      <c r="M59" s="132"/>
      <c r="N59" s="132"/>
      <c r="O59" s="132"/>
      <c r="P59" s="132"/>
      <c r="Q59" s="132"/>
      <c r="R59" s="133"/>
      <c r="S59" s="134"/>
    </row>
    <row r="60" spans="2:19" ht="12" customHeight="1" x14ac:dyDescent="0.2">
      <c r="B60" s="41">
        <v>59</v>
      </c>
      <c r="C60" s="135" t="s">
        <v>581</v>
      </c>
      <c r="D60" s="120" t="s">
        <v>571</v>
      </c>
      <c r="E60" s="120"/>
      <c r="F60" s="121" t="s">
        <v>446</v>
      </c>
      <c r="G60" s="121" t="s">
        <v>447</v>
      </c>
      <c r="H60" s="121" t="s">
        <v>448</v>
      </c>
      <c r="I60" s="121" t="s">
        <v>449</v>
      </c>
      <c r="J60" s="121" t="s">
        <v>450</v>
      </c>
      <c r="K60" s="121" t="s">
        <v>451</v>
      </c>
      <c r="L60" s="121" t="s">
        <v>452</v>
      </c>
      <c r="M60" s="121" t="s">
        <v>453</v>
      </c>
      <c r="N60" s="121" t="s">
        <v>454</v>
      </c>
      <c r="O60" s="121" t="s">
        <v>455</v>
      </c>
      <c r="P60" s="121" t="s">
        <v>456</v>
      </c>
      <c r="Q60" s="121" t="s">
        <v>582</v>
      </c>
      <c r="R60" s="121" t="s">
        <v>439</v>
      </c>
      <c r="S60" s="122" t="s">
        <v>583</v>
      </c>
    </row>
    <row r="61" spans="2:19" ht="12" customHeight="1" x14ac:dyDescent="0.2">
      <c r="B61" s="41">
        <v>60</v>
      </c>
      <c r="C61" s="135" t="s">
        <v>581</v>
      </c>
      <c r="D61" s="115" t="s">
        <v>474</v>
      </c>
      <c r="E61" s="115" t="s">
        <v>573</v>
      </c>
      <c r="F61" s="123" t="s">
        <v>438</v>
      </c>
      <c r="G61" s="125">
        <v>1528</v>
      </c>
      <c r="H61" s="125">
        <v>5769</v>
      </c>
      <c r="I61" s="125">
        <v>5601</v>
      </c>
      <c r="J61" s="125">
        <v>6266</v>
      </c>
      <c r="K61" s="125">
        <v>5109</v>
      </c>
      <c r="L61" s="125">
        <v>2110</v>
      </c>
      <c r="M61" s="125">
        <v>3290</v>
      </c>
      <c r="N61" s="125">
        <v>6718</v>
      </c>
      <c r="O61" s="125">
        <v>4483</v>
      </c>
      <c r="P61" s="125">
        <v>6926</v>
      </c>
      <c r="Q61" s="125">
        <v>6778</v>
      </c>
      <c r="R61" s="125">
        <v>54578</v>
      </c>
      <c r="S61" s="126">
        <v>54578</v>
      </c>
    </row>
    <row r="62" spans="2:19" ht="12" customHeight="1" x14ac:dyDescent="0.2">
      <c r="B62" s="41">
        <v>61</v>
      </c>
      <c r="C62" s="135" t="s">
        <v>581</v>
      </c>
      <c r="D62" s="115" t="s">
        <v>475</v>
      </c>
      <c r="E62" s="115" t="s">
        <v>573</v>
      </c>
      <c r="F62" s="123" t="s">
        <v>438</v>
      </c>
      <c r="G62" s="123" t="s">
        <v>438</v>
      </c>
      <c r="H62" s="125">
        <v>2789</v>
      </c>
      <c r="I62" s="125">
        <v>6170</v>
      </c>
      <c r="J62" s="125">
        <v>5702</v>
      </c>
      <c r="K62" s="125">
        <v>5364</v>
      </c>
      <c r="L62" s="125">
        <v>5711</v>
      </c>
      <c r="M62" s="125">
        <v>5881</v>
      </c>
      <c r="N62" s="125">
        <v>4652</v>
      </c>
      <c r="O62" s="125">
        <v>4612</v>
      </c>
      <c r="P62" s="125">
        <v>7599</v>
      </c>
      <c r="Q62" s="125">
        <v>6280</v>
      </c>
      <c r="R62" s="125">
        <v>54760</v>
      </c>
      <c r="S62" s="126">
        <v>54760</v>
      </c>
    </row>
    <row r="63" spans="2:19" ht="12" customHeight="1" x14ac:dyDescent="0.2">
      <c r="B63" s="41">
        <v>62</v>
      </c>
      <c r="C63" s="135" t="s">
        <v>581</v>
      </c>
      <c r="D63" s="115" t="s">
        <v>491</v>
      </c>
      <c r="E63" s="115" t="s">
        <v>573</v>
      </c>
      <c r="F63" s="123" t="s">
        <v>438</v>
      </c>
      <c r="G63" s="123" t="s">
        <v>438</v>
      </c>
      <c r="H63" s="123" t="s">
        <v>438</v>
      </c>
      <c r="I63" s="123" t="s">
        <v>438</v>
      </c>
      <c r="J63" s="125">
        <v>3344</v>
      </c>
      <c r="K63" s="125">
        <v>5711</v>
      </c>
      <c r="L63" s="125">
        <v>6009</v>
      </c>
      <c r="M63" s="125">
        <v>7376</v>
      </c>
      <c r="N63" s="125">
        <v>3962</v>
      </c>
      <c r="O63" s="125">
        <v>5144</v>
      </c>
      <c r="P63" s="125">
        <v>6329</v>
      </c>
      <c r="Q63" s="125">
        <v>7709</v>
      </c>
      <c r="R63" s="125">
        <v>45584</v>
      </c>
      <c r="S63" s="126">
        <v>45584</v>
      </c>
    </row>
    <row r="64" spans="2:19" ht="12" customHeight="1" x14ac:dyDescent="0.2">
      <c r="B64" s="41">
        <v>63</v>
      </c>
      <c r="C64" s="135" t="s">
        <v>581</v>
      </c>
      <c r="D64" s="115" t="s">
        <v>494</v>
      </c>
      <c r="E64" s="115" t="s">
        <v>573</v>
      </c>
      <c r="F64" s="123" t="s">
        <v>438</v>
      </c>
      <c r="G64" s="123" t="s">
        <v>438</v>
      </c>
      <c r="H64" s="123" t="s">
        <v>438</v>
      </c>
      <c r="I64" s="125">
        <v>1463</v>
      </c>
      <c r="J64" s="125">
        <v>4780</v>
      </c>
      <c r="K64" s="125">
        <v>2843</v>
      </c>
      <c r="L64" s="125">
        <v>4222</v>
      </c>
      <c r="M64" s="125">
        <v>8389</v>
      </c>
      <c r="N64" s="125">
        <v>2848</v>
      </c>
      <c r="O64" s="125">
        <v>6076</v>
      </c>
      <c r="P64" s="125">
        <v>5645</v>
      </c>
      <c r="Q64" s="125">
        <v>5229</v>
      </c>
      <c r="R64" s="125">
        <v>41495</v>
      </c>
      <c r="S64" s="126">
        <v>41495</v>
      </c>
    </row>
    <row r="65" spans="2:19" ht="12" customHeight="1" x14ac:dyDescent="0.2">
      <c r="B65" s="41">
        <v>64</v>
      </c>
      <c r="C65" s="135" t="s">
        <v>581</v>
      </c>
      <c r="D65" s="115" t="s">
        <v>476</v>
      </c>
      <c r="E65" s="115" t="s">
        <v>573</v>
      </c>
      <c r="F65" s="123" t="s">
        <v>438</v>
      </c>
      <c r="G65" s="123" t="s">
        <v>438</v>
      </c>
      <c r="H65" s="123" t="s">
        <v>438</v>
      </c>
      <c r="I65" s="125">
        <v>3200</v>
      </c>
      <c r="J65" s="125">
        <v>4670</v>
      </c>
      <c r="K65" s="125">
        <v>6689</v>
      </c>
      <c r="L65" s="125">
        <v>6684</v>
      </c>
      <c r="M65" s="125">
        <v>7750</v>
      </c>
      <c r="N65" s="125">
        <v>2662</v>
      </c>
      <c r="O65" s="125">
        <v>7003</v>
      </c>
      <c r="P65" s="125">
        <v>6682</v>
      </c>
      <c r="Q65" s="125">
        <v>7158</v>
      </c>
      <c r="R65" s="125">
        <v>52498</v>
      </c>
      <c r="S65" s="126">
        <v>52498</v>
      </c>
    </row>
    <row r="66" spans="2:19" ht="12" customHeight="1" x14ac:dyDescent="0.2">
      <c r="B66" s="41">
        <v>65</v>
      </c>
      <c r="C66" s="135" t="s">
        <v>581</v>
      </c>
      <c r="D66" s="115" t="s">
        <v>477</v>
      </c>
      <c r="E66" s="115" t="s">
        <v>573</v>
      </c>
      <c r="F66" s="123" t="s">
        <v>438</v>
      </c>
      <c r="G66" s="123" t="s">
        <v>438</v>
      </c>
      <c r="H66" s="123" t="s">
        <v>438</v>
      </c>
      <c r="I66" s="123" t="s">
        <v>438</v>
      </c>
      <c r="J66" s="123" t="s">
        <v>438</v>
      </c>
      <c r="K66" s="123" t="s">
        <v>438</v>
      </c>
      <c r="L66" s="123" t="s">
        <v>438</v>
      </c>
      <c r="M66" s="123" t="s">
        <v>438</v>
      </c>
      <c r="N66" s="123" t="s">
        <v>438</v>
      </c>
      <c r="O66" s="124">
        <v>33</v>
      </c>
      <c r="P66" s="124">
        <v>117</v>
      </c>
      <c r="Q66" s="124">
        <v>166</v>
      </c>
      <c r="R66" s="124">
        <v>316</v>
      </c>
      <c r="S66" s="129">
        <v>316</v>
      </c>
    </row>
    <row r="67" spans="2:19" ht="12" customHeight="1" x14ac:dyDescent="0.2">
      <c r="B67" s="41">
        <v>66</v>
      </c>
      <c r="C67" s="135" t="s">
        <v>581</v>
      </c>
      <c r="D67" s="127" t="s">
        <v>439</v>
      </c>
      <c r="E67" s="127" t="s">
        <v>573</v>
      </c>
      <c r="F67" s="124">
        <v>0</v>
      </c>
      <c r="G67" s="125">
        <v>1528</v>
      </c>
      <c r="H67" s="125">
        <v>8558</v>
      </c>
      <c r="I67" s="125">
        <v>16434</v>
      </c>
      <c r="J67" s="125">
        <v>24762</v>
      </c>
      <c r="K67" s="125">
        <v>25716</v>
      </c>
      <c r="L67" s="125">
        <v>24736</v>
      </c>
      <c r="M67" s="125">
        <v>32686</v>
      </c>
      <c r="N67" s="125">
        <v>20842</v>
      </c>
      <c r="O67" s="125">
        <v>27351</v>
      </c>
      <c r="P67" s="125">
        <v>33298</v>
      </c>
      <c r="Q67" s="125">
        <v>33320</v>
      </c>
      <c r="R67" s="125">
        <v>249231</v>
      </c>
      <c r="S67" s="126">
        <v>249231</v>
      </c>
    </row>
    <row r="68" spans="2:19" ht="12" customHeight="1" x14ac:dyDescent="0.2">
      <c r="B68" s="41">
        <v>67</v>
      </c>
      <c r="C68" s="135" t="s">
        <v>581</v>
      </c>
      <c r="D68" s="128" t="s">
        <v>574</v>
      </c>
      <c r="E68" s="128" t="s">
        <v>573</v>
      </c>
      <c r="F68" s="129">
        <f>SUM(F61:F66)</f>
        <v>0</v>
      </c>
      <c r="G68" s="129">
        <f t="shared" ref="G68:S68" si="12">SUM(G61:G66)</f>
        <v>1528</v>
      </c>
      <c r="H68" s="129">
        <f t="shared" si="12"/>
        <v>8558</v>
      </c>
      <c r="I68" s="129">
        <f t="shared" si="12"/>
        <v>16434</v>
      </c>
      <c r="J68" s="129">
        <f t="shared" si="12"/>
        <v>24762</v>
      </c>
      <c r="K68" s="129">
        <f t="shared" si="12"/>
        <v>25716</v>
      </c>
      <c r="L68" s="129">
        <f t="shared" si="12"/>
        <v>24736</v>
      </c>
      <c r="M68" s="129">
        <f t="shared" si="12"/>
        <v>32686</v>
      </c>
      <c r="N68" s="129">
        <f t="shared" si="12"/>
        <v>20842</v>
      </c>
      <c r="O68" s="129">
        <f t="shared" si="12"/>
        <v>27351</v>
      </c>
      <c r="P68" s="129">
        <f t="shared" si="12"/>
        <v>33298</v>
      </c>
      <c r="Q68" s="129">
        <f t="shared" si="12"/>
        <v>33320</v>
      </c>
      <c r="R68" s="129">
        <f t="shared" si="12"/>
        <v>249231</v>
      </c>
      <c r="S68" s="129">
        <f t="shared" si="12"/>
        <v>249231</v>
      </c>
    </row>
    <row r="69" spans="2:19" ht="12" customHeight="1" x14ac:dyDescent="0.2">
      <c r="B69" s="41">
        <v>68</v>
      </c>
      <c r="C69" s="135" t="s">
        <v>581</v>
      </c>
      <c r="D69" s="120" t="s">
        <v>571</v>
      </c>
      <c r="E69" s="120"/>
      <c r="F69" s="121" t="s">
        <v>458</v>
      </c>
      <c r="G69" s="121" t="s">
        <v>459</v>
      </c>
      <c r="H69" s="121" t="s">
        <v>460</v>
      </c>
      <c r="I69" s="121" t="s">
        <v>461</v>
      </c>
      <c r="J69" s="121" t="s">
        <v>462</v>
      </c>
      <c r="K69" s="121" t="s">
        <v>463</v>
      </c>
      <c r="L69" s="121" t="s">
        <v>464</v>
      </c>
      <c r="M69" s="121" t="s">
        <v>465</v>
      </c>
      <c r="N69" s="121" t="s">
        <v>466</v>
      </c>
      <c r="O69" s="121" t="s">
        <v>467</v>
      </c>
      <c r="P69" s="121" t="s">
        <v>575</v>
      </c>
      <c r="Q69" s="121" t="s">
        <v>576</v>
      </c>
      <c r="R69" s="121" t="s">
        <v>578</v>
      </c>
      <c r="S69" s="122" t="s">
        <v>583</v>
      </c>
    </row>
    <row r="70" spans="2:19" ht="12" customHeight="1" x14ac:dyDescent="0.2">
      <c r="B70" s="41">
        <v>69</v>
      </c>
      <c r="C70" s="135" t="s">
        <v>581</v>
      </c>
      <c r="D70" s="115" t="s">
        <v>474</v>
      </c>
      <c r="E70" s="115" t="s">
        <v>573</v>
      </c>
      <c r="F70" s="125">
        <v>8483</v>
      </c>
      <c r="G70" s="125">
        <v>5850</v>
      </c>
      <c r="H70" s="130"/>
      <c r="I70" s="130"/>
      <c r="J70" s="130"/>
      <c r="K70" s="130"/>
      <c r="L70" s="130"/>
      <c r="M70" s="130"/>
      <c r="N70" s="130"/>
      <c r="O70" s="130"/>
      <c r="P70" s="130"/>
      <c r="Q70" s="125">
        <v>14333</v>
      </c>
      <c r="R70" s="125">
        <v>68911</v>
      </c>
      <c r="S70" s="126">
        <v>68911</v>
      </c>
    </row>
    <row r="71" spans="2:19" ht="12" customHeight="1" x14ac:dyDescent="0.2">
      <c r="B71" s="41">
        <v>70</v>
      </c>
      <c r="C71" s="135" t="s">
        <v>581</v>
      </c>
      <c r="D71" s="115" t="s">
        <v>475</v>
      </c>
      <c r="E71" s="115" t="s">
        <v>573</v>
      </c>
      <c r="F71" s="125">
        <v>8325</v>
      </c>
      <c r="G71" s="125">
        <v>6354</v>
      </c>
      <c r="H71" s="130"/>
      <c r="I71" s="130"/>
      <c r="J71" s="130"/>
      <c r="K71" s="130"/>
      <c r="L71" s="130"/>
      <c r="M71" s="130"/>
      <c r="N71" s="130"/>
      <c r="O71" s="130"/>
      <c r="P71" s="130"/>
      <c r="Q71" s="125">
        <v>14679</v>
      </c>
      <c r="R71" s="125">
        <v>69439</v>
      </c>
      <c r="S71" s="126">
        <v>69439</v>
      </c>
    </row>
    <row r="72" spans="2:19" ht="12" customHeight="1" x14ac:dyDescent="0.2">
      <c r="B72" s="41">
        <v>71</v>
      </c>
      <c r="C72" s="135" t="s">
        <v>581</v>
      </c>
      <c r="D72" s="115" t="s">
        <v>491</v>
      </c>
      <c r="E72" s="115" t="s">
        <v>573</v>
      </c>
      <c r="F72" s="125">
        <v>9716</v>
      </c>
      <c r="G72" s="125">
        <v>6396</v>
      </c>
      <c r="H72" s="130"/>
      <c r="I72" s="130"/>
      <c r="J72" s="130"/>
      <c r="K72" s="130"/>
      <c r="L72" s="130"/>
      <c r="M72" s="130"/>
      <c r="N72" s="130"/>
      <c r="O72" s="130"/>
      <c r="P72" s="130"/>
      <c r="Q72" s="125">
        <v>16112</v>
      </c>
      <c r="R72" s="125">
        <v>61696</v>
      </c>
      <c r="S72" s="126">
        <v>61696</v>
      </c>
    </row>
    <row r="73" spans="2:19" ht="12" customHeight="1" x14ac:dyDescent="0.2">
      <c r="B73" s="41">
        <v>72</v>
      </c>
      <c r="C73" s="135" t="s">
        <v>581</v>
      </c>
      <c r="D73" s="115" t="s">
        <v>494</v>
      </c>
      <c r="E73" s="115" t="s">
        <v>573</v>
      </c>
      <c r="F73" s="125">
        <v>8482</v>
      </c>
      <c r="G73" s="125">
        <v>8445</v>
      </c>
      <c r="H73" s="130"/>
      <c r="I73" s="130"/>
      <c r="J73" s="130"/>
      <c r="K73" s="130"/>
      <c r="L73" s="130"/>
      <c r="M73" s="130"/>
      <c r="N73" s="130"/>
      <c r="O73" s="130"/>
      <c r="P73" s="130"/>
      <c r="Q73" s="125">
        <v>16927</v>
      </c>
      <c r="R73" s="125">
        <v>58422</v>
      </c>
      <c r="S73" s="126">
        <v>58422</v>
      </c>
    </row>
    <row r="74" spans="2:19" ht="12" customHeight="1" x14ac:dyDescent="0.2">
      <c r="B74" s="41">
        <v>73</v>
      </c>
      <c r="C74" s="135" t="s">
        <v>581</v>
      </c>
      <c r="D74" s="115" t="s">
        <v>584</v>
      </c>
      <c r="E74" s="115" t="s">
        <v>573</v>
      </c>
      <c r="F74" s="125">
        <v>9299</v>
      </c>
      <c r="G74" s="125">
        <v>5849</v>
      </c>
      <c r="H74" s="130"/>
      <c r="I74" s="130"/>
      <c r="J74" s="130"/>
      <c r="K74" s="130"/>
      <c r="L74" s="130"/>
      <c r="M74" s="130"/>
      <c r="N74" s="130"/>
      <c r="O74" s="130"/>
      <c r="P74" s="130"/>
      <c r="Q74" s="125">
        <v>15148</v>
      </c>
      <c r="R74" s="125">
        <v>67646</v>
      </c>
      <c r="S74" s="126">
        <v>67646</v>
      </c>
    </row>
    <row r="75" spans="2:19" ht="12" customHeight="1" x14ac:dyDescent="0.2">
      <c r="B75" s="41">
        <v>74</v>
      </c>
      <c r="C75" s="135" t="s">
        <v>581</v>
      </c>
      <c r="D75" s="115" t="s">
        <v>477</v>
      </c>
      <c r="E75" s="115" t="s">
        <v>573</v>
      </c>
      <c r="F75" s="124">
        <v>144</v>
      </c>
      <c r="G75" s="124">
        <v>115</v>
      </c>
      <c r="H75" s="130"/>
      <c r="I75" s="130"/>
      <c r="J75" s="130"/>
      <c r="K75" s="130"/>
      <c r="L75" s="130"/>
      <c r="M75" s="130"/>
      <c r="N75" s="130"/>
      <c r="O75" s="130"/>
      <c r="P75" s="130"/>
      <c r="Q75" s="124">
        <v>259</v>
      </c>
      <c r="R75" s="124">
        <v>575</v>
      </c>
      <c r="S75" s="129">
        <v>575</v>
      </c>
    </row>
    <row r="76" spans="2:19" ht="12" customHeight="1" x14ac:dyDescent="0.2">
      <c r="B76" s="41">
        <v>75</v>
      </c>
      <c r="C76" s="135" t="s">
        <v>581</v>
      </c>
      <c r="D76" s="127" t="s">
        <v>439</v>
      </c>
      <c r="E76" s="127" t="s">
        <v>573</v>
      </c>
      <c r="F76" s="125">
        <v>44449</v>
      </c>
      <c r="G76" s="125">
        <v>33009</v>
      </c>
      <c r="H76" s="124">
        <v>0</v>
      </c>
      <c r="I76" s="124">
        <v>0</v>
      </c>
      <c r="J76" s="124">
        <v>0</v>
      </c>
      <c r="K76" s="124">
        <v>0</v>
      </c>
      <c r="L76" s="124">
        <v>0</v>
      </c>
      <c r="M76" s="124">
        <v>0</v>
      </c>
      <c r="N76" s="124">
        <v>0</v>
      </c>
      <c r="O76" s="124">
        <v>0</v>
      </c>
      <c r="P76" s="124">
        <v>0</v>
      </c>
      <c r="Q76" s="125">
        <v>77458</v>
      </c>
      <c r="R76" s="125">
        <v>326689</v>
      </c>
      <c r="S76" s="126">
        <v>326689</v>
      </c>
    </row>
    <row r="77" spans="2:19" ht="12" customHeight="1" x14ac:dyDescent="0.2">
      <c r="B77" s="41">
        <v>76</v>
      </c>
      <c r="C77" s="135" t="s">
        <v>581</v>
      </c>
      <c r="D77" s="128" t="s">
        <v>574</v>
      </c>
      <c r="E77" s="128" t="s">
        <v>573</v>
      </c>
      <c r="F77" s="129">
        <f>SUM(F70:F75)</f>
        <v>44449</v>
      </c>
      <c r="G77" s="129">
        <f t="shared" ref="G77:S77" si="13">SUM(G70:G75)</f>
        <v>33009</v>
      </c>
      <c r="H77" s="129">
        <f t="shared" si="13"/>
        <v>0</v>
      </c>
      <c r="I77" s="129">
        <f t="shared" si="13"/>
        <v>0</v>
      </c>
      <c r="J77" s="129">
        <f t="shared" si="13"/>
        <v>0</v>
      </c>
      <c r="K77" s="129">
        <f t="shared" si="13"/>
        <v>0</v>
      </c>
      <c r="L77" s="129">
        <f t="shared" si="13"/>
        <v>0</v>
      </c>
      <c r="M77" s="129">
        <f t="shared" si="13"/>
        <v>0</v>
      </c>
      <c r="N77" s="129">
        <f t="shared" si="13"/>
        <v>0</v>
      </c>
      <c r="O77" s="129">
        <f t="shared" si="13"/>
        <v>0</v>
      </c>
      <c r="P77" s="129">
        <f t="shared" si="13"/>
        <v>0</v>
      </c>
      <c r="Q77" s="129">
        <f t="shared" si="13"/>
        <v>77458</v>
      </c>
      <c r="R77" s="129">
        <f t="shared" si="13"/>
        <v>326689</v>
      </c>
      <c r="S77" s="129">
        <f t="shared" si="13"/>
        <v>326689</v>
      </c>
    </row>
    <row r="78" spans="2:19" ht="12" customHeight="1" x14ac:dyDescent="0.2">
      <c r="B78" s="41">
        <v>77</v>
      </c>
      <c r="D78" s="115" t="s">
        <v>176</v>
      </c>
      <c r="E78" s="115" t="s">
        <v>568</v>
      </c>
      <c r="F78" s="116"/>
      <c r="G78" s="116"/>
      <c r="H78" s="116"/>
      <c r="I78" s="117"/>
      <c r="S78" s="131"/>
    </row>
    <row r="79" spans="2:19" ht="12" customHeight="1" x14ac:dyDescent="0.2">
      <c r="B79" s="41">
        <v>78</v>
      </c>
      <c r="D79" s="115" t="s">
        <v>177</v>
      </c>
      <c r="E79" s="115" t="s">
        <v>585</v>
      </c>
      <c r="F79" s="116"/>
      <c r="G79" s="116"/>
      <c r="H79" s="116"/>
      <c r="I79" s="117"/>
      <c r="J79" s="118" t="s">
        <v>569</v>
      </c>
      <c r="K79" s="132"/>
      <c r="L79" s="132"/>
      <c r="M79" s="132"/>
      <c r="N79" s="132"/>
      <c r="O79" s="132"/>
      <c r="P79" s="132"/>
      <c r="Q79" s="132"/>
      <c r="R79" s="133"/>
      <c r="S79" s="134"/>
    </row>
    <row r="80" spans="2:19" ht="12" customHeight="1" x14ac:dyDescent="0.2">
      <c r="B80" s="41">
        <v>79</v>
      </c>
      <c r="C80" s="135" t="s">
        <v>586</v>
      </c>
      <c r="D80" s="120" t="s">
        <v>571</v>
      </c>
      <c r="E80" s="120"/>
      <c r="F80" s="121" t="s">
        <v>446</v>
      </c>
      <c r="G80" s="121" t="s">
        <v>447</v>
      </c>
      <c r="H80" s="121" t="s">
        <v>448</v>
      </c>
      <c r="I80" s="121" t="s">
        <v>449</v>
      </c>
      <c r="J80" s="121" t="s">
        <v>450</v>
      </c>
      <c r="K80" s="121" t="s">
        <v>451</v>
      </c>
      <c r="L80" s="121" t="s">
        <v>452</v>
      </c>
      <c r="M80" s="121" t="s">
        <v>453</v>
      </c>
      <c r="N80" s="121" t="s">
        <v>454</v>
      </c>
      <c r="O80" s="121" t="s">
        <v>455</v>
      </c>
      <c r="P80" s="121" t="s">
        <v>456</v>
      </c>
      <c r="Q80" s="121" t="s">
        <v>582</v>
      </c>
      <c r="R80" s="121" t="s">
        <v>439</v>
      </c>
      <c r="S80" s="122" t="s">
        <v>583</v>
      </c>
    </row>
    <row r="81" spans="2:19" ht="12" customHeight="1" x14ac:dyDescent="0.2">
      <c r="B81" s="41">
        <v>80</v>
      </c>
      <c r="C81" s="135" t="s">
        <v>586</v>
      </c>
      <c r="D81" s="115" t="s">
        <v>483</v>
      </c>
      <c r="E81" s="115" t="s">
        <v>573</v>
      </c>
      <c r="F81" s="123" t="s">
        <v>438</v>
      </c>
      <c r="G81" s="123" t="s">
        <v>438</v>
      </c>
      <c r="H81" s="123" t="s">
        <v>438</v>
      </c>
      <c r="I81" s="123" t="s">
        <v>438</v>
      </c>
      <c r="J81" s="123" t="s">
        <v>438</v>
      </c>
      <c r="K81" s="124">
        <v>114</v>
      </c>
      <c r="L81" s="125">
        <v>2001</v>
      </c>
      <c r="M81" s="125">
        <v>2092</v>
      </c>
      <c r="N81" s="125">
        <v>2134</v>
      </c>
      <c r="O81" s="125">
        <v>1886</v>
      </c>
      <c r="P81" s="125">
        <v>2030</v>
      </c>
      <c r="Q81" s="125">
        <v>2824</v>
      </c>
      <c r="R81" s="125">
        <v>13080</v>
      </c>
      <c r="S81" s="126">
        <v>13080</v>
      </c>
    </row>
    <row r="82" spans="2:19" ht="12" customHeight="1" x14ac:dyDescent="0.2">
      <c r="B82" s="41">
        <v>81</v>
      </c>
      <c r="C82" s="135" t="s">
        <v>586</v>
      </c>
      <c r="D82" s="115" t="s">
        <v>489</v>
      </c>
      <c r="E82" s="115" t="s">
        <v>573</v>
      </c>
      <c r="F82" s="123" t="s">
        <v>438</v>
      </c>
      <c r="G82" s="123" t="s">
        <v>438</v>
      </c>
      <c r="H82" s="123" t="s">
        <v>438</v>
      </c>
      <c r="I82" s="123" t="s">
        <v>438</v>
      </c>
      <c r="J82" s="123" t="s">
        <v>438</v>
      </c>
      <c r="K82" s="124">
        <v>144</v>
      </c>
      <c r="L82" s="125">
        <v>1597</v>
      </c>
      <c r="M82" s="125">
        <v>1877</v>
      </c>
      <c r="N82" s="124">
        <v>394</v>
      </c>
      <c r="O82" s="125">
        <v>2075</v>
      </c>
      <c r="P82" s="125">
        <v>2495</v>
      </c>
      <c r="Q82" s="125">
        <v>1521</v>
      </c>
      <c r="R82" s="125">
        <v>10103</v>
      </c>
      <c r="S82" s="126">
        <v>10103</v>
      </c>
    </row>
    <row r="83" spans="2:19" ht="12" customHeight="1" x14ac:dyDescent="0.2">
      <c r="B83" s="41">
        <v>82</v>
      </c>
      <c r="C83" s="135" t="s">
        <v>586</v>
      </c>
      <c r="D83" s="115" t="s">
        <v>492</v>
      </c>
      <c r="E83" s="115" t="s">
        <v>573</v>
      </c>
      <c r="F83" s="123" t="s">
        <v>438</v>
      </c>
      <c r="G83" s="123" t="s">
        <v>438</v>
      </c>
      <c r="H83" s="123" t="s">
        <v>438</v>
      </c>
      <c r="I83" s="123" t="s">
        <v>438</v>
      </c>
      <c r="J83" s="123" t="s">
        <v>438</v>
      </c>
      <c r="K83" s="124">
        <v>131</v>
      </c>
      <c r="L83" s="125">
        <v>2069</v>
      </c>
      <c r="M83" s="125">
        <v>1607</v>
      </c>
      <c r="N83" s="125">
        <v>2268</v>
      </c>
      <c r="O83" s="125">
        <v>1804</v>
      </c>
      <c r="P83" s="125">
        <v>2532</v>
      </c>
      <c r="Q83" s="125">
        <v>2865</v>
      </c>
      <c r="R83" s="125">
        <v>13276</v>
      </c>
      <c r="S83" s="126">
        <v>13276</v>
      </c>
    </row>
    <row r="84" spans="2:19" ht="12" customHeight="1" x14ac:dyDescent="0.2">
      <c r="B84" s="41">
        <v>83</v>
      </c>
      <c r="C84" s="135" t="s">
        <v>586</v>
      </c>
      <c r="D84" s="115" t="s">
        <v>478</v>
      </c>
      <c r="E84" s="115" t="s">
        <v>573</v>
      </c>
      <c r="F84" s="123" t="s">
        <v>438</v>
      </c>
      <c r="G84" s="123" t="s">
        <v>438</v>
      </c>
      <c r="H84" s="123" t="s">
        <v>438</v>
      </c>
      <c r="I84" s="123" t="s">
        <v>438</v>
      </c>
      <c r="J84" s="123" t="s">
        <v>438</v>
      </c>
      <c r="K84" s="123" t="s">
        <v>438</v>
      </c>
      <c r="L84" s="124">
        <v>147</v>
      </c>
      <c r="M84" s="124">
        <v>329</v>
      </c>
      <c r="N84" s="124">
        <v>194</v>
      </c>
      <c r="O84" s="124">
        <v>265</v>
      </c>
      <c r="P84" s="124">
        <v>226</v>
      </c>
      <c r="Q84" s="124">
        <v>311</v>
      </c>
      <c r="R84" s="125">
        <v>1471</v>
      </c>
      <c r="S84" s="126">
        <v>1471</v>
      </c>
    </row>
    <row r="85" spans="2:19" ht="12" customHeight="1" x14ac:dyDescent="0.2">
      <c r="B85" s="41">
        <v>84</v>
      </c>
      <c r="C85" s="135" t="s">
        <v>586</v>
      </c>
      <c r="D85" s="127" t="s">
        <v>439</v>
      </c>
      <c r="E85" s="127" t="s">
        <v>573</v>
      </c>
      <c r="F85" s="124">
        <v>0</v>
      </c>
      <c r="G85" s="124">
        <v>0</v>
      </c>
      <c r="H85" s="124">
        <v>0</v>
      </c>
      <c r="I85" s="124">
        <v>0</v>
      </c>
      <c r="J85" s="124">
        <v>0</v>
      </c>
      <c r="K85" s="124">
        <v>389</v>
      </c>
      <c r="L85" s="125">
        <v>5814</v>
      </c>
      <c r="M85" s="125">
        <v>5905</v>
      </c>
      <c r="N85" s="125">
        <v>4989</v>
      </c>
      <c r="O85" s="125">
        <v>6030</v>
      </c>
      <c r="P85" s="125">
        <v>7283</v>
      </c>
      <c r="Q85" s="125">
        <v>7521</v>
      </c>
      <c r="R85" s="125">
        <v>37930</v>
      </c>
      <c r="S85" s="126">
        <v>37930</v>
      </c>
    </row>
    <row r="86" spans="2:19" ht="12" customHeight="1" x14ac:dyDescent="0.2">
      <c r="B86" s="41">
        <v>85</v>
      </c>
      <c r="C86" s="135" t="s">
        <v>586</v>
      </c>
      <c r="D86" s="128" t="s">
        <v>574</v>
      </c>
      <c r="E86" s="128" t="s">
        <v>573</v>
      </c>
      <c r="F86" s="129">
        <f>SUM(F81:F84)</f>
        <v>0</v>
      </c>
      <c r="G86" s="129">
        <f t="shared" ref="G86:S86" si="14">SUM(G81:G84)</f>
        <v>0</v>
      </c>
      <c r="H86" s="129">
        <f t="shared" si="14"/>
        <v>0</v>
      </c>
      <c r="I86" s="129">
        <f t="shared" si="14"/>
        <v>0</v>
      </c>
      <c r="J86" s="129">
        <f t="shared" si="14"/>
        <v>0</v>
      </c>
      <c r="K86" s="129">
        <f t="shared" si="14"/>
        <v>389</v>
      </c>
      <c r="L86" s="129">
        <f t="shared" si="14"/>
        <v>5814</v>
      </c>
      <c r="M86" s="129">
        <f t="shared" si="14"/>
        <v>5905</v>
      </c>
      <c r="N86" s="129">
        <f t="shared" si="14"/>
        <v>4990</v>
      </c>
      <c r="O86" s="129">
        <f t="shared" si="14"/>
        <v>6030</v>
      </c>
      <c r="P86" s="129">
        <f t="shared" si="14"/>
        <v>7283</v>
      </c>
      <c r="Q86" s="129">
        <f t="shared" si="14"/>
        <v>7521</v>
      </c>
      <c r="R86" s="129">
        <f t="shared" si="14"/>
        <v>37930</v>
      </c>
      <c r="S86" s="129">
        <f t="shared" si="14"/>
        <v>37930</v>
      </c>
    </row>
    <row r="87" spans="2:19" ht="12" customHeight="1" x14ac:dyDescent="0.2">
      <c r="B87" s="41">
        <v>86</v>
      </c>
      <c r="C87" s="135" t="s">
        <v>586</v>
      </c>
      <c r="D87" s="120" t="s">
        <v>571</v>
      </c>
      <c r="E87" s="120"/>
      <c r="F87" s="121" t="s">
        <v>458</v>
      </c>
      <c r="G87" s="121" t="s">
        <v>459</v>
      </c>
      <c r="H87" s="121" t="s">
        <v>460</v>
      </c>
      <c r="I87" s="121" t="s">
        <v>461</v>
      </c>
      <c r="J87" s="121" t="s">
        <v>462</v>
      </c>
      <c r="K87" s="121" t="s">
        <v>463</v>
      </c>
      <c r="L87" s="121" t="s">
        <v>464</v>
      </c>
      <c r="M87" s="121" t="s">
        <v>465</v>
      </c>
      <c r="N87" s="121" t="s">
        <v>466</v>
      </c>
      <c r="O87" s="121" t="s">
        <v>467</v>
      </c>
      <c r="P87" s="121" t="s">
        <v>575</v>
      </c>
      <c r="Q87" s="121" t="s">
        <v>576</v>
      </c>
      <c r="R87" s="121" t="s">
        <v>578</v>
      </c>
      <c r="S87" s="122" t="s">
        <v>578</v>
      </c>
    </row>
    <row r="88" spans="2:19" ht="12" customHeight="1" x14ac:dyDescent="0.2">
      <c r="B88" s="41">
        <v>87</v>
      </c>
      <c r="C88" s="135" t="s">
        <v>586</v>
      </c>
      <c r="D88" s="115" t="s">
        <v>483</v>
      </c>
      <c r="E88" s="115" t="s">
        <v>573</v>
      </c>
      <c r="F88" s="125">
        <v>2301</v>
      </c>
      <c r="G88" s="125">
        <v>2942</v>
      </c>
      <c r="H88" s="130"/>
      <c r="I88" s="130"/>
      <c r="J88" s="130"/>
      <c r="K88" s="130"/>
      <c r="L88" s="130"/>
      <c r="M88" s="130"/>
      <c r="N88" s="130"/>
      <c r="O88" s="130"/>
      <c r="P88" s="130"/>
      <c r="Q88" s="125">
        <v>5243</v>
      </c>
      <c r="R88" s="125">
        <v>18323</v>
      </c>
      <c r="S88" s="126">
        <v>18323</v>
      </c>
    </row>
    <row r="89" spans="2:19" ht="12" customHeight="1" x14ac:dyDescent="0.2">
      <c r="B89" s="41">
        <v>88</v>
      </c>
      <c r="C89" s="135" t="s">
        <v>586</v>
      </c>
      <c r="D89" s="115" t="s">
        <v>489</v>
      </c>
      <c r="E89" s="115" t="s">
        <v>573</v>
      </c>
      <c r="F89" s="125">
        <v>2800</v>
      </c>
      <c r="G89" s="125">
        <v>2953</v>
      </c>
      <c r="H89" s="130"/>
      <c r="I89" s="130"/>
      <c r="J89" s="130"/>
      <c r="K89" s="130"/>
      <c r="L89" s="130"/>
      <c r="M89" s="130"/>
      <c r="N89" s="130"/>
      <c r="O89" s="130"/>
      <c r="P89" s="130"/>
      <c r="Q89" s="125">
        <v>5753</v>
      </c>
      <c r="R89" s="125">
        <v>15856</v>
      </c>
      <c r="S89" s="126">
        <v>15856</v>
      </c>
    </row>
    <row r="90" spans="2:19" ht="12" customHeight="1" x14ac:dyDescent="0.2">
      <c r="B90" s="41">
        <v>89</v>
      </c>
      <c r="C90" s="135" t="s">
        <v>586</v>
      </c>
      <c r="D90" s="115" t="s">
        <v>492</v>
      </c>
      <c r="E90" s="115" t="s">
        <v>573</v>
      </c>
      <c r="F90" s="125">
        <v>2278</v>
      </c>
      <c r="G90" s="124">
        <v>2905</v>
      </c>
      <c r="H90" s="130"/>
      <c r="I90" s="130"/>
      <c r="J90" s="130"/>
      <c r="K90" s="130"/>
      <c r="L90" s="130"/>
      <c r="M90" s="130"/>
      <c r="N90" s="130"/>
      <c r="O90" s="130"/>
      <c r="P90" s="130"/>
      <c r="Q90" s="125">
        <v>5183</v>
      </c>
      <c r="R90" s="125">
        <v>18459</v>
      </c>
      <c r="S90" s="126">
        <v>18459</v>
      </c>
    </row>
    <row r="91" spans="2:19" ht="12" customHeight="1" x14ac:dyDescent="0.2">
      <c r="B91" s="41">
        <v>90</v>
      </c>
      <c r="C91" s="135" t="s">
        <v>586</v>
      </c>
      <c r="D91" s="115" t="s">
        <v>478</v>
      </c>
      <c r="E91" s="115" t="s">
        <v>573</v>
      </c>
      <c r="F91" s="124">
        <v>151</v>
      </c>
      <c r="G91" s="124">
        <v>175</v>
      </c>
      <c r="H91" s="130"/>
      <c r="I91" s="130"/>
      <c r="J91" s="130"/>
      <c r="K91" s="130"/>
      <c r="L91" s="130"/>
      <c r="M91" s="130"/>
      <c r="N91" s="130"/>
      <c r="O91" s="130"/>
      <c r="P91" s="130"/>
      <c r="Q91" s="124">
        <v>326</v>
      </c>
      <c r="R91" s="125">
        <v>1796</v>
      </c>
      <c r="S91" s="126">
        <v>1796</v>
      </c>
    </row>
    <row r="92" spans="2:19" ht="12" customHeight="1" x14ac:dyDescent="0.2">
      <c r="B92" s="41">
        <v>91</v>
      </c>
      <c r="C92" s="135" t="s">
        <v>586</v>
      </c>
      <c r="D92" s="127" t="s">
        <v>439</v>
      </c>
      <c r="E92" s="115" t="s">
        <v>573</v>
      </c>
      <c r="F92" s="125">
        <v>7530</v>
      </c>
      <c r="G92" s="125">
        <v>8975</v>
      </c>
      <c r="H92" s="124">
        <v>0</v>
      </c>
      <c r="I92" s="124">
        <v>0</v>
      </c>
      <c r="J92" s="124">
        <v>0</v>
      </c>
      <c r="K92" s="124">
        <v>0</v>
      </c>
      <c r="L92" s="124">
        <v>0</v>
      </c>
      <c r="M92" s="124">
        <v>0</v>
      </c>
      <c r="N92" s="124">
        <v>0</v>
      </c>
      <c r="O92" s="124">
        <v>0</v>
      </c>
      <c r="P92" s="124">
        <v>0</v>
      </c>
      <c r="Q92" s="125">
        <v>16505</v>
      </c>
      <c r="R92" s="125">
        <v>54435</v>
      </c>
      <c r="S92" s="126">
        <v>54435</v>
      </c>
    </row>
    <row r="93" spans="2:19" ht="12" customHeight="1" x14ac:dyDescent="0.2">
      <c r="B93" s="41">
        <v>92</v>
      </c>
      <c r="C93" s="135" t="s">
        <v>586</v>
      </c>
      <c r="D93" s="128" t="s">
        <v>574</v>
      </c>
      <c r="E93" s="128" t="s">
        <v>573</v>
      </c>
      <c r="F93" s="129">
        <f>SUM(F88:F91)</f>
        <v>7530</v>
      </c>
      <c r="G93" s="129">
        <f t="shared" ref="G93:S93" si="15">SUM(G88:G91)</f>
        <v>8975</v>
      </c>
      <c r="H93" s="129">
        <f t="shared" si="15"/>
        <v>0</v>
      </c>
      <c r="I93" s="129">
        <f t="shared" si="15"/>
        <v>0</v>
      </c>
      <c r="J93" s="129">
        <f t="shared" si="15"/>
        <v>0</v>
      </c>
      <c r="K93" s="129">
        <f t="shared" si="15"/>
        <v>0</v>
      </c>
      <c r="L93" s="129">
        <f t="shared" si="15"/>
        <v>0</v>
      </c>
      <c r="M93" s="129">
        <f t="shared" si="15"/>
        <v>0</v>
      </c>
      <c r="N93" s="129">
        <f t="shared" si="15"/>
        <v>0</v>
      </c>
      <c r="O93" s="129">
        <f t="shared" si="15"/>
        <v>0</v>
      </c>
      <c r="P93" s="129">
        <f t="shared" si="15"/>
        <v>0</v>
      </c>
      <c r="Q93" s="129">
        <f t="shared" si="15"/>
        <v>16505</v>
      </c>
      <c r="R93" s="129">
        <f t="shared" si="15"/>
        <v>54434</v>
      </c>
      <c r="S93" s="129">
        <f t="shared" si="15"/>
        <v>54434</v>
      </c>
    </row>
    <row r="94" spans="2:19" ht="12" customHeight="1" x14ac:dyDescent="0.2">
      <c r="B94" s="41">
        <v>93</v>
      </c>
      <c r="D94" s="127" t="s">
        <v>176</v>
      </c>
      <c r="E94" s="127" t="s">
        <v>568</v>
      </c>
      <c r="F94" s="116"/>
      <c r="G94" s="116"/>
      <c r="H94" s="116"/>
      <c r="I94" s="117"/>
      <c r="S94" s="131"/>
    </row>
    <row r="95" spans="2:19" ht="12" customHeight="1" x14ac:dyDescent="0.2">
      <c r="B95" s="41">
        <v>94</v>
      </c>
      <c r="D95" s="127" t="s">
        <v>177</v>
      </c>
      <c r="E95" s="127" t="s">
        <v>222</v>
      </c>
      <c r="F95" s="116"/>
      <c r="G95" s="116"/>
      <c r="H95" s="116"/>
      <c r="I95" s="117"/>
      <c r="J95" s="118" t="s">
        <v>569</v>
      </c>
      <c r="K95" s="132"/>
      <c r="L95" s="132"/>
      <c r="M95" s="132"/>
      <c r="N95" s="132"/>
      <c r="O95" s="132"/>
      <c r="P95" s="132"/>
      <c r="Q95" s="132"/>
      <c r="R95" s="133"/>
      <c r="S95" s="134"/>
    </row>
    <row r="96" spans="2:19" ht="12" customHeight="1" x14ac:dyDescent="0.2">
      <c r="B96" s="41">
        <v>95</v>
      </c>
      <c r="C96" s="135" t="s">
        <v>242</v>
      </c>
      <c r="D96" s="120" t="s">
        <v>571</v>
      </c>
      <c r="E96" s="120"/>
      <c r="F96" s="121" t="s">
        <v>446</v>
      </c>
      <c r="G96" s="121" t="s">
        <v>447</v>
      </c>
      <c r="H96" s="121" t="s">
        <v>448</v>
      </c>
      <c r="I96" s="121" t="s">
        <v>449</v>
      </c>
      <c r="J96" s="121" t="s">
        <v>450</v>
      </c>
      <c r="K96" s="121" t="s">
        <v>451</v>
      </c>
      <c r="L96" s="121" t="s">
        <v>452</v>
      </c>
      <c r="M96" s="121" t="s">
        <v>453</v>
      </c>
      <c r="N96" s="121" t="s">
        <v>454</v>
      </c>
      <c r="O96" s="121" t="s">
        <v>455</v>
      </c>
      <c r="P96" s="121" t="s">
        <v>456</v>
      </c>
      <c r="Q96" s="121" t="s">
        <v>587</v>
      </c>
      <c r="R96" s="121" t="s">
        <v>439</v>
      </c>
      <c r="S96" s="122" t="s">
        <v>588</v>
      </c>
    </row>
    <row r="97" spans="2:19" ht="12" customHeight="1" x14ac:dyDescent="0.2">
      <c r="B97" s="41">
        <v>96</v>
      </c>
      <c r="C97" s="135" t="s">
        <v>242</v>
      </c>
      <c r="D97" s="115" t="s">
        <v>484</v>
      </c>
      <c r="E97" s="115" t="s">
        <v>573</v>
      </c>
      <c r="F97" s="125">
        <v>1197</v>
      </c>
      <c r="G97" s="125">
        <v>1673</v>
      </c>
      <c r="H97" s="124">
        <v>913</v>
      </c>
      <c r="I97" s="125">
        <v>1239</v>
      </c>
      <c r="J97" s="125">
        <v>2035</v>
      </c>
      <c r="K97" s="125">
        <v>1941</v>
      </c>
      <c r="L97" s="125">
        <v>2621</v>
      </c>
      <c r="M97" s="125">
        <v>2490</v>
      </c>
      <c r="N97" s="125">
        <v>2760</v>
      </c>
      <c r="O97" s="125">
        <v>2303</v>
      </c>
      <c r="P97" s="125">
        <v>2119</v>
      </c>
      <c r="Q97" s="125">
        <v>2473</v>
      </c>
      <c r="R97" s="125">
        <v>23764</v>
      </c>
      <c r="S97" s="126">
        <v>23764</v>
      </c>
    </row>
    <row r="98" spans="2:19" ht="12" customHeight="1" x14ac:dyDescent="0.2">
      <c r="B98" s="41">
        <v>97</v>
      </c>
      <c r="C98" s="135" t="s">
        <v>242</v>
      </c>
      <c r="D98" s="115" t="s">
        <v>479</v>
      </c>
      <c r="E98" s="115" t="s">
        <v>573</v>
      </c>
      <c r="F98" s="123" t="s">
        <v>438</v>
      </c>
      <c r="G98" s="125">
        <v>1266</v>
      </c>
      <c r="H98" s="125">
        <v>1226</v>
      </c>
      <c r="I98" s="125">
        <v>1757</v>
      </c>
      <c r="J98" s="124">
        <v>898</v>
      </c>
      <c r="K98" s="125">
        <v>1900</v>
      </c>
      <c r="L98" s="125">
        <v>2467</v>
      </c>
      <c r="M98" s="125">
        <v>2468</v>
      </c>
      <c r="N98" s="125">
        <v>2760</v>
      </c>
      <c r="O98" s="125">
        <v>2175</v>
      </c>
      <c r="P98" s="125">
        <v>2253</v>
      </c>
      <c r="Q98" s="125">
        <v>2918</v>
      </c>
      <c r="R98" s="125">
        <v>22088</v>
      </c>
      <c r="S98" s="126">
        <v>22088</v>
      </c>
    </row>
    <row r="99" spans="2:19" ht="12" customHeight="1" x14ac:dyDescent="0.2">
      <c r="B99" s="41">
        <v>98</v>
      </c>
      <c r="C99" s="135" t="s">
        <v>242</v>
      </c>
      <c r="D99" s="127" t="s">
        <v>439</v>
      </c>
      <c r="E99" s="115" t="s">
        <v>573</v>
      </c>
      <c r="F99" s="125">
        <v>1197</v>
      </c>
      <c r="G99" s="125">
        <v>2939</v>
      </c>
      <c r="H99" s="125">
        <v>2139</v>
      </c>
      <c r="I99" s="125">
        <v>2996</v>
      </c>
      <c r="J99" s="125">
        <v>2933</v>
      </c>
      <c r="K99" s="125">
        <v>3841</v>
      </c>
      <c r="L99" s="125">
        <v>5088</v>
      </c>
      <c r="M99" s="125">
        <v>4958</v>
      </c>
      <c r="N99" s="125">
        <v>5520</v>
      </c>
      <c r="O99" s="125">
        <v>4478</v>
      </c>
      <c r="P99" s="125">
        <v>4372</v>
      </c>
      <c r="Q99" s="125">
        <v>5391</v>
      </c>
      <c r="R99" s="125">
        <v>45852</v>
      </c>
      <c r="S99" s="126">
        <v>45852</v>
      </c>
    </row>
    <row r="100" spans="2:19" ht="12" customHeight="1" x14ac:dyDescent="0.2">
      <c r="B100" s="41">
        <v>99</v>
      </c>
      <c r="C100" s="135" t="s">
        <v>242</v>
      </c>
      <c r="D100" s="128" t="s">
        <v>574</v>
      </c>
      <c r="E100" s="128" t="s">
        <v>573</v>
      </c>
      <c r="F100" s="129">
        <f>SUM(F97:F98)</f>
        <v>1197</v>
      </c>
      <c r="G100" s="129">
        <f t="shared" ref="G100:S100" si="16">SUM(G97:G98)</f>
        <v>2939</v>
      </c>
      <c r="H100" s="129">
        <f t="shared" si="16"/>
        <v>2139</v>
      </c>
      <c r="I100" s="129">
        <f t="shared" si="16"/>
        <v>2996</v>
      </c>
      <c r="J100" s="129">
        <f t="shared" si="16"/>
        <v>2933</v>
      </c>
      <c r="K100" s="129">
        <f t="shared" si="16"/>
        <v>3841</v>
      </c>
      <c r="L100" s="129">
        <f t="shared" si="16"/>
        <v>5088</v>
      </c>
      <c r="M100" s="129">
        <f t="shared" si="16"/>
        <v>4958</v>
      </c>
      <c r="N100" s="129">
        <f t="shared" si="16"/>
        <v>5520</v>
      </c>
      <c r="O100" s="129">
        <f t="shared" si="16"/>
        <v>4478</v>
      </c>
      <c r="P100" s="129">
        <f t="shared" si="16"/>
        <v>4372</v>
      </c>
      <c r="Q100" s="129">
        <f t="shared" si="16"/>
        <v>5391</v>
      </c>
      <c r="R100" s="129">
        <f t="shared" si="16"/>
        <v>45852</v>
      </c>
      <c r="S100" s="129">
        <f t="shared" si="16"/>
        <v>45852</v>
      </c>
    </row>
    <row r="101" spans="2:19" ht="12" customHeight="1" x14ac:dyDescent="0.2">
      <c r="B101" s="41">
        <v>100</v>
      </c>
      <c r="C101" s="135" t="s">
        <v>242</v>
      </c>
      <c r="D101" s="120" t="s">
        <v>571</v>
      </c>
      <c r="E101" s="120"/>
      <c r="F101" s="121" t="s">
        <v>458</v>
      </c>
      <c r="G101" s="121" t="s">
        <v>459</v>
      </c>
      <c r="H101" s="121" t="s">
        <v>460</v>
      </c>
      <c r="I101" s="121" t="s">
        <v>461</v>
      </c>
      <c r="J101" s="121" t="s">
        <v>462</v>
      </c>
      <c r="K101" s="121" t="s">
        <v>463</v>
      </c>
      <c r="L101" s="121" t="s">
        <v>464</v>
      </c>
      <c r="M101" s="121" t="s">
        <v>465</v>
      </c>
      <c r="N101" s="121" t="s">
        <v>466</v>
      </c>
      <c r="O101" s="121" t="s">
        <v>467</v>
      </c>
      <c r="P101" s="121" t="s">
        <v>575</v>
      </c>
      <c r="Q101" s="121" t="s">
        <v>589</v>
      </c>
      <c r="R101" s="121" t="s">
        <v>578</v>
      </c>
      <c r="S101" s="122" t="s">
        <v>578</v>
      </c>
    </row>
    <row r="102" spans="2:19" ht="12" customHeight="1" x14ac:dyDescent="0.2">
      <c r="B102" s="41">
        <v>101</v>
      </c>
      <c r="C102" s="135" t="s">
        <v>242</v>
      </c>
      <c r="D102" s="115" t="s">
        <v>484</v>
      </c>
      <c r="E102" s="115" t="s">
        <v>573</v>
      </c>
      <c r="F102" s="125">
        <v>2827</v>
      </c>
      <c r="G102" s="125">
        <v>2510</v>
      </c>
      <c r="H102" s="130"/>
      <c r="I102" s="130"/>
      <c r="J102" s="130"/>
      <c r="K102" s="130"/>
      <c r="L102" s="130"/>
      <c r="M102" s="130"/>
      <c r="N102" s="130"/>
      <c r="O102" s="130"/>
      <c r="P102" s="130"/>
      <c r="Q102" s="125">
        <v>5337</v>
      </c>
      <c r="R102" s="125">
        <v>29101</v>
      </c>
      <c r="S102" s="126">
        <v>29101</v>
      </c>
    </row>
    <row r="103" spans="2:19" ht="12" customHeight="1" x14ac:dyDescent="0.2">
      <c r="B103" s="41">
        <v>102</v>
      </c>
      <c r="C103" s="135" t="s">
        <v>242</v>
      </c>
      <c r="D103" s="115" t="s">
        <v>479</v>
      </c>
      <c r="E103" s="115" t="s">
        <v>573</v>
      </c>
      <c r="F103" s="125">
        <v>2432</v>
      </c>
      <c r="G103" s="125">
        <v>2483</v>
      </c>
      <c r="H103" s="130"/>
      <c r="I103" s="130"/>
      <c r="J103" s="130"/>
      <c r="K103" s="130"/>
      <c r="L103" s="130"/>
      <c r="M103" s="130"/>
      <c r="N103" s="130"/>
      <c r="O103" s="130"/>
      <c r="P103" s="130"/>
      <c r="Q103" s="125">
        <v>4915</v>
      </c>
      <c r="R103" s="125">
        <v>27003</v>
      </c>
      <c r="S103" s="126">
        <v>27003</v>
      </c>
    </row>
    <row r="104" spans="2:19" ht="12" customHeight="1" x14ac:dyDescent="0.2">
      <c r="B104" s="41">
        <v>103</v>
      </c>
      <c r="C104" s="135" t="s">
        <v>242</v>
      </c>
      <c r="D104" s="127" t="s">
        <v>439</v>
      </c>
      <c r="E104" s="115" t="s">
        <v>573</v>
      </c>
      <c r="F104" s="125">
        <v>5259</v>
      </c>
      <c r="G104" s="125">
        <v>4993</v>
      </c>
      <c r="H104" s="124">
        <v>0</v>
      </c>
      <c r="I104" s="124">
        <v>0</v>
      </c>
      <c r="J104" s="124">
        <v>0</v>
      </c>
      <c r="K104" s="124">
        <v>0</v>
      </c>
      <c r="L104" s="124">
        <v>0</v>
      </c>
      <c r="M104" s="124">
        <v>0</v>
      </c>
      <c r="N104" s="124">
        <v>0</v>
      </c>
      <c r="O104" s="124">
        <v>0</v>
      </c>
      <c r="P104" s="124">
        <v>0</v>
      </c>
      <c r="Q104" s="125">
        <v>10252</v>
      </c>
      <c r="R104" s="125">
        <v>56104</v>
      </c>
      <c r="S104" s="126">
        <v>56104</v>
      </c>
    </row>
    <row r="105" spans="2:19" ht="12" customHeight="1" x14ac:dyDescent="0.2">
      <c r="B105" s="41">
        <v>104</v>
      </c>
      <c r="C105" s="135" t="s">
        <v>242</v>
      </c>
      <c r="D105" s="128" t="s">
        <v>574</v>
      </c>
      <c r="E105" s="128" t="s">
        <v>573</v>
      </c>
      <c r="F105" s="129">
        <f>SUM(F102:F103)</f>
        <v>5259</v>
      </c>
      <c r="G105" s="129">
        <f t="shared" ref="G105:S105" si="17">SUM(G102:G103)</f>
        <v>4993</v>
      </c>
      <c r="H105" s="129">
        <f t="shared" si="17"/>
        <v>0</v>
      </c>
      <c r="I105" s="129">
        <f t="shared" si="17"/>
        <v>0</v>
      </c>
      <c r="J105" s="129">
        <f t="shared" si="17"/>
        <v>0</v>
      </c>
      <c r="K105" s="129">
        <f t="shared" si="17"/>
        <v>0</v>
      </c>
      <c r="L105" s="129">
        <f t="shared" si="17"/>
        <v>0</v>
      </c>
      <c r="M105" s="129">
        <f t="shared" si="17"/>
        <v>0</v>
      </c>
      <c r="N105" s="129">
        <f t="shared" si="17"/>
        <v>0</v>
      </c>
      <c r="O105" s="129">
        <f t="shared" si="17"/>
        <v>0</v>
      </c>
      <c r="P105" s="129">
        <f t="shared" si="17"/>
        <v>0</v>
      </c>
      <c r="Q105" s="129">
        <f t="shared" si="17"/>
        <v>10252</v>
      </c>
      <c r="R105" s="129">
        <f t="shared" si="17"/>
        <v>56104</v>
      </c>
      <c r="S105" s="129">
        <f t="shared" si="17"/>
        <v>56104</v>
      </c>
    </row>
    <row r="106" spans="2:19" ht="12" customHeight="1" x14ac:dyDescent="0.2">
      <c r="B106" s="41">
        <v>105</v>
      </c>
      <c r="D106" s="127" t="s">
        <v>176</v>
      </c>
      <c r="E106" s="127" t="s">
        <v>568</v>
      </c>
      <c r="F106" s="116"/>
      <c r="G106" s="116"/>
      <c r="H106" s="116"/>
      <c r="I106" s="117"/>
      <c r="S106" s="131"/>
    </row>
    <row r="107" spans="2:19" ht="12" customHeight="1" x14ac:dyDescent="0.2">
      <c r="B107" s="41">
        <v>106</v>
      </c>
      <c r="D107" s="127" t="s">
        <v>177</v>
      </c>
      <c r="E107" s="127" t="s">
        <v>590</v>
      </c>
      <c r="F107" s="116"/>
      <c r="G107" s="116"/>
      <c r="H107" s="116"/>
      <c r="I107" s="117"/>
      <c r="J107" s="118" t="s">
        <v>569</v>
      </c>
      <c r="K107" s="132"/>
      <c r="L107" s="132"/>
      <c r="M107" s="132"/>
      <c r="N107" s="132"/>
      <c r="O107" s="132"/>
      <c r="P107" s="132"/>
      <c r="Q107" s="132"/>
      <c r="R107" s="133"/>
      <c r="S107" s="134"/>
    </row>
    <row r="108" spans="2:19" ht="12" customHeight="1" x14ac:dyDescent="0.2">
      <c r="B108" s="41">
        <v>107</v>
      </c>
      <c r="C108" s="135" t="s">
        <v>591</v>
      </c>
      <c r="D108" s="120" t="s">
        <v>571</v>
      </c>
      <c r="E108" s="120"/>
      <c r="F108" s="121" t="s">
        <v>446</v>
      </c>
      <c r="G108" s="121" t="s">
        <v>447</v>
      </c>
      <c r="H108" s="121" t="s">
        <v>448</v>
      </c>
      <c r="I108" s="121" t="s">
        <v>449</v>
      </c>
      <c r="J108" s="121" t="s">
        <v>450</v>
      </c>
      <c r="K108" s="121" t="s">
        <v>451</v>
      </c>
      <c r="L108" s="121" t="s">
        <v>452</v>
      </c>
      <c r="M108" s="121" t="s">
        <v>453</v>
      </c>
      <c r="N108" s="121" t="s">
        <v>454</v>
      </c>
      <c r="O108" s="121" t="s">
        <v>455</v>
      </c>
      <c r="P108" s="121" t="s">
        <v>456</v>
      </c>
      <c r="Q108" s="121" t="s">
        <v>587</v>
      </c>
      <c r="R108" s="121" t="s">
        <v>439</v>
      </c>
      <c r="S108" s="122" t="s">
        <v>588</v>
      </c>
    </row>
    <row r="109" spans="2:19" ht="12" customHeight="1" x14ac:dyDescent="0.2">
      <c r="B109" s="41">
        <v>108</v>
      </c>
      <c r="C109" s="135" t="s">
        <v>591</v>
      </c>
      <c r="D109" s="115" t="s">
        <v>485</v>
      </c>
      <c r="E109" s="115" t="s">
        <v>573</v>
      </c>
      <c r="F109" s="125">
        <v>1882</v>
      </c>
      <c r="G109" s="125">
        <v>1609</v>
      </c>
      <c r="H109" s="125">
        <v>2284</v>
      </c>
      <c r="I109" s="125">
        <v>2555</v>
      </c>
      <c r="J109" s="125">
        <v>2241</v>
      </c>
      <c r="K109" s="125">
        <v>2170</v>
      </c>
      <c r="L109" s="125">
        <v>2399</v>
      </c>
      <c r="M109" s="125">
        <v>1387</v>
      </c>
      <c r="N109" s="125">
        <v>2350</v>
      </c>
      <c r="O109" s="124">
        <v>708</v>
      </c>
      <c r="P109" s="125">
        <v>2373</v>
      </c>
      <c r="Q109" s="125">
        <v>1812</v>
      </c>
      <c r="R109" s="125">
        <v>23769</v>
      </c>
      <c r="S109" s="126">
        <v>23769</v>
      </c>
    </row>
    <row r="110" spans="2:19" ht="12" customHeight="1" x14ac:dyDescent="0.2">
      <c r="B110" s="41">
        <v>109</v>
      </c>
      <c r="C110" s="135" t="s">
        <v>591</v>
      </c>
      <c r="D110" s="115" t="s">
        <v>490</v>
      </c>
      <c r="E110" s="115" t="s">
        <v>573</v>
      </c>
      <c r="F110" s="125">
        <v>1520</v>
      </c>
      <c r="G110" s="125">
        <v>2006</v>
      </c>
      <c r="H110" s="125">
        <v>1952</v>
      </c>
      <c r="I110" s="125">
        <v>2439</v>
      </c>
      <c r="J110" s="125">
        <v>2036</v>
      </c>
      <c r="K110" s="125">
        <v>2791</v>
      </c>
      <c r="L110" s="125">
        <v>2649</v>
      </c>
      <c r="M110" s="124">
        <v>469</v>
      </c>
      <c r="N110" s="125">
        <v>2030</v>
      </c>
      <c r="O110" s="125">
        <v>1786</v>
      </c>
      <c r="P110" s="125">
        <v>1567</v>
      </c>
      <c r="Q110" s="125">
        <v>2608</v>
      </c>
      <c r="R110" s="125">
        <v>23853</v>
      </c>
      <c r="S110" s="126">
        <v>23853</v>
      </c>
    </row>
    <row r="111" spans="2:19" ht="12" customHeight="1" x14ac:dyDescent="0.2">
      <c r="B111" s="41">
        <v>110</v>
      </c>
      <c r="C111" s="135" t="s">
        <v>591</v>
      </c>
      <c r="D111" s="115" t="s">
        <v>493</v>
      </c>
      <c r="E111" s="115" t="s">
        <v>573</v>
      </c>
      <c r="F111" s="125">
        <v>1841</v>
      </c>
      <c r="G111" s="125">
        <v>2008</v>
      </c>
      <c r="H111" s="125">
        <v>1641</v>
      </c>
      <c r="I111" s="125">
        <v>2548</v>
      </c>
      <c r="J111" s="125">
        <v>2148</v>
      </c>
      <c r="K111" s="125">
        <v>2122</v>
      </c>
      <c r="L111" s="125">
        <v>2750</v>
      </c>
      <c r="M111" s="125">
        <v>1567</v>
      </c>
      <c r="N111" s="125">
        <v>1641</v>
      </c>
      <c r="O111" s="125">
        <v>1797</v>
      </c>
      <c r="P111" s="125">
        <v>1827</v>
      </c>
      <c r="Q111" s="125">
        <v>2088</v>
      </c>
      <c r="R111" s="125">
        <v>23979</v>
      </c>
      <c r="S111" s="126">
        <v>23979</v>
      </c>
    </row>
    <row r="112" spans="2:19" ht="12" customHeight="1" x14ac:dyDescent="0.2">
      <c r="B112" s="41">
        <v>111</v>
      </c>
      <c r="C112" s="135" t="s">
        <v>591</v>
      </c>
      <c r="D112" s="115" t="s">
        <v>495</v>
      </c>
      <c r="E112" s="115" t="s">
        <v>573</v>
      </c>
      <c r="F112" s="123" t="s">
        <v>438</v>
      </c>
      <c r="G112" s="124">
        <v>509</v>
      </c>
      <c r="H112" s="125">
        <v>2970</v>
      </c>
      <c r="I112" s="125">
        <v>2301</v>
      </c>
      <c r="J112" s="125">
        <v>2290</v>
      </c>
      <c r="K112" s="125">
        <v>2488</v>
      </c>
      <c r="L112" s="125">
        <v>1706</v>
      </c>
      <c r="M112" s="125">
        <v>2079</v>
      </c>
      <c r="N112" s="125">
        <v>1345</v>
      </c>
      <c r="O112" s="125">
        <v>1112</v>
      </c>
      <c r="P112" s="125">
        <v>2666</v>
      </c>
      <c r="Q112" s="125">
        <v>1577</v>
      </c>
      <c r="R112" s="125">
        <v>21042</v>
      </c>
      <c r="S112" s="126">
        <v>21042</v>
      </c>
    </row>
    <row r="113" spans="2:19" ht="12" customHeight="1" x14ac:dyDescent="0.2">
      <c r="B113" s="41">
        <v>112</v>
      </c>
      <c r="C113" s="135" t="s">
        <v>591</v>
      </c>
      <c r="D113" s="115" t="s">
        <v>496</v>
      </c>
      <c r="E113" s="115" t="s">
        <v>573</v>
      </c>
      <c r="F113" s="123" t="s">
        <v>438</v>
      </c>
      <c r="G113" s="124">
        <v>331</v>
      </c>
      <c r="H113" s="125">
        <v>2170</v>
      </c>
      <c r="I113" s="125">
        <v>2994</v>
      </c>
      <c r="J113" s="125">
        <v>1895</v>
      </c>
      <c r="K113" s="125">
        <v>1841</v>
      </c>
      <c r="L113" s="125">
        <v>1761</v>
      </c>
      <c r="M113" s="125">
        <v>2012</v>
      </c>
      <c r="N113" s="125">
        <v>1467</v>
      </c>
      <c r="O113" s="125">
        <v>1057</v>
      </c>
      <c r="P113" s="125">
        <v>1757</v>
      </c>
      <c r="Q113" s="125">
        <v>1735</v>
      </c>
      <c r="R113" s="125">
        <v>19020</v>
      </c>
      <c r="S113" s="126">
        <v>19020</v>
      </c>
    </row>
    <row r="114" spans="2:19" ht="12" customHeight="1" x14ac:dyDescent="0.2">
      <c r="B114" s="41">
        <v>113</v>
      </c>
      <c r="C114" s="135" t="s">
        <v>591</v>
      </c>
      <c r="D114" s="127" t="s">
        <v>439</v>
      </c>
      <c r="E114" s="115" t="s">
        <v>573</v>
      </c>
      <c r="F114" s="125">
        <v>5243</v>
      </c>
      <c r="G114" s="125">
        <v>6464</v>
      </c>
      <c r="H114" s="125">
        <v>11018</v>
      </c>
      <c r="I114" s="125">
        <v>12836</v>
      </c>
      <c r="J114" s="125">
        <v>10610</v>
      </c>
      <c r="K114" s="125">
        <v>11411</v>
      </c>
      <c r="L114" s="125">
        <v>11265</v>
      </c>
      <c r="M114" s="125">
        <v>7513</v>
      </c>
      <c r="N114" s="125">
        <v>8832</v>
      </c>
      <c r="O114" s="125">
        <v>6460</v>
      </c>
      <c r="P114" s="125">
        <v>10190</v>
      </c>
      <c r="Q114" s="125">
        <v>9820</v>
      </c>
      <c r="R114" s="125">
        <v>111663</v>
      </c>
      <c r="S114" s="126">
        <v>111663</v>
      </c>
    </row>
    <row r="115" spans="2:19" ht="12" customHeight="1" x14ac:dyDescent="0.2">
      <c r="B115" s="41">
        <v>114</v>
      </c>
      <c r="C115" s="135" t="s">
        <v>591</v>
      </c>
      <c r="D115" s="128" t="s">
        <v>574</v>
      </c>
      <c r="E115" s="128" t="s">
        <v>573</v>
      </c>
      <c r="F115" s="129">
        <f>SUM(F109:F113)</f>
        <v>5243</v>
      </c>
      <c r="G115" s="129">
        <f t="shared" ref="G115:S115" si="18">SUM(G109:G113)</f>
        <v>6463</v>
      </c>
      <c r="H115" s="129">
        <f t="shared" si="18"/>
        <v>11017</v>
      </c>
      <c r="I115" s="129">
        <f t="shared" si="18"/>
        <v>12837</v>
      </c>
      <c r="J115" s="129">
        <f t="shared" si="18"/>
        <v>10610</v>
      </c>
      <c r="K115" s="129">
        <f t="shared" si="18"/>
        <v>11412</v>
      </c>
      <c r="L115" s="129">
        <f t="shared" si="18"/>
        <v>11265</v>
      </c>
      <c r="M115" s="129">
        <f t="shared" si="18"/>
        <v>7514</v>
      </c>
      <c r="N115" s="129">
        <f t="shared" si="18"/>
        <v>8833</v>
      </c>
      <c r="O115" s="129">
        <f t="shared" si="18"/>
        <v>6460</v>
      </c>
      <c r="P115" s="129">
        <f t="shared" si="18"/>
        <v>10190</v>
      </c>
      <c r="Q115" s="129">
        <f t="shared" si="18"/>
        <v>9820</v>
      </c>
      <c r="R115" s="129">
        <f t="shared" si="18"/>
        <v>111663</v>
      </c>
      <c r="S115" s="129">
        <f t="shared" si="18"/>
        <v>111663</v>
      </c>
    </row>
    <row r="116" spans="2:19" ht="12" customHeight="1" x14ac:dyDescent="0.2">
      <c r="B116" s="41">
        <v>115</v>
      </c>
      <c r="C116" s="135" t="s">
        <v>591</v>
      </c>
      <c r="D116" s="120" t="s">
        <v>571</v>
      </c>
      <c r="E116" s="120"/>
      <c r="F116" s="121" t="s">
        <v>458</v>
      </c>
      <c r="G116" s="121" t="s">
        <v>459</v>
      </c>
      <c r="H116" s="121" t="s">
        <v>460</v>
      </c>
      <c r="I116" s="121" t="s">
        <v>461</v>
      </c>
      <c r="J116" s="121" t="s">
        <v>462</v>
      </c>
      <c r="K116" s="121" t="s">
        <v>463</v>
      </c>
      <c r="L116" s="121" t="s">
        <v>464</v>
      </c>
      <c r="M116" s="121" t="s">
        <v>465</v>
      </c>
      <c r="N116" s="121" t="s">
        <v>466</v>
      </c>
      <c r="O116" s="121" t="s">
        <v>467</v>
      </c>
      <c r="P116" s="121" t="s">
        <v>575</v>
      </c>
      <c r="Q116" s="121" t="s">
        <v>589</v>
      </c>
      <c r="R116" s="121" t="s">
        <v>578</v>
      </c>
      <c r="S116" s="122" t="s">
        <v>578</v>
      </c>
    </row>
    <row r="117" spans="2:19" ht="12" customHeight="1" x14ac:dyDescent="0.2">
      <c r="B117" s="41">
        <v>116</v>
      </c>
      <c r="C117" s="135" t="s">
        <v>591</v>
      </c>
      <c r="D117" s="115" t="s">
        <v>485</v>
      </c>
      <c r="E117" s="115" t="s">
        <v>573</v>
      </c>
      <c r="F117" s="125">
        <v>2504</v>
      </c>
      <c r="G117" s="125">
        <v>1727</v>
      </c>
      <c r="H117" s="130"/>
      <c r="I117" s="130"/>
      <c r="J117" s="130"/>
      <c r="K117" s="130"/>
      <c r="L117" s="130"/>
      <c r="M117" s="130"/>
      <c r="N117" s="130"/>
      <c r="O117" s="130"/>
      <c r="P117" s="130"/>
      <c r="Q117" s="125">
        <v>4231</v>
      </c>
      <c r="R117" s="125">
        <v>28000</v>
      </c>
      <c r="S117" s="126">
        <v>28000</v>
      </c>
    </row>
    <row r="118" spans="2:19" ht="12" customHeight="1" x14ac:dyDescent="0.2">
      <c r="B118" s="41">
        <v>117</v>
      </c>
      <c r="C118" s="135" t="s">
        <v>591</v>
      </c>
      <c r="D118" s="115" t="s">
        <v>490</v>
      </c>
      <c r="E118" s="115" t="s">
        <v>573</v>
      </c>
      <c r="F118" s="125">
        <v>1009</v>
      </c>
      <c r="G118" s="125">
        <v>2488</v>
      </c>
      <c r="H118" s="130"/>
      <c r="I118" s="130"/>
      <c r="J118" s="130"/>
      <c r="K118" s="130"/>
      <c r="L118" s="130"/>
      <c r="M118" s="130"/>
      <c r="N118" s="130"/>
      <c r="O118" s="130"/>
      <c r="P118" s="130"/>
      <c r="Q118" s="125">
        <v>3497</v>
      </c>
      <c r="R118" s="125">
        <v>27350</v>
      </c>
      <c r="S118" s="126">
        <v>27350</v>
      </c>
    </row>
    <row r="119" spans="2:19" ht="12" customHeight="1" x14ac:dyDescent="0.2">
      <c r="B119" s="41">
        <v>118</v>
      </c>
      <c r="C119" s="135" t="s">
        <v>591</v>
      </c>
      <c r="D119" s="115" t="s">
        <v>493</v>
      </c>
      <c r="E119" s="115" t="s">
        <v>573</v>
      </c>
      <c r="F119" s="125">
        <v>1939</v>
      </c>
      <c r="G119" s="125">
        <v>1425</v>
      </c>
      <c r="H119" s="130"/>
      <c r="I119" s="130"/>
      <c r="J119" s="130"/>
      <c r="K119" s="130"/>
      <c r="L119" s="130"/>
      <c r="M119" s="130"/>
      <c r="N119" s="130"/>
      <c r="O119" s="130"/>
      <c r="P119" s="130"/>
      <c r="Q119" s="125">
        <v>3364</v>
      </c>
      <c r="R119" s="125">
        <v>27343</v>
      </c>
      <c r="S119" s="126">
        <v>27343</v>
      </c>
    </row>
    <row r="120" spans="2:19" ht="12" customHeight="1" x14ac:dyDescent="0.2">
      <c r="B120" s="41">
        <v>119</v>
      </c>
      <c r="C120" s="135" t="s">
        <v>591</v>
      </c>
      <c r="D120" s="115" t="s">
        <v>495</v>
      </c>
      <c r="E120" s="115" t="s">
        <v>573</v>
      </c>
      <c r="F120" s="125">
        <v>2385</v>
      </c>
      <c r="G120" s="125">
        <v>1141</v>
      </c>
      <c r="H120" s="130"/>
      <c r="I120" s="130"/>
      <c r="J120" s="130"/>
      <c r="K120" s="130"/>
      <c r="L120" s="130"/>
      <c r="M120" s="130"/>
      <c r="N120" s="130"/>
      <c r="O120" s="130"/>
      <c r="P120" s="130"/>
      <c r="Q120" s="125">
        <v>3525</v>
      </c>
      <c r="R120" s="125">
        <v>24567</v>
      </c>
      <c r="S120" s="126">
        <v>24567</v>
      </c>
    </row>
    <row r="121" spans="2:19" ht="12" customHeight="1" x14ac:dyDescent="0.2">
      <c r="B121" s="41">
        <v>120</v>
      </c>
      <c r="C121" s="135" t="s">
        <v>591</v>
      </c>
      <c r="D121" s="115" t="s">
        <v>496</v>
      </c>
      <c r="E121" s="115" t="s">
        <v>573</v>
      </c>
      <c r="F121" s="125">
        <v>1791</v>
      </c>
      <c r="G121" s="124">
        <v>611</v>
      </c>
      <c r="H121" s="130"/>
      <c r="I121" s="130"/>
      <c r="J121" s="130"/>
      <c r="K121" s="130"/>
      <c r="L121" s="130"/>
      <c r="M121" s="130"/>
      <c r="N121" s="130"/>
      <c r="O121" s="130"/>
      <c r="P121" s="130"/>
      <c r="Q121" s="125">
        <v>2402</v>
      </c>
      <c r="R121" s="125">
        <v>21422</v>
      </c>
      <c r="S121" s="126">
        <v>21422</v>
      </c>
    </row>
    <row r="122" spans="2:19" ht="12" customHeight="1" x14ac:dyDescent="0.2">
      <c r="B122" s="41">
        <v>121</v>
      </c>
      <c r="C122" s="135" t="s">
        <v>591</v>
      </c>
      <c r="D122" s="127" t="s">
        <v>439</v>
      </c>
      <c r="E122" s="115" t="s">
        <v>573</v>
      </c>
      <c r="F122" s="125">
        <v>9628</v>
      </c>
      <c r="G122" s="125">
        <v>7391</v>
      </c>
      <c r="H122" s="124">
        <v>0</v>
      </c>
      <c r="I122" s="124">
        <v>0</v>
      </c>
      <c r="J122" s="124">
        <v>0</v>
      </c>
      <c r="K122" s="124">
        <v>0</v>
      </c>
      <c r="L122" s="124">
        <v>0</v>
      </c>
      <c r="M122" s="124">
        <v>0</v>
      </c>
      <c r="N122" s="124">
        <v>0</v>
      </c>
      <c r="O122" s="124">
        <v>0</v>
      </c>
      <c r="P122" s="124">
        <v>0</v>
      </c>
      <c r="Q122" s="125">
        <v>17019</v>
      </c>
      <c r="R122" s="125">
        <v>128682</v>
      </c>
      <c r="S122" s="126">
        <v>128682</v>
      </c>
    </row>
    <row r="123" spans="2:19" ht="12" customHeight="1" x14ac:dyDescent="0.2">
      <c r="B123" s="41">
        <v>122</v>
      </c>
      <c r="C123" s="135" t="s">
        <v>591</v>
      </c>
      <c r="D123" s="128" t="s">
        <v>574</v>
      </c>
      <c r="E123" s="128" t="s">
        <v>573</v>
      </c>
      <c r="F123" s="129">
        <f>SUM(F117:F121)</f>
        <v>9628</v>
      </c>
      <c r="G123" s="129">
        <f t="shared" ref="G123:S123" si="19">SUM(G117:G121)</f>
        <v>7392</v>
      </c>
      <c r="H123" s="129">
        <f t="shared" si="19"/>
        <v>0</v>
      </c>
      <c r="I123" s="129">
        <f t="shared" si="19"/>
        <v>0</v>
      </c>
      <c r="J123" s="129">
        <f t="shared" si="19"/>
        <v>0</v>
      </c>
      <c r="K123" s="129">
        <f t="shared" si="19"/>
        <v>0</v>
      </c>
      <c r="L123" s="129">
        <f t="shared" si="19"/>
        <v>0</v>
      </c>
      <c r="M123" s="129">
        <f t="shared" si="19"/>
        <v>0</v>
      </c>
      <c r="N123" s="129">
        <f t="shared" si="19"/>
        <v>0</v>
      </c>
      <c r="O123" s="129">
        <f t="shared" si="19"/>
        <v>0</v>
      </c>
      <c r="P123" s="129">
        <f t="shared" si="19"/>
        <v>0</v>
      </c>
      <c r="Q123" s="129">
        <f t="shared" si="19"/>
        <v>17019</v>
      </c>
      <c r="R123" s="129">
        <f t="shared" si="19"/>
        <v>128682</v>
      </c>
      <c r="S123" s="129">
        <f t="shared" si="19"/>
        <v>128682</v>
      </c>
    </row>
  </sheetData>
  <phoneticPr fontId="1"/>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filterMode="1"/>
  <dimension ref="B2:AH284"/>
  <sheetViews>
    <sheetView zoomScale="75" zoomScaleNormal="75" workbookViewId="0">
      <selection activeCell="P152" sqref="P152"/>
    </sheetView>
  </sheetViews>
  <sheetFormatPr defaultRowHeight="12" x14ac:dyDescent="0.2"/>
  <cols>
    <col min="1" max="1" width="3.5703125" customWidth="1"/>
    <col min="2" max="3" width="4.5703125" customWidth="1"/>
    <col min="4" max="4" width="9.85546875" customWidth="1"/>
    <col min="5" max="5" width="17.7109375" customWidth="1"/>
    <col min="7" max="23" width="6.7109375" customWidth="1"/>
  </cols>
  <sheetData>
    <row r="2" spans="2:34" s="3" customFormat="1" x14ac:dyDescent="0.2">
      <c r="B2" s="3">
        <v>1</v>
      </c>
      <c r="C2" s="3" t="s">
        <v>155</v>
      </c>
      <c r="E2" s="3" t="s">
        <v>176</v>
      </c>
      <c r="F2" s="3" t="s">
        <v>27</v>
      </c>
      <c r="H2" s="4" t="s">
        <v>432</v>
      </c>
    </row>
    <row r="3" spans="2:34" s="3" customFormat="1" ht="11.1" customHeight="1" x14ac:dyDescent="0.2">
      <c r="B3" s="3">
        <v>2</v>
      </c>
      <c r="C3" s="3" t="s">
        <v>155</v>
      </c>
      <c r="D3" s="3" t="s">
        <v>414</v>
      </c>
      <c r="E3" s="4" t="s">
        <v>92</v>
      </c>
      <c r="F3" s="4" t="s">
        <v>93</v>
      </c>
      <c r="G3" s="4" t="s">
        <v>387</v>
      </c>
      <c r="H3" s="4" t="s">
        <v>94</v>
      </c>
      <c r="I3" s="5"/>
      <c r="J3" s="5"/>
      <c r="K3" s="5"/>
      <c r="L3" s="5"/>
      <c r="M3" s="5"/>
      <c r="N3" s="5"/>
      <c r="O3" s="5"/>
      <c r="P3" s="5"/>
      <c r="Q3" s="5"/>
      <c r="R3" s="5"/>
      <c r="T3" s="5"/>
      <c r="U3" s="5"/>
      <c r="V3" s="5"/>
      <c r="W3" s="5"/>
      <c r="X3" s="5"/>
      <c r="AA3" s="5"/>
      <c r="AD3" s="5"/>
    </row>
    <row r="4" spans="2:34" s="3" customFormat="1" x14ac:dyDescent="0.2">
      <c r="B4" s="3">
        <v>3</v>
      </c>
      <c r="C4" s="3" t="s">
        <v>155</v>
      </c>
      <c r="D4" s="3" t="s">
        <v>414</v>
      </c>
      <c r="E4" s="3" t="s">
        <v>70</v>
      </c>
      <c r="T4" s="4" t="s">
        <v>388</v>
      </c>
    </row>
    <row r="5" spans="2:34" s="3" customFormat="1" ht="11.1" customHeight="1" x14ac:dyDescent="0.2">
      <c r="B5" s="3">
        <v>6</v>
      </c>
      <c r="C5" s="3" t="s">
        <v>155</v>
      </c>
      <c r="D5" s="3" t="s">
        <v>414</v>
      </c>
      <c r="E5" s="4" t="s">
        <v>73</v>
      </c>
      <c r="F5" s="5"/>
      <c r="G5" s="5"/>
      <c r="H5" s="4" t="s">
        <v>389</v>
      </c>
      <c r="I5" s="4" t="s">
        <v>119</v>
      </c>
      <c r="J5" s="4" t="s">
        <v>120</v>
      </c>
      <c r="K5" s="4" t="s">
        <v>121</v>
      </c>
      <c r="L5" s="4" t="s">
        <v>122</v>
      </c>
      <c r="M5" s="4" t="s">
        <v>123</v>
      </c>
      <c r="N5" s="4" t="s">
        <v>124</v>
      </c>
      <c r="O5" s="4" t="s">
        <v>125</v>
      </c>
      <c r="P5" s="4" t="s">
        <v>79</v>
      </c>
      <c r="Q5" s="4" t="s">
        <v>126</v>
      </c>
      <c r="R5" s="4" t="s">
        <v>127</v>
      </c>
      <c r="T5" s="5"/>
      <c r="U5" s="5"/>
      <c r="V5" s="5"/>
      <c r="W5" s="5"/>
      <c r="X5" s="5"/>
      <c r="AA5" s="5"/>
      <c r="AD5" s="5"/>
    </row>
    <row r="6" spans="2:34" s="3" customFormat="1" ht="11.1" customHeight="1" x14ac:dyDescent="0.2">
      <c r="B6" s="3">
        <v>7</v>
      </c>
      <c r="C6" s="3" t="s">
        <v>155</v>
      </c>
      <c r="D6" s="3" t="s">
        <v>414</v>
      </c>
      <c r="E6" s="4" t="s">
        <v>82</v>
      </c>
      <c r="F6" s="5"/>
      <c r="G6" s="5"/>
      <c r="H6" s="4" t="s">
        <v>128</v>
      </c>
      <c r="I6" s="4" t="s">
        <v>129</v>
      </c>
      <c r="J6" s="4" t="s">
        <v>130</v>
      </c>
      <c r="K6" s="4" t="s">
        <v>131</v>
      </c>
      <c r="L6" s="4" t="s">
        <v>132</v>
      </c>
      <c r="M6" s="4" t="s">
        <v>77</v>
      </c>
      <c r="N6" s="4" t="s">
        <v>133</v>
      </c>
      <c r="O6" s="4" t="s">
        <v>134</v>
      </c>
      <c r="P6" s="4" t="s">
        <v>135</v>
      </c>
      <c r="Q6" s="4" t="s">
        <v>136</v>
      </c>
      <c r="R6" s="4" t="s">
        <v>137</v>
      </c>
      <c r="U6" s="5"/>
      <c r="V6" s="5"/>
      <c r="W6" s="5"/>
      <c r="X6" s="5"/>
      <c r="AA6" s="5"/>
      <c r="AD6" s="5"/>
    </row>
    <row r="7" spans="2:34" s="3" customFormat="1" ht="11.1" customHeight="1" x14ac:dyDescent="0.2">
      <c r="B7" s="3">
        <v>9</v>
      </c>
      <c r="C7" s="3" t="s">
        <v>155</v>
      </c>
      <c r="D7" s="3" t="s">
        <v>414</v>
      </c>
      <c r="E7" s="4" t="s">
        <v>95</v>
      </c>
      <c r="F7" s="4" t="s">
        <v>410</v>
      </c>
      <c r="G7" s="6">
        <v>0.1</v>
      </c>
      <c r="H7" s="6">
        <v>1.4E-3</v>
      </c>
      <c r="I7" s="4" t="s">
        <v>96</v>
      </c>
      <c r="J7" s="4" t="s">
        <v>96</v>
      </c>
      <c r="K7" s="6">
        <v>6.7000000000000004E-2</v>
      </c>
      <c r="L7" s="4" t="s">
        <v>96</v>
      </c>
      <c r="M7" s="4" t="s">
        <v>96</v>
      </c>
      <c r="N7" s="4" t="s">
        <v>96</v>
      </c>
      <c r="O7" s="6">
        <v>6.3E-2</v>
      </c>
      <c r="P7" s="4" t="s">
        <v>96</v>
      </c>
      <c r="Q7" s="4" t="s">
        <v>96</v>
      </c>
      <c r="R7" s="4" t="s">
        <v>96</v>
      </c>
      <c r="T7" s="4" t="s">
        <v>97</v>
      </c>
      <c r="U7" s="5"/>
      <c r="W7" s="5"/>
      <c r="Y7" s="5"/>
      <c r="Z7" s="5"/>
      <c r="AA7" s="5"/>
      <c r="AD7" s="5"/>
    </row>
    <row r="8" spans="2:34" s="3" customFormat="1" ht="11.1" hidden="1" customHeight="1" x14ac:dyDescent="0.2">
      <c r="B8" s="3">
        <v>10</v>
      </c>
      <c r="C8" s="3" t="s">
        <v>155</v>
      </c>
      <c r="D8" s="3" t="s">
        <v>414</v>
      </c>
      <c r="E8" s="4" t="s">
        <v>98</v>
      </c>
      <c r="F8" s="4" t="s">
        <v>99</v>
      </c>
      <c r="G8" s="6">
        <v>3.1</v>
      </c>
      <c r="H8" s="6">
        <v>0.14000000000000001</v>
      </c>
      <c r="I8" s="6">
        <v>0.21</v>
      </c>
      <c r="J8" s="6">
        <v>0.38</v>
      </c>
      <c r="K8" s="6">
        <v>0.66</v>
      </c>
      <c r="L8" s="4" t="s">
        <v>96</v>
      </c>
      <c r="M8" s="6">
        <v>0.71</v>
      </c>
      <c r="N8" s="6">
        <v>0.32</v>
      </c>
      <c r="O8" s="6">
        <v>0.63</v>
      </c>
      <c r="P8" s="6">
        <v>0.28999999999999998</v>
      </c>
      <c r="Q8" s="6">
        <v>0.22</v>
      </c>
      <c r="R8" s="4" t="s">
        <v>138</v>
      </c>
      <c r="T8" s="5"/>
      <c r="U8" s="5"/>
      <c r="W8" s="5"/>
      <c r="X8" s="5"/>
      <c r="Y8" s="5"/>
      <c r="Z8" s="5"/>
      <c r="AA8" s="5"/>
      <c r="AD8" s="5"/>
    </row>
    <row r="9" spans="2:34" s="3" customFormat="1" ht="11.1" hidden="1" customHeight="1" x14ac:dyDescent="0.2">
      <c r="B9" s="3">
        <v>12</v>
      </c>
      <c r="C9" s="3" t="s">
        <v>155</v>
      </c>
      <c r="D9" s="3" t="s">
        <v>414</v>
      </c>
      <c r="E9" s="4" t="s">
        <v>28</v>
      </c>
      <c r="F9" s="4" t="s">
        <v>411</v>
      </c>
      <c r="G9" s="6">
        <v>0.04</v>
      </c>
      <c r="H9" s="6">
        <v>2.1000000000000001E-2</v>
      </c>
      <c r="I9" s="6">
        <v>1.7000000000000001E-2</v>
      </c>
      <c r="J9" s="6">
        <v>1.4999999999999999E-2</v>
      </c>
      <c r="K9" s="6">
        <v>1.7999999999999999E-2</v>
      </c>
      <c r="L9" s="6">
        <v>1.4E-2</v>
      </c>
      <c r="M9" s="4" t="s">
        <v>96</v>
      </c>
      <c r="N9" s="6">
        <v>0.02</v>
      </c>
      <c r="O9" s="6">
        <v>1.2E-2</v>
      </c>
      <c r="P9" s="6">
        <v>8.9999999999999993E-3</v>
      </c>
      <c r="Q9" s="6">
        <v>1.6E-2</v>
      </c>
      <c r="R9" s="6">
        <v>5.8999999999999999E-3</v>
      </c>
      <c r="T9" s="4" t="s">
        <v>140</v>
      </c>
      <c r="U9" s="5"/>
      <c r="W9" s="5"/>
      <c r="X9" s="5"/>
      <c r="Y9" s="5"/>
      <c r="Z9" s="5"/>
      <c r="AA9" s="5"/>
    </row>
    <row r="10" spans="2:34" s="3" customFormat="1" ht="11.1" hidden="1" customHeight="1" x14ac:dyDescent="0.2">
      <c r="B10" s="3">
        <v>13</v>
      </c>
      <c r="C10" s="3" t="s">
        <v>155</v>
      </c>
      <c r="D10" s="3" t="s">
        <v>414</v>
      </c>
      <c r="E10" s="4" t="s">
        <v>102</v>
      </c>
      <c r="F10" s="4" t="s">
        <v>103</v>
      </c>
      <c r="G10" s="7">
        <v>250</v>
      </c>
      <c r="H10" s="7">
        <v>96</v>
      </c>
      <c r="I10" s="7">
        <v>87</v>
      </c>
      <c r="J10" s="7">
        <v>50</v>
      </c>
      <c r="K10" s="7">
        <v>40</v>
      </c>
      <c r="L10" s="7">
        <v>72</v>
      </c>
      <c r="M10" s="4" t="s">
        <v>96</v>
      </c>
      <c r="N10" s="7">
        <v>83</v>
      </c>
      <c r="O10" s="7">
        <v>56</v>
      </c>
      <c r="P10" s="7">
        <v>61</v>
      </c>
      <c r="Q10" s="7">
        <v>71</v>
      </c>
      <c r="R10" s="4" t="s">
        <v>141</v>
      </c>
      <c r="T10" s="4" t="s">
        <v>142</v>
      </c>
      <c r="U10" s="5"/>
      <c r="W10" s="5"/>
      <c r="X10" s="5"/>
      <c r="Y10" s="5"/>
      <c r="Z10" s="5"/>
      <c r="AA10" s="5"/>
    </row>
    <row r="11" spans="2:34" s="3" customFormat="1" ht="11.1" hidden="1" customHeight="1" x14ac:dyDescent="0.2">
      <c r="B11" s="3">
        <v>15</v>
      </c>
      <c r="C11" s="3" t="s">
        <v>155</v>
      </c>
      <c r="D11" s="3" t="s">
        <v>414</v>
      </c>
      <c r="E11" s="4" t="s">
        <v>104</v>
      </c>
      <c r="F11" s="4" t="s">
        <v>103</v>
      </c>
      <c r="G11" s="7">
        <v>80</v>
      </c>
      <c r="H11" s="7">
        <v>63</v>
      </c>
      <c r="I11" s="7">
        <v>29</v>
      </c>
      <c r="J11" s="7">
        <v>78</v>
      </c>
      <c r="K11" s="7">
        <v>68</v>
      </c>
      <c r="L11" s="4" t="s">
        <v>96</v>
      </c>
      <c r="M11" s="7">
        <v>49</v>
      </c>
      <c r="N11" s="7">
        <v>47</v>
      </c>
      <c r="O11" s="7">
        <v>32</v>
      </c>
      <c r="P11" s="7">
        <v>19</v>
      </c>
      <c r="Q11" s="7">
        <v>65</v>
      </c>
      <c r="R11" s="7">
        <v>74</v>
      </c>
      <c r="T11" s="4" t="s">
        <v>97</v>
      </c>
      <c r="U11" s="7"/>
      <c r="W11" s="5"/>
      <c r="X11" s="5"/>
      <c r="Y11" s="5"/>
      <c r="Z11" s="5"/>
      <c r="AA11" s="5"/>
      <c r="AD11" s="5"/>
    </row>
    <row r="12" spans="2:34" s="3" customFormat="1" ht="11.1" customHeight="1" x14ac:dyDescent="0.2">
      <c r="B12" s="3">
        <v>19</v>
      </c>
      <c r="C12" s="3" t="s">
        <v>155</v>
      </c>
      <c r="D12" s="3" t="s">
        <v>415</v>
      </c>
      <c r="E12" s="4" t="s">
        <v>73</v>
      </c>
      <c r="F12" s="5"/>
      <c r="G12" s="5"/>
      <c r="H12" s="4" t="s">
        <v>390</v>
      </c>
      <c r="I12" s="4" t="s">
        <v>144</v>
      </c>
      <c r="J12" s="4" t="s">
        <v>120</v>
      </c>
      <c r="K12" s="4" t="s">
        <v>145</v>
      </c>
      <c r="L12" s="4" t="s">
        <v>122</v>
      </c>
      <c r="M12" s="4" t="s">
        <v>124</v>
      </c>
      <c r="N12" s="4" t="s">
        <v>125</v>
      </c>
      <c r="O12" s="4" t="s">
        <v>79</v>
      </c>
      <c r="P12" s="4" t="s">
        <v>126</v>
      </c>
      <c r="Q12" s="4" t="s">
        <v>127</v>
      </c>
      <c r="R12" s="5"/>
      <c r="T12" s="5"/>
      <c r="U12" s="5"/>
      <c r="V12" s="5"/>
      <c r="W12" s="5"/>
      <c r="X12" s="5"/>
      <c r="Y12" s="5"/>
      <c r="Z12" s="5"/>
      <c r="AA12" s="5"/>
      <c r="AD12" s="5"/>
      <c r="AF12" s="5"/>
      <c r="AG12" s="5"/>
      <c r="AH12" s="5"/>
    </row>
    <row r="13" spans="2:34" s="3" customFormat="1" x14ac:dyDescent="0.2">
      <c r="B13" s="3">
        <v>20</v>
      </c>
      <c r="C13" s="3" t="s">
        <v>155</v>
      </c>
      <c r="D13" s="3" t="s">
        <v>415</v>
      </c>
      <c r="E13" s="4" t="s">
        <v>82</v>
      </c>
      <c r="F13" s="5"/>
      <c r="G13" s="5"/>
      <c r="H13" s="4" t="s">
        <v>146</v>
      </c>
      <c r="I13" s="4" t="s">
        <v>147</v>
      </c>
      <c r="J13" s="4" t="s">
        <v>148</v>
      </c>
      <c r="K13" s="4" t="s">
        <v>131</v>
      </c>
      <c r="L13" s="4" t="s">
        <v>149</v>
      </c>
      <c r="M13" s="4" t="s">
        <v>133</v>
      </c>
      <c r="N13" s="4" t="s">
        <v>134</v>
      </c>
      <c r="O13" s="4" t="s">
        <v>135</v>
      </c>
      <c r="P13" s="4" t="s">
        <v>136</v>
      </c>
      <c r="Q13" s="4" t="s">
        <v>137</v>
      </c>
      <c r="R13" s="5"/>
      <c r="T13" s="5"/>
      <c r="U13" s="5"/>
      <c r="V13" s="5"/>
      <c r="W13" s="5"/>
      <c r="X13" s="5"/>
      <c r="Y13" s="5"/>
      <c r="Z13" s="5"/>
      <c r="AA13" s="5"/>
      <c r="AD13" s="5"/>
      <c r="AF13" s="5"/>
      <c r="AG13" s="5"/>
      <c r="AH13" s="5"/>
    </row>
    <row r="14" spans="2:34" s="3" customFormat="1" x14ac:dyDescent="0.2">
      <c r="B14" s="3">
        <v>22</v>
      </c>
      <c r="C14" s="3" t="s">
        <v>155</v>
      </c>
      <c r="D14" s="3" t="s">
        <v>415</v>
      </c>
      <c r="E14" s="4" t="s">
        <v>95</v>
      </c>
      <c r="F14" s="4" t="s">
        <v>410</v>
      </c>
      <c r="G14" s="6">
        <v>0.1</v>
      </c>
      <c r="H14" s="6">
        <v>9.7999999999999997E-4</v>
      </c>
      <c r="I14" s="4" t="s">
        <v>96</v>
      </c>
      <c r="J14" s="4" t="s">
        <v>96</v>
      </c>
      <c r="K14" s="6">
        <v>4.4999999999999998E-2</v>
      </c>
      <c r="L14" s="4" t="s">
        <v>96</v>
      </c>
      <c r="M14" s="4" t="s">
        <v>96</v>
      </c>
      <c r="N14" s="6">
        <v>0.02</v>
      </c>
      <c r="O14" s="4" t="s">
        <v>96</v>
      </c>
      <c r="P14" s="4" t="s">
        <v>96</v>
      </c>
      <c r="Q14" s="4" t="s">
        <v>96</v>
      </c>
      <c r="R14" s="5"/>
      <c r="T14" s="4" t="s">
        <v>97</v>
      </c>
      <c r="U14" s="5"/>
      <c r="W14" s="5"/>
      <c r="X14" s="5"/>
      <c r="Y14" s="5"/>
      <c r="Z14" s="5"/>
      <c r="AA14" s="5"/>
      <c r="AD14" s="5"/>
      <c r="AF14" s="5"/>
      <c r="AG14" s="5"/>
      <c r="AH14" s="5"/>
    </row>
    <row r="15" spans="2:34" s="3" customFormat="1" hidden="1" x14ac:dyDescent="0.2">
      <c r="B15" s="3">
        <v>23</v>
      </c>
      <c r="C15" s="3" t="s">
        <v>155</v>
      </c>
      <c r="D15" s="3" t="s">
        <v>415</v>
      </c>
      <c r="E15" s="4" t="s">
        <v>98</v>
      </c>
      <c r="F15" s="4" t="s">
        <v>99</v>
      </c>
      <c r="G15" s="6">
        <v>3.1</v>
      </c>
      <c r="H15" s="6">
        <v>0.17</v>
      </c>
      <c r="I15" s="6">
        <v>4.1000000000000002E-2</v>
      </c>
      <c r="J15" s="6">
        <v>0.23</v>
      </c>
      <c r="K15" s="6">
        <v>0.11</v>
      </c>
      <c r="L15" s="6">
        <v>0.72</v>
      </c>
      <c r="M15" s="6">
        <v>0.35</v>
      </c>
      <c r="N15" s="6">
        <v>0.44</v>
      </c>
      <c r="O15" s="6">
        <v>0.31</v>
      </c>
      <c r="P15" s="6">
        <v>0.3</v>
      </c>
      <c r="Q15" s="6">
        <v>0.22</v>
      </c>
      <c r="R15" s="6"/>
      <c r="T15" s="5"/>
      <c r="U15" s="5"/>
      <c r="W15" s="5"/>
      <c r="X15" s="5"/>
      <c r="Y15" s="5"/>
      <c r="Z15" s="5"/>
      <c r="AA15" s="5"/>
      <c r="AD15" s="5"/>
      <c r="AF15" s="5"/>
      <c r="AG15" s="5"/>
      <c r="AH15" s="5"/>
    </row>
    <row r="16" spans="2:34" s="3" customFormat="1" hidden="1" x14ac:dyDescent="0.2">
      <c r="B16" s="3">
        <v>25</v>
      </c>
      <c r="C16" s="3" t="s">
        <v>155</v>
      </c>
      <c r="D16" s="3" t="s">
        <v>415</v>
      </c>
      <c r="E16" s="4" t="s">
        <v>28</v>
      </c>
      <c r="F16" s="4" t="s">
        <v>411</v>
      </c>
      <c r="G16" s="6">
        <v>0.04</v>
      </c>
      <c r="H16" s="6">
        <v>2.7E-2</v>
      </c>
      <c r="I16" s="6">
        <v>5.7000000000000002E-3</v>
      </c>
      <c r="J16" s="6">
        <v>1.0999999999999999E-2</v>
      </c>
      <c r="K16" s="6">
        <v>9.5999999999999992E-3</v>
      </c>
      <c r="L16" s="6">
        <v>3.7000000000000002E-3</v>
      </c>
      <c r="M16" s="6">
        <v>1.6E-2</v>
      </c>
      <c r="N16" s="6">
        <v>1.0999999999999999E-2</v>
      </c>
      <c r="O16" s="6">
        <v>1.7000000000000001E-2</v>
      </c>
      <c r="P16" s="6">
        <v>8.9999999999999993E-3</v>
      </c>
      <c r="Q16" s="6">
        <v>4.8000000000000001E-4</v>
      </c>
      <c r="R16" s="6"/>
      <c r="T16" s="4" t="s">
        <v>97</v>
      </c>
      <c r="U16" s="5"/>
      <c r="W16" s="5"/>
      <c r="X16" s="5"/>
      <c r="Y16" s="5"/>
      <c r="Z16" s="5"/>
      <c r="AA16" s="5"/>
      <c r="AD16" s="5"/>
      <c r="AF16" s="5"/>
      <c r="AG16" s="5"/>
      <c r="AH16" s="5"/>
    </row>
    <row r="17" spans="2:34" s="3" customFormat="1" hidden="1" x14ac:dyDescent="0.2">
      <c r="B17" s="3">
        <v>26</v>
      </c>
      <c r="C17" s="3" t="s">
        <v>155</v>
      </c>
      <c r="D17" s="3" t="s">
        <v>415</v>
      </c>
      <c r="E17" s="4" t="s">
        <v>102</v>
      </c>
      <c r="F17" s="4" t="s">
        <v>103</v>
      </c>
      <c r="G17" s="7">
        <v>250</v>
      </c>
      <c r="H17" s="7">
        <v>80</v>
      </c>
      <c r="I17" s="7">
        <v>58</v>
      </c>
      <c r="J17" s="7">
        <v>54</v>
      </c>
      <c r="K17" s="7">
        <v>84</v>
      </c>
      <c r="L17" s="7">
        <v>76</v>
      </c>
      <c r="M17" s="7">
        <v>82</v>
      </c>
      <c r="N17" s="7">
        <v>92</v>
      </c>
      <c r="O17" s="7">
        <v>38</v>
      </c>
      <c r="P17" s="7">
        <v>59</v>
      </c>
      <c r="Q17" s="7">
        <v>55</v>
      </c>
      <c r="R17" s="7"/>
      <c r="T17" s="4" t="s">
        <v>97</v>
      </c>
      <c r="U17" s="5"/>
      <c r="W17" s="5"/>
      <c r="X17" s="5"/>
      <c r="Y17" s="5"/>
      <c r="Z17" s="5"/>
      <c r="AA17" s="5"/>
      <c r="AD17" s="5"/>
      <c r="AF17" s="5"/>
      <c r="AG17" s="5"/>
      <c r="AH17" s="5"/>
    </row>
    <row r="18" spans="2:34" s="3" customFormat="1" hidden="1" x14ac:dyDescent="0.2">
      <c r="B18" s="3">
        <v>28</v>
      </c>
      <c r="C18" s="3" t="s">
        <v>155</v>
      </c>
      <c r="D18" s="3" t="s">
        <v>415</v>
      </c>
      <c r="E18" s="4" t="s">
        <v>104</v>
      </c>
      <c r="F18" s="4" t="s">
        <v>103</v>
      </c>
      <c r="G18" s="7">
        <v>80</v>
      </c>
      <c r="H18" s="7">
        <v>17</v>
      </c>
      <c r="I18" s="7">
        <v>58</v>
      </c>
      <c r="J18" s="7">
        <v>73</v>
      </c>
      <c r="K18" s="7">
        <v>72</v>
      </c>
      <c r="L18" s="7">
        <v>42</v>
      </c>
      <c r="M18" s="7">
        <v>44</v>
      </c>
      <c r="N18" s="7">
        <v>42</v>
      </c>
      <c r="O18" s="7">
        <v>62</v>
      </c>
      <c r="P18" s="7">
        <v>54</v>
      </c>
      <c r="Q18" s="7">
        <v>32</v>
      </c>
      <c r="R18" s="7"/>
      <c r="T18" s="4" t="s">
        <v>97</v>
      </c>
      <c r="U18" s="5"/>
      <c r="W18" s="5"/>
      <c r="X18" s="5"/>
      <c r="Y18" s="5"/>
      <c r="Z18" s="5"/>
      <c r="AA18" s="5"/>
      <c r="AD18" s="5"/>
      <c r="AF18" s="5"/>
      <c r="AG18" s="5"/>
      <c r="AH18" s="5"/>
    </row>
    <row r="19" spans="2:34" s="3" customFormat="1" x14ac:dyDescent="0.2">
      <c r="B19" s="3">
        <v>31</v>
      </c>
      <c r="C19" s="3" t="s">
        <v>155</v>
      </c>
      <c r="D19" s="3" t="s">
        <v>416</v>
      </c>
      <c r="E19" s="4" t="s">
        <v>73</v>
      </c>
      <c r="F19" s="5"/>
      <c r="G19" s="5"/>
      <c r="H19" s="4" t="s">
        <v>391</v>
      </c>
      <c r="I19" s="4" t="s">
        <v>74</v>
      </c>
      <c r="J19" s="4" t="s">
        <v>131</v>
      </c>
      <c r="K19" s="4" t="s">
        <v>108</v>
      </c>
      <c r="L19" s="4" t="s">
        <v>77</v>
      </c>
      <c r="M19" s="4" t="s">
        <v>151</v>
      </c>
      <c r="N19" s="4" t="s">
        <v>79</v>
      </c>
      <c r="O19" s="4" t="s">
        <v>152</v>
      </c>
      <c r="P19" s="4" t="s">
        <v>81</v>
      </c>
      <c r="Q19" s="5"/>
      <c r="R19" s="5"/>
      <c r="T19" s="5"/>
      <c r="U19" s="5"/>
      <c r="V19" s="5"/>
      <c r="W19" s="5"/>
      <c r="X19" s="5"/>
      <c r="Y19" s="5"/>
      <c r="AA19" s="5"/>
      <c r="AD19" s="5"/>
      <c r="AF19" s="5"/>
    </row>
    <row r="20" spans="2:34" s="3" customFormat="1" x14ac:dyDescent="0.2">
      <c r="B20" s="3">
        <v>32</v>
      </c>
      <c r="C20" s="3" t="s">
        <v>155</v>
      </c>
      <c r="D20" s="3" t="s">
        <v>416</v>
      </c>
      <c r="E20" s="4" t="s">
        <v>82</v>
      </c>
      <c r="F20" s="5"/>
      <c r="G20" s="5"/>
      <c r="H20" s="4" t="s">
        <v>153</v>
      </c>
      <c r="I20" s="4" t="s">
        <v>84</v>
      </c>
      <c r="J20" s="4" t="s">
        <v>107</v>
      </c>
      <c r="K20" s="4" t="s">
        <v>86</v>
      </c>
      <c r="L20" s="4" t="s">
        <v>87</v>
      </c>
      <c r="M20" s="4" t="s">
        <v>88</v>
      </c>
      <c r="N20" s="4" t="s">
        <v>89</v>
      </c>
      <c r="O20" s="4" t="s">
        <v>90</v>
      </c>
      <c r="P20" s="4" t="s">
        <v>91</v>
      </c>
      <c r="Q20" s="5"/>
      <c r="R20" s="5"/>
      <c r="T20" s="5"/>
      <c r="U20" s="5"/>
      <c r="V20" s="5"/>
      <c r="W20" s="5"/>
      <c r="X20" s="5"/>
      <c r="Y20" s="5"/>
      <c r="AA20" s="5"/>
      <c r="AD20" s="5"/>
      <c r="AF20" s="5"/>
    </row>
    <row r="21" spans="2:34" s="3" customFormat="1" x14ac:dyDescent="0.2">
      <c r="B21" s="3">
        <v>34</v>
      </c>
      <c r="C21" s="3" t="s">
        <v>155</v>
      </c>
      <c r="D21" s="3" t="s">
        <v>416</v>
      </c>
      <c r="E21" s="4" t="s">
        <v>95</v>
      </c>
      <c r="F21" s="4" t="s">
        <v>410</v>
      </c>
      <c r="G21" s="6">
        <v>0.1</v>
      </c>
      <c r="H21" s="6">
        <v>6.0999999999999999E-5</v>
      </c>
      <c r="I21" s="4" t="s">
        <v>96</v>
      </c>
      <c r="J21" s="4" t="s">
        <v>96</v>
      </c>
      <c r="K21" s="4" t="s">
        <v>96</v>
      </c>
      <c r="L21" s="4" t="s">
        <v>96</v>
      </c>
      <c r="M21" s="6">
        <v>3.3E-3</v>
      </c>
      <c r="N21" s="4" t="s">
        <v>96</v>
      </c>
      <c r="O21" s="4" t="s">
        <v>96</v>
      </c>
      <c r="P21" s="4" t="s">
        <v>96</v>
      </c>
      <c r="Q21" s="5"/>
      <c r="R21" s="5"/>
      <c r="T21" s="4" t="s">
        <v>97</v>
      </c>
      <c r="U21" s="5"/>
      <c r="W21" s="5"/>
      <c r="Y21" s="5"/>
      <c r="Z21" s="5"/>
      <c r="AD21" s="5"/>
      <c r="AF21" s="5"/>
    </row>
    <row r="22" spans="2:34" s="3" customFormat="1" hidden="1" x14ac:dyDescent="0.2">
      <c r="B22" s="3">
        <v>35</v>
      </c>
      <c r="C22" s="3" t="s">
        <v>155</v>
      </c>
      <c r="D22" s="3" t="s">
        <v>416</v>
      </c>
      <c r="E22" s="4" t="s">
        <v>98</v>
      </c>
      <c r="F22" s="4" t="s">
        <v>99</v>
      </c>
      <c r="G22" s="6">
        <v>3.1</v>
      </c>
      <c r="H22" s="6">
        <v>0.17</v>
      </c>
      <c r="I22" s="6">
        <v>0.42</v>
      </c>
      <c r="J22" s="6">
        <v>0.23</v>
      </c>
      <c r="K22" s="6">
        <v>0.47</v>
      </c>
      <c r="L22" s="6">
        <v>0.12</v>
      </c>
      <c r="M22" s="6">
        <v>0.31</v>
      </c>
      <c r="N22" s="6">
        <v>0.26</v>
      </c>
      <c r="O22" s="6">
        <v>0.26</v>
      </c>
      <c r="P22" s="6">
        <v>0.49</v>
      </c>
      <c r="Q22" s="5"/>
      <c r="R22" s="5"/>
      <c r="T22" s="5"/>
      <c r="U22" s="5"/>
      <c r="W22" s="5"/>
      <c r="X22" s="5"/>
      <c r="Y22" s="5"/>
      <c r="Z22" s="5"/>
      <c r="AA22" s="5"/>
      <c r="AD22" s="5"/>
      <c r="AF22" s="5"/>
    </row>
    <row r="23" spans="2:34" s="3" customFormat="1" hidden="1" x14ac:dyDescent="0.2">
      <c r="B23" s="3">
        <v>37</v>
      </c>
      <c r="C23" s="3" t="s">
        <v>155</v>
      </c>
      <c r="D23" s="3" t="s">
        <v>416</v>
      </c>
      <c r="E23" s="4" t="s">
        <v>28</v>
      </c>
      <c r="F23" s="4" t="s">
        <v>411</v>
      </c>
      <c r="G23" s="6">
        <v>0.04</v>
      </c>
      <c r="H23" s="6">
        <v>1E-3</v>
      </c>
      <c r="I23" s="6">
        <v>1E-3</v>
      </c>
      <c r="J23" s="4" t="s">
        <v>101</v>
      </c>
      <c r="K23" s="6">
        <v>3.0000000000000001E-3</v>
      </c>
      <c r="L23" s="4" t="s">
        <v>101</v>
      </c>
      <c r="M23" s="6">
        <v>2E-3</v>
      </c>
      <c r="N23" s="6">
        <v>2E-3</v>
      </c>
      <c r="O23" s="6">
        <v>1E-3</v>
      </c>
      <c r="P23" s="6">
        <v>4.0000000000000001E-3</v>
      </c>
      <c r="Q23" s="5"/>
      <c r="R23" s="5"/>
      <c r="T23" s="4" t="s">
        <v>97</v>
      </c>
      <c r="U23" s="5"/>
      <c r="W23" s="5"/>
      <c r="X23" s="5"/>
      <c r="Y23" s="5"/>
      <c r="Z23" s="5"/>
      <c r="AD23" s="5"/>
      <c r="AF23" s="5"/>
    </row>
    <row r="24" spans="2:34" s="3" customFormat="1" hidden="1" x14ac:dyDescent="0.2">
      <c r="B24" s="3">
        <v>38</v>
      </c>
      <c r="C24" s="3" t="s">
        <v>155</v>
      </c>
      <c r="D24" s="3" t="s">
        <v>416</v>
      </c>
      <c r="E24" s="4" t="s">
        <v>102</v>
      </c>
      <c r="F24" s="4" t="s">
        <v>103</v>
      </c>
      <c r="G24" s="7">
        <v>250</v>
      </c>
      <c r="H24" s="7">
        <v>73</v>
      </c>
      <c r="I24" s="7">
        <v>120</v>
      </c>
      <c r="J24" s="7">
        <v>83</v>
      </c>
      <c r="K24" s="7">
        <v>110</v>
      </c>
      <c r="L24" s="7">
        <v>100</v>
      </c>
      <c r="M24" s="7">
        <v>80</v>
      </c>
      <c r="N24" s="7">
        <v>110</v>
      </c>
      <c r="O24" s="7">
        <v>100</v>
      </c>
      <c r="P24" s="7">
        <v>110</v>
      </c>
      <c r="Q24" s="5"/>
      <c r="R24" s="5"/>
      <c r="T24" s="4" t="s">
        <v>97</v>
      </c>
      <c r="U24" s="5"/>
      <c r="W24" s="5"/>
      <c r="X24" s="5"/>
      <c r="Y24" s="5"/>
      <c r="Z24" s="5"/>
      <c r="AD24" s="5"/>
      <c r="AF24" s="5"/>
    </row>
    <row r="25" spans="2:34" s="3" customFormat="1" hidden="1" x14ac:dyDescent="0.2">
      <c r="B25" s="3">
        <v>40</v>
      </c>
      <c r="C25" s="3" t="s">
        <v>155</v>
      </c>
      <c r="D25" s="3" t="s">
        <v>416</v>
      </c>
      <c r="E25" s="4" t="s">
        <v>104</v>
      </c>
      <c r="F25" s="4" t="s">
        <v>103</v>
      </c>
      <c r="G25" s="7">
        <v>80</v>
      </c>
      <c r="H25" s="7">
        <v>20</v>
      </c>
      <c r="I25" s="7">
        <v>57</v>
      </c>
      <c r="J25" s="7">
        <v>38</v>
      </c>
      <c r="K25" s="7">
        <v>59</v>
      </c>
      <c r="L25" s="7">
        <v>60</v>
      </c>
      <c r="M25" s="7">
        <v>9</v>
      </c>
      <c r="N25" s="7">
        <v>27</v>
      </c>
      <c r="O25" s="7">
        <v>43</v>
      </c>
      <c r="P25" s="7">
        <v>41</v>
      </c>
      <c r="Q25" s="5"/>
      <c r="R25" s="5"/>
      <c r="T25" s="4" t="s">
        <v>97</v>
      </c>
      <c r="U25" s="5"/>
      <c r="W25" s="5"/>
      <c r="X25" s="5"/>
      <c r="Y25" s="5"/>
      <c r="Z25" s="5"/>
      <c r="AA25" s="5"/>
      <c r="AE25" s="5"/>
      <c r="AF25" s="5"/>
    </row>
    <row r="26" spans="2:34" s="3" customFormat="1" x14ac:dyDescent="0.2">
      <c r="B26" s="3">
        <v>45</v>
      </c>
      <c r="C26" s="3" t="s">
        <v>155</v>
      </c>
      <c r="D26" s="3" t="s">
        <v>417</v>
      </c>
      <c r="E26" s="3" t="s">
        <v>73</v>
      </c>
      <c r="H26" s="3" t="s">
        <v>392</v>
      </c>
      <c r="I26" s="3" t="s">
        <v>74</v>
      </c>
      <c r="J26" s="3" t="s">
        <v>75</v>
      </c>
      <c r="K26" s="3" t="s">
        <v>76</v>
      </c>
      <c r="L26" s="3" t="s">
        <v>77</v>
      </c>
      <c r="M26" s="3" t="s">
        <v>78</v>
      </c>
      <c r="N26" s="3" t="s">
        <v>79</v>
      </c>
      <c r="O26" s="3" t="s">
        <v>80</v>
      </c>
      <c r="P26" s="3" t="s">
        <v>81</v>
      </c>
    </row>
    <row r="27" spans="2:34" s="3" customFormat="1" x14ac:dyDescent="0.2">
      <c r="B27" s="3">
        <v>46</v>
      </c>
      <c r="C27" s="3" t="s">
        <v>155</v>
      </c>
      <c r="D27" s="3" t="s">
        <v>417</v>
      </c>
      <c r="E27" s="3" t="s">
        <v>82</v>
      </c>
      <c r="H27" s="3" t="s">
        <v>83</v>
      </c>
      <c r="I27" s="3" t="s">
        <v>84</v>
      </c>
      <c r="J27" s="3" t="s">
        <v>85</v>
      </c>
      <c r="K27" s="3" t="s">
        <v>86</v>
      </c>
      <c r="L27" s="3" t="s">
        <v>87</v>
      </c>
      <c r="M27" s="3" t="s">
        <v>88</v>
      </c>
      <c r="N27" s="3" t="s">
        <v>89</v>
      </c>
      <c r="O27" s="3" t="s">
        <v>90</v>
      </c>
      <c r="P27" s="3" t="s">
        <v>91</v>
      </c>
    </row>
    <row r="28" spans="2:34" s="3" customFormat="1" x14ac:dyDescent="0.2">
      <c r="B28" s="3">
        <v>48</v>
      </c>
      <c r="C28" s="3" t="s">
        <v>155</v>
      </c>
      <c r="D28" s="3" t="s">
        <v>417</v>
      </c>
      <c r="E28" s="3" t="s">
        <v>95</v>
      </c>
      <c r="F28" s="3" t="s">
        <v>410</v>
      </c>
      <c r="G28" s="3">
        <v>0.1</v>
      </c>
      <c r="H28" s="3">
        <v>8.5000000000000006E-3</v>
      </c>
      <c r="I28" s="3" t="s">
        <v>96</v>
      </c>
      <c r="J28" s="3" t="s">
        <v>96</v>
      </c>
      <c r="K28" s="3" t="s">
        <v>96</v>
      </c>
      <c r="L28" s="3" t="s">
        <v>96</v>
      </c>
      <c r="M28" s="3">
        <v>1.4999999999999999E-2</v>
      </c>
      <c r="N28" s="3" t="s">
        <v>96</v>
      </c>
      <c r="O28" s="3" t="s">
        <v>96</v>
      </c>
      <c r="P28" s="3" t="s">
        <v>96</v>
      </c>
      <c r="T28" s="3" t="s">
        <v>97</v>
      </c>
    </row>
    <row r="29" spans="2:34" s="3" customFormat="1" hidden="1" x14ac:dyDescent="0.2">
      <c r="B29" s="3">
        <v>49</v>
      </c>
      <c r="C29" s="3" t="s">
        <v>155</v>
      </c>
      <c r="D29" s="3" t="s">
        <v>417</v>
      </c>
      <c r="E29" s="3" t="s">
        <v>98</v>
      </c>
      <c r="F29" s="3" t="s">
        <v>99</v>
      </c>
      <c r="G29" s="3">
        <v>3.1</v>
      </c>
      <c r="H29" s="3">
        <v>0.1</v>
      </c>
      <c r="I29" s="3">
        <v>0.57999999999999996</v>
      </c>
      <c r="J29" s="3">
        <v>0.12</v>
      </c>
      <c r="K29" s="3">
        <v>0.77</v>
      </c>
      <c r="L29" s="3">
        <v>0.11</v>
      </c>
      <c r="M29" s="3">
        <v>0.15</v>
      </c>
      <c r="N29" s="3">
        <v>0.24</v>
      </c>
      <c r="O29" s="3">
        <v>0.27</v>
      </c>
      <c r="P29" s="3">
        <v>0.26</v>
      </c>
    </row>
    <row r="30" spans="2:34" s="3" customFormat="1" hidden="1" x14ac:dyDescent="0.2">
      <c r="B30" s="3">
        <v>51</v>
      </c>
      <c r="C30" s="3" t="s">
        <v>155</v>
      </c>
      <c r="D30" s="3" t="s">
        <v>417</v>
      </c>
      <c r="E30" s="3" t="s">
        <v>28</v>
      </c>
      <c r="F30" s="3" t="s">
        <v>411</v>
      </c>
      <c r="G30" s="3">
        <v>0.04</v>
      </c>
      <c r="H30" s="3">
        <v>1E-3</v>
      </c>
      <c r="I30" s="3">
        <v>1E-3</v>
      </c>
      <c r="J30" s="3">
        <v>1E-3</v>
      </c>
      <c r="K30" s="3" t="s">
        <v>101</v>
      </c>
      <c r="L30" s="3" t="s">
        <v>101</v>
      </c>
      <c r="M30" s="3">
        <v>8.9999999999999993E-3</v>
      </c>
      <c r="N30" s="3">
        <v>3.0000000000000001E-3</v>
      </c>
      <c r="O30" s="3">
        <v>4.0000000000000001E-3</v>
      </c>
      <c r="P30" s="3">
        <v>4.0000000000000001E-3</v>
      </c>
      <c r="T30" s="3" t="s">
        <v>97</v>
      </c>
    </row>
    <row r="31" spans="2:34" s="3" customFormat="1" hidden="1" x14ac:dyDescent="0.2">
      <c r="B31" s="3">
        <v>52</v>
      </c>
      <c r="C31" s="3" t="s">
        <v>155</v>
      </c>
      <c r="D31" s="3" t="s">
        <v>417</v>
      </c>
      <c r="E31" s="3" t="s">
        <v>102</v>
      </c>
      <c r="F31" s="3" t="s">
        <v>103</v>
      </c>
      <c r="G31" s="3">
        <v>250</v>
      </c>
      <c r="H31" s="3">
        <v>95</v>
      </c>
      <c r="I31" s="3">
        <v>130</v>
      </c>
      <c r="J31" s="3">
        <v>110</v>
      </c>
      <c r="K31" s="3">
        <v>94</v>
      </c>
      <c r="L31" s="3">
        <v>84</v>
      </c>
      <c r="M31" s="3">
        <v>81</v>
      </c>
      <c r="N31" s="3">
        <v>73</v>
      </c>
      <c r="O31" s="3">
        <v>67</v>
      </c>
      <c r="P31" s="3">
        <v>74</v>
      </c>
      <c r="T31" s="3" t="s">
        <v>97</v>
      </c>
    </row>
    <row r="32" spans="2:34" s="3" customFormat="1" hidden="1" x14ac:dyDescent="0.2">
      <c r="B32" s="3">
        <v>54</v>
      </c>
      <c r="C32" s="3" t="s">
        <v>155</v>
      </c>
      <c r="D32" s="3" t="s">
        <v>417</v>
      </c>
      <c r="E32" s="3" t="s">
        <v>104</v>
      </c>
      <c r="F32" s="3" t="s">
        <v>103</v>
      </c>
      <c r="G32" s="3">
        <v>80</v>
      </c>
      <c r="H32" s="3">
        <v>27</v>
      </c>
      <c r="I32" s="3">
        <v>57</v>
      </c>
      <c r="J32" s="3">
        <v>15</v>
      </c>
      <c r="K32" s="3">
        <v>32</v>
      </c>
      <c r="L32" s="3">
        <v>17</v>
      </c>
      <c r="M32" s="3">
        <v>9.4</v>
      </c>
      <c r="N32" s="3">
        <v>77</v>
      </c>
      <c r="O32" s="3">
        <v>45</v>
      </c>
      <c r="P32" s="3">
        <v>14</v>
      </c>
      <c r="T32" s="3" t="s">
        <v>97</v>
      </c>
    </row>
    <row r="33" spans="2:20" s="3" customFormat="1" x14ac:dyDescent="0.2">
      <c r="B33" s="3">
        <v>58</v>
      </c>
      <c r="C33" s="3" t="s">
        <v>155</v>
      </c>
      <c r="D33" s="3" t="s">
        <v>418</v>
      </c>
      <c r="E33" s="3" t="s">
        <v>73</v>
      </c>
      <c r="H33" s="3" t="s">
        <v>393</v>
      </c>
      <c r="I33" s="3" t="s">
        <v>106</v>
      </c>
      <c r="J33" s="3" t="s">
        <v>107</v>
      </c>
      <c r="K33" s="3" t="s">
        <v>108</v>
      </c>
      <c r="L33" s="3" t="s">
        <v>109</v>
      </c>
      <c r="M33" s="3" t="s">
        <v>110</v>
      </c>
      <c r="N33" s="3" t="s">
        <v>111</v>
      </c>
      <c r="O33" s="3" t="s">
        <v>112</v>
      </c>
      <c r="P33" s="3" t="s">
        <v>113</v>
      </c>
    </row>
    <row r="34" spans="2:20" s="3" customFormat="1" x14ac:dyDescent="0.2">
      <c r="B34" s="3">
        <v>59</v>
      </c>
      <c r="C34" s="3" t="s">
        <v>155</v>
      </c>
      <c r="D34" s="3" t="s">
        <v>418</v>
      </c>
      <c r="E34" s="3" t="s">
        <v>82</v>
      </c>
      <c r="H34" s="3" t="s">
        <v>114</v>
      </c>
      <c r="I34" s="3" t="s">
        <v>84</v>
      </c>
      <c r="J34" s="3" t="s">
        <v>85</v>
      </c>
      <c r="K34" s="3" t="s">
        <v>86</v>
      </c>
      <c r="L34" s="3" t="s">
        <v>87</v>
      </c>
      <c r="M34" s="3" t="s">
        <v>115</v>
      </c>
      <c r="N34" s="3" t="s">
        <v>89</v>
      </c>
      <c r="O34" s="3" t="s">
        <v>116</v>
      </c>
      <c r="P34" s="3" t="s">
        <v>91</v>
      </c>
    </row>
    <row r="35" spans="2:20" s="3" customFormat="1" x14ac:dyDescent="0.2">
      <c r="B35" s="3">
        <v>61</v>
      </c>
      <c r="C35" s="3" t="s">
        <v>155</v>
      </c>
      <c r="D35" s="3" t="s">
        <v>418</v>
      </c>
      <c r="E35" s="3" t="s">
        <v>95</v>
      </c>
      <c r="F35" s="3" t="s">
        <v>410</v>
      </c>
      <c r="G35" s="3">
        <v>0.1</v>
      </c>
      <c r="H35" s="3">
        <v>6.3E-2</v>
      </c>
      <c r="I35" s="3" t="s">
        <v>96</v>
      </c>
      <c r="J35" s="3" t="s">
        <v>96</v>
      </c>
      <c r="K35" s="3" t="s">
        <v>96</v>
      </c>
      <c r="L35" s="3" t="s">
        <v>96</v>
      </c>
      <c r="M35" s="3">
        <v>3.3E-3</v>
      </c>
      <c r="N35" s="3" t="s">
        <v>96</v>
      </c>
      <c r="O35" s="3" t="s">
        <v>96</v>
      </c>
      <c r="P35" s="3" t="s">
        <v>96</v>
      </c>
      <c r="T35" s="3" t="s">
        <v>97</v>
      </c>
    </row>
    <row r="36" spans="2:20" s="3" customFormat="1" hidden="1" x14ac:dyDescent="0.2">
      <c r="B36" s="3">
        <v>62</v>
      </c>
      <c r="C36" s="3" t="s">
        <v>155</v>
      </c>
      <c r="D36" s="3" t="s">
        <v>418</v>
      </c>
      <c r="E36" s="3" t="s">
        <v>98</v>
      </c>
      <c r="F36" s="3" t="s">
        <v>99</v>
      </c>
      <c r="G36" s="3">
        <v>3.1</v>
      </c>
      <c r="H36" s="3">
        <v>0.16</v>
      </c>
      <c r="I36" s="3">
        <v>0.28999999999999998</v>
      </c>
      <c r="J36" s="3">
        <v>0.28999999999999998</v>
      </c>
      <c r="K36" s="3">
        <v>0.3</v>
      </c>
      <c r="L36" s="3">
        <v>0.22</v>
      </c>
      <c r="M36" s="3">
        <v>0.13</v>
      </c>
      <c r="N36" s="3">
        <v>0.94</v>
      </c>
      <c r="O36" s="3">
        <v>0.28000000000000003</v>
      </c>
      <c r="P36" s="3">
        <v>0.73</v>
      </c>
    </row>
    <row r="37" spans="2:20" s="3" customFormat="1" hidden="1" x14ac:dyDescent="0.2">
      <c r="B37" s="3">
        <v>64</v>
      </c>
      <c r="C37" s="3" t="s">
        <v>155</v>
      </c>
      <c r="D37" s="3" t="s">
        <v>418</v>
      </c>
      <c r="E37" s="3" t="s">
        <v>28</v>
      </c>
      <c r="F37" s="3" t="s">
        <v>411</v>
      </c>
      <c r="G37" s="3">
        <v>0.04</v>
      </c>
      <c r="H37" s="3">
        <v>4.0000000000000001E-3</v>
      </c>
      <c r="I37" s="3" t="s">
        <v>101</v>
      </c>
      <c r="J37" s="3">
        <v>1E-3</v>
      </c>
      <c r="K37" s="3" t="s">
        <v>101</v>
      </c>
      <c r="L37" s="3">
        <v>1E-3</v>
      </c>
      <c r="M37" s="3" t="s">
        <v>117</v>
      </c>
      <c r="N37" s="3">
        <v>2E-3</v>
      </c>
      <c r="O37" s="3" t="s">
        <v>101</v>
      </c>
      <c r="P37" s="3">
        <v>2E-3</v>
      </c>
      <c r="T37" s="3" t="s">
        <v>97</v>
      </c>
    </row>
    <row r="38" spans="2:20" s="3" customFormat="1" hidden="1" x14ac:dyDescent="0.2">
      <c r="B38" s="3">
        <v>65</v>
      </c>
      <c r="C38" s="3" t="s">
        <v>155</v>
      </c>
      <c r="D38" s="3" t="s">
        <v>418</v>
      </c>
      <c r="E38" s="3" t="s">
        <v>102</v>
      </c>
      <c r="F38" s="3" t="s">
        <v>103</v>
      </c>
      <c r="G38" s="3">
        <v>250</v>
      </c>
      <c r="H38" s="3">
        <v>100</v>
      </c>
      <c r="I38" s="3">
        <v>87</v>
      </c>
      <c r="J38" s="3">
        <v>90</v>
      </c>
      <c r="K38" s="3">
        <v>94</v>
      </c>
      <c r="L38" s="3">
        <v>120</v>
      </c>
      <c r="M38" s="3">
        <v>100</v>
      </c>
      <c r="N38" s="3">
        <v>70</v>
      </c>
      <c r="O38" s="3">
        <v>110</v>
      </c>
      <c r="P38" s="3">
        <v>120</v>
      </c>
      <c r="T38" s="3" t="s">
        <v>97</v>
      </c>
    </row>
    <row r="39" spans="2:20" s="3" customFormat="1" hidden="1" x14ac:dyDescent="0.2">
      <c r="B39" s="3">
        <v>67</v>
      </c>
      <c r="C39" s="3" t="s">
        <v>155</v>
      </c>
      <c r="D39" s="3" t="s">
        <v>418</v>
      </c>
      <c r="E39" s="3" t="s">
        <v>104</v>
      </c>
      <c r="F39" s="3" t="s">
        <v>103</v>
      </c>
      <c r="G39" s="3">
        <v>80</v>
      </c>
      <c r="H39" s="3">
        <v>31</v>
      </c>
      <c r="I39" s="3">
        <v>44</v>
      </c>
      <c r="J39" s="3">
        <v>29</v>
      </c>
      <c r="K39" s="3">
        <v>37</v>
      </c>
      <c r="L39" s="3">
        <v>38</v>
      </c>
      <c r="M39" s="3">
        <v>11</v>
      </c>
      <c r="N39" s="3">
        <v>45</v>
      </c>
      <c r="O39" s="3">
        <v>43</v>
      </c>
      <c r="P39" s="3">
        <v>60</v>
      </c>
      <c r="T39" s="3" t="s">
        <v>97</v>
      </c>
    </row>
    <row r="40" spans="2:20" s="3" customFormat="1" x14ac:dyDescent="0.2">
      <c r="B40" s="3">
        <v>71</v>
      </c>
      <c r="C40" s="3" t="s">
        <v>175</v>
      </c>
      <c r="D40" s="3" t="s">
        <v>414</v>
      </c>
      <c r="E40" s="3" t="s">
        <v>73</v>
      </c>
      <c r="H40" s="3" t="s">
        <v>130</v>
      </c>
      <c r="I40" s="3" t="s">
        <v>157</v>
      </c>
      <c r="K40" s="3" t="s">
        <v>158</v>
      </c>
      <c r="L40" s="3" t="s">
        <v>159</v>
      </c>
      <c r="M40" s="3" t="s">
        <v>160</v>
      </c>
    </row>
    <row r="41" spans="2:20" s="3" customFormat="1" x14ac:dyDescent="0.2">
      <c r="B41" s="3">
        <v>72</v>
      </c>
      <c r="C41" s="3" t="s">
        <v>175</v>
      </c>
      <c r="D41" s="3" t="s">
        <v>414</v>
      </c>
      <c r="E41" s="3" t="s">
        <v>82</v>
      </c>
      <c r="H41" s="3" t="s">
        <v>161</v>
      </c>
      <c r="I41" s="3" t="s">
        <v>107</v>
      </c>
      <c r="K41" s="3" t="s">
        <v>162</v>
      </c>
      <c r="L41" s="3" t="s">
        <v>88</v>
      </c>
      <c r="M41" s="3" t="s">
        <v>163</v>
      </c>
    </row>
    <row r="42" spans="2:20" s="3" customFormat="1" x14ac:dyDescent="0.2">
      <c r="B42" s="3">
        <v>74</v>
      </c>
      <c r="C42" s="3" t="s">
        <v>175</v>
      </c>
      <c r="D42" s="3" t="s">
        <v>414</v>
      </c>
      <c r="E42" s="3" t="s">
        <v>95</v>
      </c>
      <c r="F42" s="3" t="s">
        <v>410</v>
      </c>
      <c r="G42" s="3">
        <v>1</v>
      </c>
      <c r="H42" s="3">
        <v>0.02</v>
      </c>
      <c r="I42" s="3">
        <v>0.01</v>
      </c>
      <c r="K42" s="3">
        <v>8.2000000000000001E-5</v>
      </c>
      <c r="L42" s="3">
        <v>8.1000000000000004E-5</v>
      </c>
      <c r="M42" s="3">
        <v>8.0000000000000007E-5</v>
      </c>
      <c r="O42" s="3" t="s">
        <v>97</v>
      </c>
    </row>
    <row r="43" spans="2:20" s="3" customFormat="1" hidden="1" x14ac:dyDescent="0.2">
      <c r="B43" s="3">
        <v>75</v>
      </c>
      <c r="C43" s="3" t="s">
        <v>175</v>
      </c>
      <c r="D43" s="3" t="s">
        <v>414</v>
      </c>
      <c r="E43" s="3" t="s">
        <v>98</v>
      </c>
      <c r="F43" s="3" t="s">
        <v>99</v>
      </c>
      <c r="G43" s="3">
        <v>17.5</v>
      </c>
      <c r="H43" s="3">
        <v>0.02</v>
      </c>
      <c r="I43" s="3">
        <v>0.02</v>
      </c>
      <c r="K43" s="3">
        <v>0.03</v>
      </c>
      <c r="L43" s="3">
        <v>0.04</v>
      </c>
      <c r="M43" s="3">
        <v>0.02</v>
      </c>
    </row>
    <row r="44" spans="2:20" s="3" customFormat="1" hidden="1" x14ac:dyDescent="0.2">
      <c r="B44" s="3">
        <v>76</v>
      </c>
      <c r="C44" s="3" t="s">
        <v>175</v>
      </c>
      <c r="D44" s="3" t="s">
        <v>414</v>
      </c>
      <c r="E44" s="3" t="s">
        <v>28</v>
      </c>
      <c r="F44" s="3" t="s">
        <v>411</v>
      </c>
      <c r="G44" s="3">
        <v>0.08</v>
      </c>
      <c r="H44" s="3" t="s">
        <v>164</v>
      </c>
      <c r="I44" s="3">
        <v>1E-3</v>
      </c>
      <c r="K44" s="3">
        <v>2E-3</v>
      </c>
      <c r="L44" s="3">
        <v>4.0000000000000001E-3</v>
      </c>
      <c r="M44" s="3">
        <v>2E-3</v>
      </c>
      <c r="O44" s="3" t="s">
        <v>97</v>
      </c>
    </row>
    <row r="45" spans="2:20" s="3" customFormat="1" hidden="1" x14ac:dyDescent="0.2">
      <c r="B45" s="3">
        <v>77</v>
      </c>
      <c r="C45" s="3" t="s">
        <v>175</v>
      </c>
      <c r="D45" s="3" t="s">
        <v>414</v>
      </c>
      <c r="E45" s="3" t="s">
        <v>102</v>
      </c>
      <c r="F45" s="3" t="s">
        <v>103</v>
      </c>
      <c r="G45" s="3">
        <v>250</v>
      </c>
      <c r="H45" s="3">
        <v>120</v>
      </c>
      <c r="I45" s="3">
        <v>95</v>
      </c>
      <c r="K45" s="3">
        <v>100</v>
      </c>
      <c r="L45" s="3">
        <v>150</v>
      </c>
      <c r="M45" s="3">
        <v>45</v>
      </c>
      <c r="O45" s="3" t="s">
        <v>97</v>
      </c>
    </row>
    <row r="46" spans="2:20" s="3" customFormat="1" hidden="1" x14ac:dyDescent="0.2">
      <c r="B46" s="3">
        <v>78</v>
      </c>
      <c r="C46" s="3" t="s">
        <v>175</v>
      </c>
      <c r="D46" s="3" t="s">
        <v>414</v>
      </c>
      <c r="E46" s="3" t="s">
        <v>104</v>
      </c>
      <c r="F46" s="3" t="s">
        <v>103</v>
      </c>
      <c r="G46" s="3">
        <v>94</v>
      </c>
      <c r="H46" s="3">
        <v>16</v>
      </c>
      <c r="I46" s="3">
        <v>24</v>
      </c>
      <c r="K46" s="3">
        <v>18</v>
      </c>
      <c r="L46" s="3">
        <v>18</v>
      </c>
      <c r="M46" s="3">
        <v>5.0999999999999996</v>
      </c>
      <c r="T46" s="3" t="s">
        <v>97</v>
      </c>
    </row>
    <row r="47" spans="2:20" s="3" customFormat="1" x14ac:dyDescent="0.2">
      <c r="B47" s="3">
        <v>82</v>
      </c>
      <c r="C47" s="3" t="s">
        <v>175</v>
      </c>
      <c r="D47" s="3" t="s">
        <v>415</v>
      </c>
      <c r="E47" s="3" t="s">
        <v>73</v>
      </c>
      <c r="H47" s="3" t="s">
        <v>166</v>
      </c>
      <c r="I47" s="3" t="s">
        <v>167</v>
      </c>
      <c r="K47" s="3" t="s">
        <v>168</v>
      </c>
      <c r="L47" s="3" t="s">
        <v>169</v>
      </c>
      <c r="M47" s="3" t="s">
        <v>170</v>
      </c>
    </row>
    <row r="48" spans="2:20" s="3" customFormat="1" x14ac:dyDescent="0.2">
      <c r="B48" s="3">
        <v>83</v>
      </c>
      <c r="C48" s="3" t="s">
        <v>175</v>
      </c>
      <c r="D48" s="3" t="s">
        <v>415</v>
      </c>
      <c r="E48" s="3" t="s">
        <v>82</v>
      </c>
      <c r="H48" s="3" t="s">
        <v>161</v>
      </c>
      <c r="I48" s="3" t="s">
        <v>107</v>
      </c>
      <c r="K48" s="3" t="s">
        <v>162</v>
      </c>
      <c r="L48" s="3" t="s">
        <v>88</v>
      </c>
      <c r="M48" s="3" t="s">
        <v>163</v>
      </c>
    </row>
    <row r="49" spans="2:20" s="3" customFormat="1" x14ac:dyDescent="0.2">
      <c r="B49" s="3">
        <v>85</v>
      </c>
      <c r="C49" s="3" t="s">
        <v>175</v>
      </c>
      <c r="D49" s="3" t="s">
        <v>415</v>
      </c>
      <c r="E49" s="3" t="s">
        <v>95</v>
      </c>
      <c r="F49" s="3" t="s">
        <v>410</v>
      </c>
      <c r="G49" s="3">
        <v>1</v>
      </c>
      <c r="H49" s="3">
        <v>4.1000000000000002E-2</v>
      </c>
      <c r="I49" s="3">
        <v>2.5000000000000001E-2</v>
      </c>
      <c r="K49" s="3">
        <v>6.2000000000000003E-5</v>
      </c>
      <c r="L49" s="3">
        <v>3.9000000000000002E-7</v>
      </c>
      <c r="M49" s="3">
        <v>8.0000000000000007E-5</v>
      </c>
      <c r="O49" s="3" t="s">
        <v>97</v>
      </c>
    </row>
    <row r="50" spans="2:20" s="3" customFormat="1" hidden="1" x14ac:dyDescent="0.2">
      <c r="B50" s="3">
        <v>86</v>
      </c>
      <c r="C50" s="3" t="s">
        <v>175</v>
      </c>
      <c r="D50" s="3" t="s">
        <v>415</v>
      </c>
      <c r="E50" s="3" t="s">
        <v>98</v>
      </c>
      <c r="F50" s="3" t="s">
        <v>99</v>
      </c>
      <c r="G50" s="3">
        <v>17.5</v>
      </c>
      <c r="H50" s="3">
        <v>0.02</v>
      </c>
      <c r="I50" s="3">
        <v>0.05</v>
      </c>
      <c r="K50" s="3">
        <v>0.17</v>
      </c>
      <c r="L50" s="3">
        <v>0.19</v>
      </c>
      <c r="M50" s="3">
        <v>0.02</v>
      </c>
    </row>
    <row r="51" spans="2:20" s="3" customFormat="1" hidden="1" x14ac:dyDescent="0.2">
      <c r="B51" s="3">
        <v>87</v>
      </c>
      <c r="C51" s="3" t="s">
        <v>175</v>
      </c>
      <c r="D51" s="3" t="s">
        <v>415</v>
      </c>
      <c r="E51" s="3" t="s">
        <v>28</v>
      </c>
      <c r="F51" s="3" t="s">
        <v>411</v>
      </c>
      <c r="G51" s="3">
        <v>0.08</v>
      </c>
      <c r="H51" s="3" t="s">
        <v>164</v>
      </c>
      <c r="I51" s="3">
        <v>1E-3</v>
      </c>
      <c r="K51" s="3" t="s">
        <v>164</v>
      </c>
      <c r="L51" s="3">
        <v>4.0000000000000001E-3</v>
      </c>
      <c r="M51" s="3">
        <v>2E-3</v>
      </c>
      <c r="O51" s="3" t="s">
        <v>97</v>
      </c>
    </row>
    <row r="52" spans="2:20" s="3" customFormat="1" hidden="1" x14ac:dyDescent="0.2">
      <c r="B52" s="3">
        <v>88</v>
      </c>
      <c r="C52" s="3" t="s">
        <v>175</v>
      </c>
      <c r="D52" s="3" t="s">
        <v>415</v>
      </c>
      <c r="E52" s="3" t="s">
        <v>102</v>
      </c>
      <c r="F52" s="3" t="s">
        <v>103</v>
      </c>
      <c r="G52" s="3">
        <v>250</v>
      </c>
      <c r="H52" s="3">
        <v>55</v>
      </c>
      <c r="I52" s="3">
        <v>68</v>
      </c>
      <c r="K52" s="3">
        <v>120</v>
      </c>
      <c r="L52" s="3">
        <v>110</v>
      </c>
      <c r="M52" s="3">
        <v>76</v>
      </c>
      <c r="O52" s="3" t="s">
        <v>97</v>
      </c>
    </row>
    <row r="53" spans="2:20" s="3" customFormat="1" hidden="1" x14ac:dyDescent="0.2">
      <c r="B53" s="3">
        <v>89</v>
      </c>
      <c r="C53" s="3" t="s">
        <v>175</v>
      </c>
      <c r="D53" s="3" t="s">
        <v>415</v>
      </c>
      <c r="E53" s="3" t="s">
        <v>104</v>
      </c>
      <c r="F53" s="3" t="s">
        <v>103</v>
      </c>
      <c r="G53" s="3">
        <v>94</v>
      </c>
      <c r="H53" s="3">
        <v>2.7</v>
      </c>
      <c r="I53" s="3">
        <v>12</v>
      </c>
      <c r="K53" s="3">
        <v>13</v>
      </c>
      <c r="L53" s="3">
        <v>7.9</v>
      </c>
      <c r="M53" s="3">
        <v>24</v>
      </c>
      <c r="T53" s="3" t="s">
        <v>97</v>
      </c>
    </row>
    <row r="54" spans="2:20" s="3" customFormat="1" x14ac:dyDescent="0.2">
      <c r="B54" s="3">
        <v>93</v>
      </c>
      <c r="C54" s="3" t="s">
        <v>175</v>
      </c>
      <c r="D54" s="3" t="s">
        <v>416</v>
      </c>
      <c r="E54" s="3" t="s">
        <v>73</v>
      </c>
      <c r="H54" s="3" t="s">
        <v>148</v>
      </c>
      <c r="I54" s="3" t="s">
        <v>167</v>
      </c>
      <c r="K54" s="3" t="s">
        <v>173</v>
      </c>
      <c r="L54" s="3" t="s">
        <v>174</v>
      </c>
      <c r="M54" s="3" t="s">
        <v>170</v>
      </c>
    </row>
    <row r="55" spans="2:20" s="3" customFormat="1" x14ac:dyDescent="0.2">
      <c r="B55" s="3">
        <v>94</v>
      </c>
      <c r="C55" s="3" t="s">
        <v>175</v>
      </c>
      <c r="D55" s="3" t="s">
        <v>416</v>
      </c>
      <c r="E55" s="3" t="s">
        <v>82</v>
      </c>
      <c r="H55" s="3" t="s">
        <v>161</v>
      </c>
      <c r="I55" s="3" t="s">
        <v>107</v>
      </c>
      <c r="K55" s="3" t="s">
        <v>162</v>
      </c>
      <c r="L55" s="3" t="s">
        <v>88</v>
      </c>
      <c r="M55" s="3" t="s">
        <v>163</v>
      </c>
    </row>
    <row r="56" spans="2:20" s="3" customFormat="1" x14ac:dyDescent="0.2">
      <c r="B56" s="3">
        <v>96</v>
      </c>
      <c r="C56" s="3" t="s">
        <v>175</v>
      </c>
      <c r="D56" s="3" t="s">
        <v>416</v>
      </c>
      <c r="E56" s="3" t="s">
        <v>95</v>
      </c>
      <c r="F56" s="3" t="s">
        <v>410</v>
      </c>
      <c r="G56" s="3">
        <v>1</v>
      </c>
      <c r="H56" s="3">
        <v>0.01</v>
      </c>
      <c r="I56" s="3">
        <v>2.2000000000000001E-4</v>
      </c>
      <c r="K56" s="3">
        <v>3.1E-4</v>
      </c>
      <c r="L56" s="3">
        <v>3.6999999999999999E-4</v>
      </c>
      <c r="M56" s="3">
        <v>1.6000000000000001E-3</v>
      </c>
      <c r="O56" s="3" t="s">
        <v>97</v>
      </c>
    </row>
    <row r="57" spans="2:20" s="3" customFormat="1" hidden="1" x14ac:dyDescent="0.2">
      <c r="B57" s="3">
        <v>97</v>
      </c>
      <c r="C57" s="3" t="s">
        <v>175</v>
      </c>
      <c r="D57" s="3" t="s">
        <v>416</v>
      </c>
      <c r="E57" s="3" t="s">
        <v>98</v>
      </c>
      <c r="F57" s="3" t="s">
        <v>99</v>
      </c>
      <c r="G57" s="3">
        <v>17.5</v>
      </c>
      <c r="H57" s="3">
        <v>0.03</v>
      </c>
      <c r="I57" s="3">
        <v>0.06</v>
      </c>
      <c r="K57" s="3">
        <v>0.04</v>
      </c>
      <c r="L57" s="3">
        <v>0.1</v>
      </c>
      <c r="M57" s="3">
        <v>7.0000000000000007E-2</v>
      </c>
    </row>
    <row r="58" spans="2:20" s="3" customFormat="1" hidden="1" x14ac:dyDescent="0.2">
      <c r="B58" s="3">
        <v>98</v>
      </c>
      <c r="C58" s="3" t="s">
        <v>175</v>
      </c>
      <c r="D58" s="3" t="s">
        <v>416</v>
      </c>
      <c r="E58" s="3" t="s">
        <v>28</v>
      </c>
      <c r="F58" s="3" t="s">
        <v>411</v>
      </c>
      <c r="G58" s="3">
        <v>0.08</v>
      </c>
      <c r="H58" s="3" t="s">
        <v>164</v>
      </c>
      <c r="I58" s="3">
        <v>1E-3</v>
      </c>
      <c r="K58" s="3">
        <v>3.0000000000000001E-3</v>
      </c>
      <c r="L58" s="3">
        <v>6.0000000000000001E-3</v>
      </c>
      <c r="M58" s="3">
        <v>2E-3</v>
      </c>
      <c r="O58" s="3" t="s">
        <v>97</v>
      </c>
    </row>
    <row r="59" spans="2:20" s="3" customFormat="1" hidden="1" x14ac:dyDescent="0.2">
      <c r="B59" s="3">
        <v>99</v>
      </c>
      <c r="C59" s="3" t="s">
        <v>175</v>
      </c>
      <c r="D59" s="3" t="s">
        <v>416</v>
      </c>
      <c r="E59" s="3" t="s">
        <v>102</v>
      </c>
      <c r="F59" s="3" t="s">
        <v>103</v>
      </c>
      <c r="G59" s="3">
        <v>250</v>
      </c>
      <c r="H59" s="3">
        <v>65</v>
      </c>
      <c r="I59" s="3">
        <v>110</v>
      </c>
      <c r="K59" s="3">
        <v>130</v>
      </c>
      <c r="L59" s="3">
        <v>120</v>
      </c>
      <c r="M59" s="3">
        <v>69</v>
      </c>
      <c r="O59" s="3" t="s">
        <v>97</v>
      </c>
    </row>
    <row r="60" spans="2:20" s="3" customFormat="1" hidden="1" x14ac:dyDescent="0.2">
      <c r="B60" s="3">
        <v>100</v>
      </c>
      <c r="C60" s="3" t="s">
        <v>175</v>
      </c>
      <c r="D60" s="3" t="s">
        <v>416</v>
      </c>
      <c r="E60" s="3" t="s">
        <v>104</v>
      </c>
      <c r="F60" s="3" t="s">
        <v>103</v>
      </c>
      <c r="G60" s="3">
        <v>94</v>
      </c>
      <c r="H60" s="3">
        <v>2.4</v>
      </c>
      <c r="I60" s="3">
        <v>23</v>
      </c>
      <c r="K60" s="3">
        <v>14</v>
      </c>
      <c r="L60" s="3">
        <v>19</v>
      </c>
      <c r="M60" s="3">
        <v>8.3000000000000007</v>
      </c>
      <c r="T60" s="3" t="s">
        <v>97</v>
      </c>
    </row>
    <row r="61" spans="2:20" s="3" customFormat="1" x14ac:dyDescent="0.2">
      <c r="B61" s="3">
        <v>107</v>
      </c>
      <c r="C61" s="3" t="s">
        <v>221</v>
      </c>
      <c r="D61" s="3" t="s">
        <v>420</v>
      </c>
      <c r="E61" s="3" t="s">
        <v>73</v>
      </c>
      <c r="H61" s="3" t="s">
        <v>394</v>
      </c>
      <c r="I61" s="3" t="s">
        <v>180</v>
      </c>
      <c r="J61" s="3" t="s">
        <v>181</v>
      </c>
      <c r="K61" s="3" t="s">
        <v>182</v>
      </c>
      <c r="L61" s="3" t="s">
        <v>183</v>
      </c>
      <c r="M61" s="3" t="s">
        <v>184</v>
      </c>
      <c r="N61" s="3" t="s">
        <v>185</v>
      </c>
      <c r="O61" s="3" t="s">
        <v>186</v>
      </c>
      <c r="P61" s="3" t="s">
        <v>187</v>
      </c>
    </row>
    <row r="62" spans="2:20" s="3" customFormat="1" x14ac:dyDescent="0.2">
      <c r="B62" s="3">
        <v>108</v>
      </c>
      <c r="C62" s="3" t="s">
        <v>221</v>
      </c>
      <c r="D62" s="3" t="s">
        <v>420</v>
      </c>
      <c r="E62" s="3" t="s">
        <v>82</v>
      </c>
      <c r="H62" s="3" t="s">
        <v>188</v>
      </c>
      <c r="I62" s="3" t="s">
        <v>189</v>
      </c>
      <c r="J62" s="3" t="s">
        <v>190</v>
      </c>
      <c r="K62" s="3" t="s">
        <v>191</v>
      </c>
      <c r="L62" s="3" t="s">
        <v>192</v>
      </c>
      <c r="M62" s="3" t="s">
        <v>193</v>
      </c>
      <c r="N62" s="3" t="s">
        <v>194</v>
      </c>
      <c r="O62" s="3" t="s">
        <v>195</v>
      </c>
      <c r="P62" s="3" t="s">
        <v>196</v>
      </c>
    </row>
    <row r="63" spans="2:20" s="3" customFormat="1" x14ac:dyDescent="0.2">
      <c r="B63" s="3">
        <v>110</v>
      </c>
      <c r="C63" s="3" t="s">
        <v>221</v>
      </c>
      <c r="D63" s="3" t="s">
        <v>420</v>
      </c>
      <c r="E63" s="3" t="s">
        <v>95</v>
      </c>
      <c r="F63" s="3" t="s">
        <v>410</v>
      </c>
      <c r="G63" s="3">
        <v>0.05</v>
      </c>
      <c r="H63" s="3">
        <v>1.7999999999999999E-2</v>
      </c>
      <c r="I63" s="3" t="s">
        <v>96</v>
      </c>
      <c r="J63" s="3" t="s">
        <v>96</v>
      </c>
      <c r="K63" s="3" t="s">
        <v>96</v>
      </c>
      <c r="L63" s="3" t="s">
        <v>96</v>
      </c>
      <c r="M63" s="3" t="s">
        <v>96</v>
      </c>
      <c r="N63" s="3">
        <v>0.01</v>
      </c>
      <c r="O63" s="3" t="s">
        <v>96</v>
      </c>
      <c r="P63" s="3" t="s">
        <v>96</v>
      </c>
      <c r="T63" s="3" t="s">
        <v>97</v>
      </c>
    </row>
    <row r="64" spans="2:20" s="3" customFormat="1" hidden="1" x14ac:dyDescent="0.2">
      <c r="B64" s="3">
        <v>111</v>
      </c>
      <c r="C64" s="3" t="s">
        <v>221</v>
      </c>
      <c r="D64" s="3" t="s">
        <v>420</v>
      </c>
      <c r="E64" s="3" t="s">
        <v>98</v>
      </c>
      <c r="F64" s="3" t="s">
        <v>99</v>
      </c>
      <c r="G64" s="3">
        <v>8.3000000000000007</v>
      </c>
      <c r="H64" s="3">
        <v>0.84</v>
      </c>
      <c r="I64" s="3">
        <v>1.1000000000000001</v>
      </c>
      <c r="J64" s="3">
        <v>0.47</v>
      </c>
      <c r="K64" s="3">
        <v>0.42</v>
      </c>
      <c r="L64" s="3">
        <v>1.5</v>
      </c>
      <c r="M64" s="3">
        <v>1.5</v>
      </c>
      <c r="N64" s="3">
        <v>1.3</v>
      </c>
      <c r="O64" s="3">
        <v>2</v>
      </c>
      <c r="P64" s="3">
        <v>0.47</v>
      </c>
    </row>
    <row r="65" spans="2:20" s="3" customFormat="1" hidden="1" x14ac:dyDescent="0.2">
      <c r="B65" s="3">
        <v>112</v>
      </c>
      <c r="C65" s="3" t="s">
        <v>221</v>
      </c>
      <c r="D65" s="3" t="s">
        <v>420</v>
      </c>
      <c r="E65" s="3" t="s">
        <v>28</v>
      </c>
      <c r="F65" s="3" t="s">
        <v>411</v>
      </c>
      <c r="G65" s="3">
        <v>0.02</v>
      </c>
      <c r="H65" s="3" t="s">
        <v>197</v>
      </c>
      <c r="I65" s="3" t="s">
        <v>198</v>
      </c>
      <c r="J65" s="3" t="s">
        <v>198</v>
      </c>
      <c r="K65" s="3" t="s">
        <v>198</v>
      </c>
      <c r="L65" s="3" t="s">
        <v>198</v>
      </c>
      <c r="M65" s="3" t="s">
        <v>198</v>
      </c>
      <c r="N65" s="3" t="s">
        <v>199</v>
      </c>
      <c r="O65" s="3" t="s">
        <v>199</v>
      </c>
      <c r="P65" s="3" t="s">
        <v>199</v>
      </c>
      <c r="T65" s="3" t="s">
        <v>97</v>
      </c>
    </row>
    <row r="66" spans="2:20" s="3" customFormat="1" hidden="1" x14ac:dyDescent="0.2">
      <c r="B66" s="3">
        <v>113</v>
      </c>
      <c r="C66" s="3" t="s">
        <v>221</v>
      </c>
      <c r="D66" s="3" t="s">
        <v>420</v>
      </c>
      <c r="E66" s="3" t="s">
        <v>102</v>
      </c>
      <c r="F66" s="3" t="s">
        <v>103</v>
      </c>
      <c r="G66" s="3">
        <v>200</v>
      </c>
      <c r="H66" s="3">
        <v>110</v>
      </c>
      <c r="I66" s="3">
        <v>100</v>
      </c>
      <c r="J66" s="3">
        <v>100</v>
      </c>
      <c r="K66" s="3">
        <v>90</v>
      </c>
      <c r="L66" s="3">
        <v>100</v>
      </c>
      <c r="M66" s="3">
        <v>94</v>
      </c>
      <c r="N66" s="3">
        <v>79</v>
      </c>
      <c r="O66" s="3">
        <v>100</v>
      </c>
      <c r="P66" s="3">
        <v>92</v>
      </c>
      <c r="T66" s="3" t="s">
        <v>97</v>
      </c>
    </row>
    <row r="67" spans="2:20" s="3" customFormat="1" hidden="1" x14ac:dyDescent="0.2">
      <c r="B67" s="3">
        <v>114</v>
      </c>
      <c r="C67" s="3" t="s">
        <v>221</v>
      </c>
      <c r="D67" s="3" t="s">
        <v>420</v>
      </c>
      <c r="E67" s="3" t="s">
        <v>104</v>
      </c>
      <c r="F67" s="3" t="s">
        <v>103</v>
      </c>
      <c r="G67" s="3">
        <v>100</v>
      </c>
      <c r="H67" s="3">
        <v>48</v>
      </c>
      <c r="I67" s="3">
        <v>45</v>
      </c>
      <c r="J67" s="3">
        <v>69</v>
      </c>
      <c r="K67" s="3">
        <v>76</v>
      </c>
      <c r="L67" s="3">
        <v>61</v>
      </c>
      <c r="M67" s="3">
        <v>37</v>
      </c>
      <c r="N67" s="3">
        <v>41</v>
      </c>
      <c r="O67" s="3">
        <v>61</v>
      </c>
      <c r="P67" s="3">
        <v>15</v>
      </c>
      <c r="T67" s="3" t="s">
        <v>97</v>
      </c>
    </row>
    <row r="68" spans="2:20" s="3" customFormat="1" x14ac:dyDescent="0.2">
      <c r="B68" s="3">
        <v>117</v>
      </c>
      <c r="C68" s="3" t="s">
        <v>221</v>
      </c>
      <c r="D68" s="3" t="s">
        <v>421</v>
      </c>
      <c r="E68" s="3" t="s">
        <v>73</v>
      </c>
      <c r="H68" s="3" t="s">
        <v>395</v>
      </c>
      <c r="I68" s="3" t="s">
        <v>396</v>
      </c>
      <c r="J68" s="3" t="s">
        <v>201</v>
      </c>
      <c r="K68" s="3" t="s">
        <v>202</v>
      </c>
      <c r="L68" s="3" t="s">
        <v>203</v>
      </c>
      <c r="M68" s="3" t="s">
        <v>204</v>
      </c>
      <c r="N68" s="3" t="s">
        <v>205</v>
      </c>
      <c r="O68" s="3" t="s">
        <v>206</v>
      </c>
      <c r="P68" s="3" t="s">
        <v>207</v>
      </c>
    </row>
    <row r="69" spans="2:20" s="3" customFormat="1" x14ac:dyDescent="0.2">
      <c r="B69" s="3">
        <v>118</v>
      </c>
      <c r="C69" s="3" t="s">
        <v>221</v>
      </c>
      <c r="D69" s="3" t="s">
        <v>421</v>
      </c>
      <c r="E69" s="3" t="s">
        <v>82</v>
      </c>
      <c r="H69" s="3" t="s">
        <v>208</v>
      </c>
      <c r="I69" s="3" t="s">
        <v>209</v>
      </c>
      <c r="J69" s="3" t="s">
        <v>190</v>
      </c>
      <c r="K69" s="3" t="s">
        <v>191</v>
      </c>
      <c r="L69" s="3" t="s">
        <v>192</v>
      </c>
      <c r="M69" s="3" t="s">
        <v>193</v>
      </c>
      <c r="N69" s="3" t="s">
        <v>194</v>
      </c>
      <c r="O69" s="3" t="s">
        <v>195</v>
      </c>
      <c r="P69" s="3" t="s">
        <v>196</v>
      </c>
    </row>
    <row r="70" spans="2:20" s="3" customFormat="1" x14ac:dyDescent="0.2">
      <c r="B70" s="3">
        <v>120</v>
      </c>
      <c r="C70" s="3" t="s">
        <v>221</v>
      </c>
      <c r="D70" s="3" t="s">
        <v>421</v>
      </c>
      <c r="E70" s="3" t="s">
        <v>95</v>
      </c>
      <c r="F70" s="3" t="s">
        <v>410</v>
      </c>
      <c r="G70" s="3">
        <v>0.1</v>
      </c>
      <c r="H70" s="3" t="s">
        <v>96</v>
      </c>
      <c r="I70" s="3">
        <v>7.5000000000000002E-7</v>
      </c>
      <c r="J70" s="3" t="s">
        <v>96</v>
      </c>
      <c r="K70" s="3" t="s">
        <v>96</v>
      </c>
      <c r="L70" s="3" t="s">
        <v>96</v>
      </c>
      <c r="M70" s="3" t="s">
        <v>96</v>
      </c>
      <c r="N70" s="3">
        <v>5.0000000000000001E-4</v>
      </c>
      <c r="O70" s="3" t="s">
        <v>96</v>
      </c>
      <c r="P70" s="3" t="s">
        <v>96</v>
      </c>
      <c r="T70" s="3" t="s">
        <v>97</v>
      </c>
    </row>
    <row r="71" spans="2:20" s="3" customFormat="1" hidden="1" x14ac:dyDescent="0.2">
      <c r="B71" s="3">
        <v>121</v>
      </c>
      <c r="C71" s="3" t="s">
        <v>221</v>
      </c>
      <c r="D71" s="3" t="s">
        <v>421</v>
      </c>
      <c r="E71" s="3" t="s">
        <v>98</v>
      </c>
      <c r="F71" s="3" t="s">
        <v>99</v>
      </c>
      <c r="G71" s="3">
        <v>8.1999999999999993</v>
      </c>
      <c r="H71" s="3">
        <v>0.76</v>
      </c>
      <c r="I71" s="3">
        <v>1.1599999999999999</v>
      </c>
      <c r="J71" s="3">
        <v>1.1000000000000001</v>
      </c>
      <c r="K71" s="3">
        <v>1.4</v>
      </c>
      <c r="L71" s="3">
        <v>0.39</v>
      </c>
      <c r="M71" s="3">
        <v>1.3</v>
      </c>
      <c r="N71" s="3">
        <v>0.11</v>
      </c>
      <c r="O71" s="3">
        <v>1.2</v>
      </c>
      <c r="P71" s="3">
        <v>0.48</v>
      </c>
    </row>
    <row r="72" spans="2:20" s="3" customFormat="1" hidden="1" x14ac:dyDescent="0.2">
      <c r="B72" s="3">
        <v>122</v>
      </c>
      <c r="C72" s="3" t="s">
        <v>221</v>
      </c>
      <c r="D72" s="3" t="s">
        <v>421</v>
      </c>
      <c r="E72" s="3" t="s">
        <v>28</v>
      </c>
      <c r="F72" s="3" t="s">
        <v>411</v>
      </c>
      <c r="G72" s="3">
        <v>0.02</v>
      </c>
      <c r="H72" s="3" t="s">
        <v>198</v>
      </c>
      <c r="I72" s="3" t="s">
        <v>101</v>
      </c>
      <c r="J72" s="3" t="s">
        <v>198</v>
      </c>
      <c r="K72" s="3" t="s">
        <v>198</v>
      </c>
      <c r="L72" s="3" t="s">
        <v>198</v>
      </c>
      <c r="M72" s="3" t="s">
        <v>199</v>
      </c>
      <c r="N72" s="3" t="s">
        <v>198</v>
      </c>
      <c r="O72" s="3" t="s">
        <v>198</v>
      </c>
      <c r="P72" s="3" t="s">
        <v>198</v>
      </c>
      <c r="T72" s="3" t="s">
        <v>97</v>
      </c>
    </row>
    <row r="73" spans="2:20" s="3" customFormat="1" hidden="1" x14ac:dyDescent="0.2">
      <c r="B73" s="3">
        <v>123</v>
      </c>
      <c r="C73" s="3" t="s">
        <v>221</v>
      </c>
      <c r="D73" s="3" t="s">
        <v>421</v>
      </c>
      <c r="E73" s="3" t="s">
        <v>102</v>
      </c>
      <c r="F73" s="3" t="s">
        <v>103</v>
      </c>
      <c r="G73" s="3">
        <v>200</v>
      </c>
      <c r="H73" s="3">
        <v>110</v>
      </c>
      <c r="I73" s="3">
        <v>57</v>
      </c>
      <c r="J73" s="3">
        <v>74</v>
      </c>
      <c r="K73" s="3">
        <v>29</v>
      </c>
      <c r="L73" s="3">
        <v>48</v>
      </c>
      <c r="M73" s="3">
        <v>52</v>
      </c>
      <c r="N73" s="3">
        <v>52</v>
      </c>
      <c r="O73" s="3">
        <v>19</v>
      </c>
      <c r="P73" s="3">
        <v>48</v>
      </c>
      <c r="T73" s="3" t="s">
        <v>97</v>
      </c>
    </row>
    <row r="74" spans="2:20" s="3" customFormat="1" hidden="1" x14ac:dyDescent="0.2">
      <c r="B74" s="3">
        <v>124</v>
      </c>
      <c r="C74" s="3" t="s">
        <v>221</v>
      </c>
      <c r="D74" s="3" t="s">
        <v>421</v>
      </c>
      <c r="E74" s="3" t="s">
        <v>104</v>
      </c>
      <c r="F74" s="3" t="s">
        <v>103</v>
      </c>
      <c r="G74" s="3">
        <v>100</v>
      </c>
      <c r="H74" s="3">
        <v>62</v>
      </c>
      <c r="I74" s="3">
        <v>36</v>
      </c>
      <c r="J74" s="3">
        <v>61</v>
      </c>
      <c r="K74" s="3">
        <v>90</v>
      </c>
      <c r="L74" s="3">
        <v>47</v>
      </c>
      <c r="M74" s="3">
        <v>51</v>
      </c>
      <c r="N74" s="3">
        <v>13</v>
      </c>
      <c r="O74" s="3">
        <v>76</v>
      </c>
      <c r="P74" s="3">
        <v>31</v>
      </c>
      <c r="T74" s="3" t="s">
        <v>97</v>
      </c>
    </row>
    <row r="75" spans="2:20" s="3" customFormat="1" x14ac:dyDescent="0.2">
      <c r="B75" s="3">
        <v>127</v>
      </c>
      <c r="C75" s="3" t="s">
        <v>221</v>
      </c>
      <c r="D75" s="3" t="s">
        <v>422</v>
      </c>
      <c r="E75" s="3" t="s">
        <v>73</v>
      </c>
      <c r="H75" s="3" t="s">
        <v>397</v>
      </c>
      <c r="I75" s="3" t="s">
        <v>211</v>
      </c>
      <c r="J75" s="3" t="s">
        <v>212</v>
      </c>
      <c r="K75" s="3" t="s">
        <v>213</v>
      </c>
      <c r="L75" s="3" t="s">
        <v>214</v>
      </c>
      <c r="M75" s="3" t="s">
        <v>215</v>
      </c>
    </row>
    <row r="76" spans="2:20" s="3" customFormat="1" x14ac:dyDescent="0.2">
      <c r="B76" s="3">
        <v>128</v>
      </c>
      <c r="C76" s="3" t="s">
        <v>221</v>
      </c>
      <c r="D76" s="3" t="s">
        <v>422</v>
      </c>
      <c r="E76" s="3" t="s">
        <v>82</v>
      </c>
      <c r="H76" s="3" t="s">
        <v>189</v>
      </c>
      <c r="I76" s="3" t="s">
        <v>190</v>
      </c>
      <c r="J76" s="3" t="s">
        <v>191</v>
      </c>
      <c r="K76" s="3" t="s">
        <v>192</v>
      </c>
      <c r="L76" s="3" t="s">
        <v>193</v>
      </c>
      <c r="M76" s="3" t="s">
        <v>194</v>
      </c>
    </row>
    <row r="77" spans="2:20" s="3" customFormat="1" x14ac:dyDescent="0.2">
      <c r="B77" s="3">
        <v>130</v>
      </c>
      <c r="C77" s="3" t="s">
        <v>221</v>
      </c>
      <c r="D77" s="3" t="s">
        <v>422</v>
      </c>
      <c r="E77" s="3" t="s">
        <v>95</v>
      </c>
      <c r="F77" s="3" t="s">
        <v>410</v>
      </c>
      <c r="G77" s="3">
        <v>0.05</v>
      </c>
      <c r="H77" s="3">
        <v>8.0000000000000004E-4</v>
      </c>
      <c r="I77" s="3" t="s">
        <v>96</v>
      </c>
      <c r="J77" s="3" t="s">
        <v>96</v>
      </c>
      <c r="K77" s="3" t="s">
        <v>96</v>
      </c>
      <c r="L77" s="3" t="s">
        <v>96</v>
      </c>
      <c r="M77" s="3">
        <v>5.6999999999999998E-4</v>
      </c>
      <c r="T77" s="3" t="s">
        <v>97</v>
      </c>
    </row>
    <row r="78" spans="2:20" s="3" customFormat="1" hidden="1" x14ac:dyDescent="0.2">
      <c r="B78" s="3">
        <v>131</v>
      </c>
      <c r="C78" s="3" t="s">
        <v>221</v>
      </c>
      <c r="D78" s="3" t="s">
        <v>422</v>
      </c>
      <c r="E78" s="3" t="s">
        <v>98</v>
      </c>
      <c r="F78" s="3" t="s">
        <v>99</v>
      </c>
      <c r="G78" s="3">
        <v>8.4</v>
      </c>
      <c r="H78" s="3">
        <v>0.32</v>
      </c>
      <c r="I78" s="3">
        <v>0.77</v>
      </c>
      <c r="J78" s="3">
        <v>0.6</v>
      </c>
      <c r="K78" s="3">
        <v>1.4</v>
      </c>
      <c r="L78" s="3">
        <v>1.6</v>
      </c>
      <c r="M78" s="3">
        <v>0.9</v>
      </c>
    </row>
    <row r="79" spans="2:20" s="3" customFormat="1" hidden="1" x14ac:dyDescent="0.2">
      <c r="B79" s="3">
        <v>132</v>
      </c>
      <c r="C79" s="3" t="s">
        <v>221</v>
      </c>
      <c r="D79" s="3" t="s">
        <v>422</v>
      </c>
      <c r="E79" s="3" t="s">
        <v>28</v>
      </c>
      <c r="F79" s="3" t="s">
        <v>411</v>
      </c>
      <c r="G79" s="3">
        <v>0.02</v>
      </c>
      <c r="H79" s="3" t="s">
        <v>101</v>
      </c>
      <c r="I79" s="3" t="s">
        <v>198</v>
      </c>
      <c r="J79" s="3" t="s">
        <v>198</v>
      </c>
      <c r="K79" s="3" t="s">
        <v>198</v>
      </c>
      <c r="L79" s="3" t="s">
        <v>198</v>
      </c>
      <c r="M79" s="3" t="s">
        <v>199</v>
      </c>
      <c r="T79" s="3" t="s">
        <v>97</v>
      </c>
    </row>
    <row r="80" spans="2:20" s="3" customFormat="1" hidden="1" x14ac:dyDescent="0.2">
      <c r="B80" s="3">
        <v>133</v>
      </c>
      <c r="C80" s="3" t="s">
        <v>221</v>
      </c>
      <c r="D80" s="3" t="s">
        <v>422</v>
      </c>
      <c r="E80" s="3" t="s">
        <v>102</v>
      </c>
      <c r="F80" s="3" t="s">
        <v>103</v>
      </c>
      <c r="G80" s="3">
        <v>200</v>
      </c>
      <c r="H80" s="3">
        <v>96</v>
      </c>
      <c r="I80" s="3">
        <v>70</v>
      </c>
      <c r="J80" s="3">
        <v>77</v>
      </c>
      <c r="K80" s="3">
        <v>99</v>
      </c>
      <c r="L80" s="3">
        <v>85</v>
      </c>
      <c r="M80" s="3">
        <v>99</v>
      </c>
      <c r="T80" s="3" t="s">
        <v>97</v>
      </c>
    </row>
    <row r="81" spans="2:20" s="3" customFormat="1" hidden="1" x14ac:dyDescent="0.2">
      <c r="B81" s="3">
        <v>134</v>
      </c>
      <c r="C81" s="3" t="s">
        <v>221</v>
      </c>
      <c r="D81" s="3" t="s">
        <v>422</v>
      </c>
      <c r="E81" s="3" t="s">
        <v>104</v>
      </c>
      <c r="F81" s="3" t="s">
        <v>103</v>
      </c>
      <c r="G81" s="3">
        <v>100</v>
      </c>
      <c r="H81" s="3">
        <v>66</v>
      </c>
      <c r="I81" s="3">
        <v>91</v>
      </c>
      <c r="J81" s="3">
        <v>56</v>
      </c>
      <c r="K81" s="3">
        <v>49</v>
      </c>
      <c r="L81" s="3">
        <v>52</v>
      </c>
      <c r="M81" s="3">
        <v>69</v>
      </c>
      <c r="T81" s="3" t="s">
        <v>97</v>
      </c>
    </row>
    <row r="82" spans="2:20" s="3" customFormat="1" x14ac:dyDescent="0.2">
      <c r="B82" s="3">
        <v>137</v>
      </c>
      <c r="C82" s="3" t="s">
        <v>221</v>
      </c>
      <c r="D82" s="3" t="s">
        <v>423</v>
      </c>
      <c r="E82" s="3" t="s">
        <v>73</v>
      </c>
      <c r="H82" s="3" t="s">
        <v>398</v>
      </c>
      <c r="I82" s="3" t="s">
        <v>87</v>
      </c>
      <c r="J82" s="3" t="s">
        <v>217</v>
      </c>
      <c r="K82" s="3" t="s">
        <v>218</v>
      </c>
      <c r="L82" s="3" t="s">
        <v>219</v>
      </c>
      <c r="M82" s="3" t="s">
        <v>220</v>
      </c>
    </row>
    <row r="83" spans="2:20" s="3" customFormat="1" x14ac:dyDescent="0.2">
      <c r="B83" s="3">
        <v>138</v>
      </c>
      <c r="C83" s="3" t="s">
        <v>221</v>
      </c>
      <c r="D83" s="3" t="s">
        <v>423</v>
      </c>
      <c r="E83" s="3" t="s">
        <v>82</v>
      </c>
      <c r="H83" s="3" t="s">
        <v>189</v>
      </c>
      <c r="I83" s="3" t="s">
        <v>190</v>
      </c>
      <c r="J83" s="3" t="s">
        <v>191</v>
      </c>
      <c r="K83" s="3" t="s">
        <v>192</v>
      </c>
      <c r="L83" s="3" t="s">
        <v>193</v>
      </c>
      <c r="M83" s="3" t="s">
        <v>194</v>
      </c>
    </row>
    <row r="84" spans="2:20" s="3" customFormat="1" x14ac:dyDescent="0.2">
      <c r="B84" s="3">
        <v>140</v>
      </c>
      <c r="C84" s="3" t="s">
        <v>221</v>
      </c>
      <c r="D84" s="3" t="s">
        <v>423</v>
      </c>
      <c r="E84" s="3" t="s">
        <v>95</v>
      </c>
      <c r="F84" s="3" t="s">
        <v>410</v>
      </c>
      <c r="G84" s="3">
        <v>0.1</v>
      </c>
      <c r="H84" s="3">
        <v>0</v>
      </c>
      <c r="I84" s="3" t="s">
        <v>96</v>
      </c>
      <c r="J84" s="3" t="s">
        <v>96</v>
      </c>
      <c r="K84" s="3" t="s">
        <v>96</v>
      </c>
      <c r="L84" s="3" t="s">
        <v>96</v>
      </c>
      <c r="M84" s="3">
        <v>2.7999999999999999E-6</v>
      </c>
      <c r="T84" s="3" t="s">
        <v>97</v>
      </c>
    </row>
    <row r="85" spans="2:20" s="3" customFormat="1" hidden="1" x14ac:dyDescent="0.2">
      <c r="B85" s="3">
        <v>141</v>
      </c>
      <c r="C85" s="3" t="s">
        <v>221</v>
      </c>
      <c r="D85" s="3" t="s">
        <v>423</v>
      </c>
      <c r="E85" s="3" t="s">
        <v>98</v>
      </c>
      <c r="F85" s="3" t="s">
        <v>99</v>
      </c>
      <c r="G85" s="3">
        <v>7.9</v>
      </c>
      <c r="H85" s="3">
        <v>1.45</v>
      </c>
      <c r="I85" s="3">
        <v>0.49</v>
      </c>
      <c r="J85" s="3">
        <v>0.56000000000000005</v>
      </c>
      <c r="K85" s="3">
        <v>1.9</v>
      </c>
      <c r="L85" s="3">
        <v>0.93</v>
      </c>
      <c r="M85" s="3">
        <v>0.22</v>
      </c>
    </row>
    <row r="86" spans="2:20" s="3" customFormat="1" hidden="1" x14ac:dyDescent="0.2">
      <c r="B86" s="3">
        <v>142</v>
      </c>
      <c r="C86" s="3" t="s">
        <v>221</v>
      </c>
      <c r="D86" s="3" t="s">
        <v>423</v>
      </c>
      <c r="E86" s="3" t="s">
        <v>28</v>
      </c>
      <c r="F86" s="3" t="s">
        <v>411</v>
      </c>
      <c r="G86" s="3">
        <v>0.02</v>
      </c>
      <c r="H86" s="3">
        <v>2E-3</v>
      </c>
      <c r="I86" s="3" t="s">
        <v>198</v>
      </c>
      <c r="J86" s="3">
        <v>0.02</v>
      </c>
      <c r="K86" s="3" t="s">
        <v>198</v>
      </c>
      <c r="L86" s="3" t="s">
        <v>198</v>
      </c>
      <c r="M86" s="3" t="s">
        <v>198</v>
      </c>
      <c r="T86" s="3" t="s">
        <v>97</v>
      </c>
    </row>
    <row r="87" spans="2:20" s="3" customFormat="1" hidden="1" x14ac:dyDescent="0.2">
      <c r="B87" s="3">
        <v>143</v>
      </c>
      <c r="C87" s="3" t="s">
        <v>221</v>
      </c>
      <c r="D87" s="3" t="s">
        <v>423</v>
      </c>
      <c r="E87" s="3" t="s">
        <v>102</v>
      </c>
      <c r="F87" s="3" t="s">
        <v>103</v>
      </c>
      <c r="G87" s="3">
        <v>200</v>
      </c>
      <c r="H87" s="3">
        <v>40</v>
      </c>
      <c r="I87" s="3">
        <v>77</v>
      </c>
      <c r="J87" s="3">
        <v>74</v>
      </c>
      <c r="K87" s="3">
        <v>82</v>
      </c>
      <c r="L87" s="3">
        <v>65</v>
      </c>
      <c r="M87" s="3">
        <v>47</v>
      </c>
      <c r="T87" s="3" t="s">
        <v>97</v>
      </c>
    </row>
    <row r="88" spans="2:20" s="3" customFormat="1" hidden="1" x14ac:dyDescent="0.2">
      <c r="B88" s="3">
        <v>144</v>
      </c>
      <c r="C88" s="3" t="s">
        <v>221</v>
      </c>
      <c r="D88" s="3" t="s">
        <v>423</v>
      </c>
      <c r="E88" s="3" t="s">
        <v>104</v>
      </c>
      <c r="F88" s="3" t="s">
        <v>103</v>
      </c>
      <c r="G88" s="3">
        <v>100</v>
      </c>
      <c r="H88" s="3">
        <v>24</v>
      </c>
      <c r="I88" s="3">
        <v>19</v>
      </c>
      <c r="J88" s="3">
        <v>74</v>
      </c>
      <c r="K88" s="3">
        <v>100</v>
      </c>
      <c r="L88" s="3">
        <v>41</v>
      </c>
      <c r="M88" s="3">
        <v>24</v>
      </c>
      <c r="T88" s="3" t="s">
        <v>97</v>
      </c>
    </row>
    <row r="89" spans="2:20" s="3" customFormat="1" x14ac:dyDescent="0.2">
      <c r="B89" s="3">
        <v>150</v>
      </c>
      <c r="C89" s="3" t="s">
        <v>242</v>
      </c>
      <c r="D89" s="3" t="s">
        <v>414</v>
      </c>
      <c r="E89" s="3" t="s">
        <v>73</v>
      </c>
      <c r="H89" s="3" t="s">
        <v>399</v>
      </c>
      <c r="I89" s="3" t="s">
        <v>224</v>
      </c>
      <c r="J89" s="3" t="s">
        <v>225</v>
      </c>
      <c r="K89" s="3" t="s">
        <v>226</v>
      </c>
      <c r="L89" s="3" t="s">
        <v>121</v>
      </c>
      <c r="M89" s="3" t="s">
        <v>188</v>
      </c>
    </row>
    <row r="90" spans="2:20" s="3" customFormat="1" x14ac:dyDescent="0.2">
      <c r="B90" s="3">
        <v>151</v>
      </c>
      <c r="C90" s="3" t="s">
        <v>242</v>
      </c>
      <c r="D90" s="3" t="s">
        <v>414</v>
      </c>
      <c r="E90" s="3" t="s">
        <v>82</v>
      </c>
      <c r="H90" s="3" t="s">
        <v>227</v>
      </c>
      <c r="I90" s="3" t="s">
        <v>146</v>
      </c>
      <c r="J90" s="3" t="s">
        <v>228</v>
      </c>
      <c r="K90" s="3" t="s">
        <v>229</v>
      </c>
      <c r="L90" s="3" t="s">
        <v>230</v>
      </c>
      <c r="M90" s="3" t="s">
        <v>231</v>
      </c>
    </row>
    <row r="91" spans="2:20" s="3" customFormat="1" x14ac:dyDescent="0.2">
      <c r="B91" s="3">
        <v>153</v>
      </c>
      <c r="C91" s="3" t="s">
        <v>242</v>
      </c>
      <c r="D91" s="3" t="s">
        <v>414</v>
      </c>
      <c r="E91" s="3" t="s">
        <v>95</v>
      </c>
      <c r="F91" s="3" t="s">
        <v>410</v>
      </c>
      <c r="G91" s="3">
        <v>1</v>
      </c>
      <c r="H91" s="3">
        <v>1.7000000000000001E-4</v>
      </c>
      <c r="N91" s="3" t="s">
        <v>97</v>
      </c>
    </row>
    <row r="92" spans="2:20" s="3" customFormat="1" hidden="1" x14ac:dyDescent="0.2">
      <c r="B92" s="3">
        <v>154</v>
      </c>
      <c r="C92" s="3" t="s">
        <v>242</v>
      </c>
      <c r="D92" s="3" t="s">
        <v>414</v>
      </c>
      <c r="E92" s="3" t="s">
        <v>98</v>
      </c>
      <c r="F92" s="3" t="s">
        <v>99</v>
      </c>
      <c r="G92" s="3">
        <v>9.6</v>
      </c>
      <c r="H92" s="3">
        <v>5.7999999999999996E-3</v>
      </c>
      <c r="I92" s="3">
        <v>0.25</v>
      </c>
      <c r="J92" s="3">
        <v>0.28999999999999998</v>
      </c>
      <c r="K92" s="3">
        <v>1.1000000000000001</v>
      </c>
      <c r="L92" s="3">
        <v>1</v>
      </c>
      <c r="M92" s="3">
        <v>0.56000000000000005</v>
      </c>
    </row>
    <row r="93" spans="2:20" s="3" customFormat="1" hidden="1" x14ac:dyDescent="0.2">
      <c r="B93" s="3">
        <v>155</v>
      </c>
      <c r="C93" s="3" t="s">
        <v>242</v>
      </c>
      <c r="D93" s="3" t="s">
        <v>414</v>
      </c>
      <c r="E93" s="3" t="s">
        <v>28</v>
      </c>
      <c r="F93" s="3" t="s">
        <v>411</v>
      </c>
      <c r="G93" s="3">
        <v>0.08</v>
      </c>
      <c r="H93" s="3">
        <v>9.1999999999999998E-3</v>
      </c>
      <c r="I93" s="3">
        <v>2E-3</v>
      </c>
      <c r="J93" s="3">
        <v>5.0000000000000001E-3</v>
      </c>
      <c r="K93" s="3">
        <v>1E-3</v>
      </c>
      <c r="L93" s="3">
        <v>8.0000000000000002E-3</v>
      </c>
      <c r="M93" s="3">
        <v>8.9999999999999993E-3</v>
      </c>
      <c r="N93" s="3" t="s">
        <v>97</v>
      </c>
    </row>
    <row r="94" spans="2:20" s="3" customFormat="1" hidden="1" x14ac:dyDescent="0.2">
      <c r="B94" s="3">
        <v>156</v>
      </c>
      <c r="C94" s="3" t="s">
        <v>242</v>
      </c>
      <c r="D94" s="3" t="s">
        <v>414</v>
      </c>
      <c r="E94" s="3" t="s">
        <v>102</v>
      </c>
      <c r="F94" s="3" t="s">
        <v>103</v>
      </c>
      <c r="G94" s="3">
        <v>250</v>
      </c>
      <c r="H94" s="3">
        <v>102</v>
      </c>
      <c r="I94" s="3">
        <v>39</v>
      </c>
      <c r="J94" s="3">
        <v>24</v>
      </c>
      <c r="K94" s="3">
        <v>31</v>
      </c>
      <c r="L94" s="3">
        <v>54</v>
      </c>
      <c r="M94" s="3">
        <v>78</v>
      </c>
      <c r="N94" s="3" t="s">
        <v>97</v>
      </c>
    </row>
    <row r="95" spans="2:20" s="3" customFormat="1" hidden="1" x14ac:dyDescent="0.2">
      <c r="B95" s="3">
        <v>157</v>
      </c>
      <c r="C95" s="3" t="s">
        <v>242</v>
      </c>
      <c r="D95" s="3" t="s">
        <v>414</v>
      </c>
      <c r="E95" s="3" t="s">
        <v>104</v>
      </c>
      <c r="F95" s="3" t="s">
        <v>103</v>
      </c>
      <c r="G95" s="3">
        <v>137</v>
      </c>
      <c r="H95" s="3">
        <v>4.5</v>
      </c>
      <c r="I95" s="3">
        <v>110</v>
      </c>
      <c r="J95" s="3">
        <v>22</v>
      </c>
      <c r="K95" s="3">
        <v>56</v>
      </c>
      <c r="L95" s="3">
        <v>110</v>
      </c>
      <c r="M95" s="3">
        <v>55</v>
      </c>
      <c r="T95" s="3" t="s">
        <v>97</v>
      </c>
    </row>
    <row r="96" spans="2:20" s="3" customFormat="1" x14ac:dyDescent="0.2">
      <c r="B96" s="3">
        <v>160</v>
      </c>
      <c r="C96" s="3" t="s">
        <v>242</v>
      </c>
      <c r="D96" s="3" t="s">
        <v>414</v>
      </c>
      <c r="E96" s="3" t="s">
        <v>73</v>
      </c>
      <c r="H96" s="3" t="s">
        <v>232</v>
      </c>
      <c r="I96" s="3" t="s">
        <v>125</v>
      </c>
      <c r="J96" s="3" t="s">
        <v>233</v>
      </c>
    </row>
    <row r="97" spans="2:20" s="3" customFormat="1" x14ac:dyDescent="0.2">
      <c r="B97" s="3">
        <v>161</v>
      </c>
      <c r="C97" s="3" t="s">
        <v>242</v>
      </c>
      <c r="D97" s="3" t="s">
        <v>414</v>
      </c>
      <c r="E97" s="3" t="s">
        <v>82</v>
      </c>
      <c r="H97" s="3" t="s">
        <v>234</v>
      </c>
      <c r="I97" s="3" t="s">
        <v>235</v>
      </c>
      <c r="J97" s="3" t="s">
        <v>236</v>
      </c>
    </row>
    <row r="98" spans="2:20" s="3" customFormat="1" x14ac:dyDescent="0.2">
      <c r="B98" s="3">
        <v>163</v>
      </c>
      <c r="C98" s="3" t="s">
        <v>242</v>
      </c>
      <c r="D98" s="3" t="s">
        <v>414</v>
      </c>
      <c r="E98" s="3" t="s">
        <v>95</v>
      </c>
      <c r="F98" s="3" t="s">
        <v>410</v>
      </c>
      <c r="G98" s="3">
        <v>1</v>
      </c>
      <c r="N98" s="3" t="s">
        <v>97</v>
      </c>
    </row>
    <row r="99" spans="2:20" s="3" customFormat="1" hidden="1" x14ac:dyDescent="0.2">
      <c r="B99" s="3">
        <v>164</v>
      </c>
      <c r="C99" s="3" t="s">
        <v>242</v>
      </c>
      <c r="D99" s="3" t="s">
        <v>414</v>
      </c>
      <c r="E99" s="3" t="s">
        <v>98</v>
      </c>
      <c r="F99" s="3" t="s">
        <v>99</v>
      </c>
      <c r="G99" s="3">
        <v>9.6</v>
      </c>
      <c r="H99" s="3">
        <v>0.53</v>
      </c>
      <c r="I99" s="3">
        <v>0.3</v>
      </c>
      <c r="J99" s="3">
        <v>0.2</v>
      </c>
    </row>
    <row r="100" spans="2:20" s="3" customFormat="1" hidden="1" x14ac:dyDescent="0.2">
      <c r="B100" s="3">
        <v>165</v>
      </c>
      <c r="C100" s="3" t="s">
        <v>242</v>
      </c>
      <c r="D100" s="3" t="s">
        <v>414</v>
      </c>
      <c r="E100" s="3" t="s">
        <v>28</v>
      </c>
      <c r="F100" s="3" t="s">
        <v>411</v>
      </c>
      <c r="G100" s="3">
        <v>0.08</v>
      </c>
      <c r="H100" s="3">
        <v>8.6E-3</v>
      </c>
      <c r="I100" s="3">
        <v>1.0999999999999999E-2</v>
      </c>
      <c r="J100" s="3" t="s">
        <v>164</v>
      </c>
      <c r="N100" s="3" t="s">
        <v>97</v>
      </c>
    </row>
    <row r="101" spans="2:20" s="3" customFormat="1" hidden="1" x14ac:dyDescent="0.2">
      <c r="B101" s="3">
        <v>166</v>
      </c>
      <c r="C101" s="3" t="s">
        <v>242</v>
      </c>
      <c r="D101" s="3" t="s">
        <v>414</v>
      </c>
      <c r="E101" s="3" t="s">
        <v>102</v>
      </c>
      <c r="F101" s="3" t="s">
        <v>103</v>
      </c>
      <c r="G101" s="3">
        <v>250</v>
      </c>
      <c r="H101" s="3">
        <v>51</v>
      </c>
      <c r="I101" s="3">
        <v>40</v>
      </c>
      <c r="J101" s="3">
        <v>76</v>
      </c>
      <c r="N101" s="3" t="s">
        <v>97</v>
      </c>
    </row>
    <row r="102" spans="2:20" s="3" customFormat="1" hidden="1" x14ac:dyDescent="0.2">
      <c r="B102" s="3">
        <v>167</v>
      </c>
      <c r="C102" s="3" t="s">
        <v>242</v>
      </c>
      <c r="D102" s="3" t="s">
        <v>414</v>
      </c>
      <c r="E102" s="3" t="s">
        <v>104</v>
      </c>
      <c r="F102" s="3" t="s">
        <v>103</v>
      </c>
      <c r="G102" s="3">
        <v>137</v>
      </c>
      <c r="H102" s="3">
        <v>37</v>
      </c>
      <c r="I102" s="3">
        <v>13</v>
      </c>
      <c r="J102" s="3">
        <v>11</v>
      </c>
      <c r="T102" s="3" t="s">
        <v>97</v>
      </c>
    </row>
    <row r="103" spans="2:20" s="3" customFormat="1" x14ac:dyDescent="0.2">
      <c r="B103" s="3">
        <v>173</v>
      </c>
      <c r="C103" s="3" t="s">
        <v>242</v>
      </c>
      <c r="D103" s="3" t="s">
        <v>415</v>
      </c>
      <c r="E103" s="3" t="s">
        <v>73</v>
      </c>
      <c r="H103" s="3" t="s">
        <v>400</v>
      </c>
      <c r="I103" s="3" t="s">
        <v>224</v>
      </c>
      <c r="J103" s="3" t="s">
        <v>225</v>
      </c>
      <c r="K103" s="3" t="s">
        <v>226</v>
      </c>
      <c r="L103" s="3" t="s">
        <v>121</v>
      </c>
      <c r="M103" s="3" t="s">
        <v>238</v>
      </c>
    </row>
    <row r="104" spans="2:20" s="3" customFormat="1" x14ac:dyDescent="0.2">
      <c r="B104" s="3">
        <v>174</v>
      </c>
      <c r="C104" s="3" t="s">
        <v>242</v>
      </c>
      <c r="D104" s="3" t="s">
        <v>415</v>
      </c>
      <c r="E104" s="3" t="s">
        <v>82</v>
      </c>
      <c r="H104" s="3" t="s">
        <v>239</v>
      </c>
      <c r="I104" s="3" t="s">
        <v>146</v>
      </c>
      <c r="J104" s="3" t="s">
        <v>228</v>
      </c>
      <c r="K104" s="3" t="s">
        <v>229</v>
      </c>
      <c r="L104" s="3" t="s">
        <v>230</v>
      </c>
      <c r="M104" s="3" t="s">
        <v>123</v>
      </c>
    </row>
    <row r="105" spans="2:20" s="3" customFormat="1" x14ac:dyDescent="0.2">
      <c r="B105" s="3">
        <v>176</v>
      </c>
      <c r="C105" s="3" t="s">
        <v>242</v>
      </c>
      <c r="D105" s="3" t="s">
        <v>415</v>
      </c>
      <c r="E105" s="3" t="s">
        <v>95</v>
      </c>
      <c r="F105" s="3" t="s">
        <v>410</v>
      </c>
      <c r="G105" s="3">
        <v>1</v>
      </c>
      <c r="H105" s="3">
        <v>2.8999999999999998E-3</v>
      </c>
      <c r="N105" s="3" t="s">
        <v>97</v>
      </c>
    </row>
    <row r="106" spans="2:20" s="3" customFormat="1" hidden="1" x14ac:dyDescent="0.2">
      <c r="B106" s="3">
        <v>177</v>
      </c>
      <c r="C106" s="3" t="s">
        <v>242</v>
      </c>
      <c r="D106" s="3" t="s">
        <v>415</v>
      </c>
      <c r="E106" s="3" t="s">
        <v>98</v>
      </c>
      <c r="F106" s="3" t="s">
        <v>99</v>
      </c>
      <c r="G106" s="3">
        <v>9.6</v>
      </c>
      <c r="H106" s="3">
        <v>5.8000000000000003E-2</v>
      </c>
      <c r="I106" s="3">
        <v>0.47</v>
      </c>
      <c r="J106" s="3">
        <v>0.34</v>
      </c>
      <c r="K106" s="3">
        <v>1.1000000000000001</v>
      </c>
      <c r="L106" s="3">
        <v>0.91</v>
      </c>
      <c r="M106" s="3">
        <v>0.76</v>
      </c>
    </row>
    <row r="107" spans="2:20" s="3" customFormat="1" hidden="1" x14ac:dyDescent="0.2">
      <c r="B107" s="3">
        <v>178</v>
      </c>
      <c r="C107" s="3" t="s">
        <v>242</v>
      </c>
      <c r="D107" s="3" t="s">
        <v>415</v>
      </c>
      <c r="E107" s="3" t="s">
        <v>28</v>
      </c>
      <c r="F107" s="3" t="s">
        <v>411</v>
      </c>
      <c r="G107" s="3">
        <v>0.08</v>
      </c>
      <c r="H107" s="3">
        <v>9.1000000000000004E-3</v>
      </c>
      <c r="I107" s="3">
        <v>2E-3</v>
      </c>
      <c r="J107" s="3">
        <v>5.0000000000000001E-3</v>
      </c>
      <c r="K107" s="3">
        <v>3.0000000000000001E-3</v>
      </c>
      <c r="L107" s="3">
        <v>8.9999999999999993E-3</v>
      </c>
      <c r="M107" s="3">
        <v>1.0999999999999999E-2</v>
      </c>
      <c r="N107" s="3" t="s">
        <v>97</v>
      </c>
    </row>
    <row r="108" spans="2:20" s="3" customFormat="1" hidden="1" x14ac:dyDescent="0.2">
      <c r="B108" s="3">
        <v>179</v>
      </c>
      <c r="C108" s="3" t="s">
        <v>242</v>
      </c>
      <c r="D108" s="3" t="s">
        <v>415</v>
      </c>
      <c r="E108" s="3" t="s">
        <v>102</v>
      </c>
      <c r="F108" s="3" t="s">
        <v>103</v>
      </c>
      <c r="G108" s="3">
        <v>250</v>
      </c>
      <c r="H108" s="3">
        <v>79</v>
      </c>
      <c r="I108" s="3">
        <v>61</v>
      </c>
      <c r="J108" s="3">
        <v>33</v>
      </c>
      <c r="K108" s="3">
        <v>36</v>
      </c>
      <c r="L108" s="3">
        <v>52</v>
      </c>
      <c r="M108" s="3">
        <v>68</v>
      </c>
      <c r="N108" s="3" t="s">
        <v>97</v>
      </c>
    </row>
    <row r="109" spans="2:20" s="3" customFormat="1" hidden="1" x14ac:dyDescent="0.2">
      <c r="B109" s="3">
        <v>180</v>
      </c>
      <c r="C109" s="3" t="s">
        <v>242</v>
      </c>
      <c r="D109" s="3" t="s">
        <v>415</v>
      </c>
      <c r="E109" s="3" t="s">
        <v>104</v>
      </c>
      <c r="F109" s="3" t="s">
        <v>103</v>
      </c>
      <c r="G109" s="3">
        <v>137</v>
      </c>
      <c r="H109" s="3">
        <v>3.1</v>
      </c>
      <c r="I109" s="3">
        <v>57</v>
      </c>
      <c r="J109" s="3">
        <v>53</v>
      </c>
      <c r="K109" s="3">
        <v>110</v>
      </c>
      <c r="L109" s="3">
        <v>68</v>
      </c>
      <c r="M109" s="3">
        <v>99</v>
      </c>
      <c r="T109" s="3" t="s">
        <v>97</v>
      </c>
    </row>
    <row r="110" spans="2:20" s="3" customFormat="1" x14ac:dyDescent="0.2">
      <c r="B110" s="3">
        <v>183</v>
      </c>
      <c r="C110" s="3" t="s">
        <v>242</v>
      </c>
      <c r="D110" s="3" t="s">
        <v>415</v>
      </c>
      <c r="E110" s="3" t="s">
        <v>73</v>
      </c>
      <c r="H110" s="3" t="s">
        <v>240</v>
      </c>
      <c r="I110" s="3" t="s">
        <v>125</v>
      </c>
      <c r="J110" s="3" t="s">
        <v>241</v>
      </c>
    </row>
    <row r="111" spans="2:20" s="3" customFormat="1" x14ac:dyDescent="0.2">
      <c r="B111" s="3">
        <v>184</v>
      </c>
      <c r="C111" s="3" t="s">
        <v>242</v>
      </c>
      <c r="D111" s="3" t="s">
        <v>415</v>
      </c>
      <c r="E111" s="3" t="s">
        <v>82</v>
      </c>
      <c r="H111" s="3" t="s">
        <v>234</v>
      </c>
      <c r="I111" s="3" t="s">
        <v>235</v>
      </c>
      <c r="J111" s="3" t="s">
        <v>220</v>
      </c>
    </row>
    <row r="112" spans="2:20" s="3" customFormat="1" x14ac:dyDescent="0.2">
      <c r="B112" s="3">
        <v>186</v>
      </c>
      <c r="C112" s="3" t="s">
        <v>242</v>
      </c>
      <c r="D112" s="3" t="s">
        <v>415</v>
      </c>
      <c r="E112" s="3" t="s">
        <v>95</v>
      </c>
      <c r="F112" s="3" t="s">
        <v>410</v>
      </c>
      <c r="G112" s="3">
        <v>1</v>
      </c>
      <c r="N112" s="3" t="s">
        <v>97</v>
      </c>
    </row>
    <row r="113" spans="2:20" s="3" customFormat="1" hidden="1" x14ac:dyDescent="0.2">
      <c r="B113" s="3">
        <v>187</v>
      </c>
      <c r="C113" s="3" t="s">
        <v>242</v>
      </c>
      <c r="D113" s="3" t="s">
        <v>415</v>
      </c>
      <c r="E113" s="3" t="s">
        <v>98</v>
      </c>
      <c r="F113" s="3" t="s">
        <v>99</v>
      </c>
      <c r="G113" s="3">
        <v>9.6</v>
      </c>
      <c r="H113" s="3">
        <v>0.67</v>
      </c>
      <c r="I113" s="3">
        <v>0.31</v>
      </c>
      <c r="J113" s="3">
        <v>0.13</v>
      </c>
    </row>
    <row r="114" spans="2:20" s="3" customFormat="1" hidden="1" x14ac:dyDescent="0.2">
      <c r="B114" s="3">
        <v>188</v>
      </c>
      <c r="C114" s="3" t="s">
        <v>242</v>
      </c>
      <c r="D114" s="3" t="s">
        <v>415</v>
      </c>
      <c r="E114" s="3" t="s">
        <v>28</v>
      </c>
      <c r="F114" s="3" t="s">
        <v>411</v>
      </c>
      <c r="G114" s="3">
        <v>0.08</v>
      </c>
      <c r="H114" s="3">
        <v>1.0999999999999999E-2</v>
      </c>
      <c r="I114" s="3">
        <v>1.2999999999999999E-2</v>
      </c>
      <c r="J114" s="3">
        <v>8.0000000000000002E-3</v>
      </c>
      <c r="N114" s="3" t="s">
        <v>97</v>
      </c>
    </row>
    <row r="115" spans="2:20" s="3" customFormat="1" hidden="1" x14ac:dyDescent="0.2">
      <c r="B115" s="3">
        <v>189</v>
      </c>
      <c r="C115" s="3" t="s">
        <v>242</v>
      </c>
      <c r="D115" s="3" t="s">
        <v>415</v>
      </c>
      <c r="E115" s="3" t="s">
        <v>102</v>
      </c>
      <c r="F115" s="3" t="s">
        <v>103</v>
      </c>
      <c r="G115" s="3">
        <v>250</v>
      </c>
      <c r="H115" s="3">
        <v>60</v>
      </c>
      <c r="I115" s="3">
        <v>21</v>
      </c>
      <c r="J115" s="3">
        <v>42</v>
      </c>
      <c r="N115" s="3" t="s">
        <v>97</v>
      </c>
    </row>
    <row r="116" spans="2:20" s="3" customFormat="1" hidden="1" x14ac:dyDescent="0.2">
      <c r="B116" s="3">
        <v>190</v>
      </c>
      <c r="C116" s="3" t="s">
        <v>242</v>
      </c>
      <c r="D116" s="3" t="s">
        <v>415</v>
      </c>
      <c r="E116" s="3" t="s">
        <v>104</v>
      </c>
      <c r="F116" s="3" t="s">
        <v>103</v>
      </c>
      <c r="G116" s="3">
        <v>137</v>
      </c>
      <c r="H116" s="3">
        <v>74</v>
      </c>
      <c r="I116" s="3">
        <v>78</v>
      </c>
      <c r="J116" s="3">
        <v>27</v>
      </c>
      <c r="T116" s="3" t="s">
        <v>97</v>
      </c>
    </row>
    <row r="117" spans="2:20" s="3" customFormat="1" x14ac:dyDescent="0.2">
      <c r="B117" s="3">
        <v>196</v>
      </c>
      <c r="C117" s="3" t="s">
        <v>261</v>
      </c>
      <c r="D117" s="3" t="s">
        <v>414</v>
      </c>
      <c r="E117" s="3" t="s">
        <v>73</v>
      </c>
      <c r="H117" s="3" t="s">
        <v>244</v>
      </c>
      <c r="I117" s="3" t="s">
        <v>74</v>
      </c>
      <c r="J117" s="3" t="s">
        <v>245</v>
      </c>
      <c r="K117" s="3" t="s">
        <v>107</v>
      </c>
      <c r="L117" s="3" t="s">
        <v>238</v>
      </c>
      <c r="M117" s="3" t="s">
        <v>201</v>
      </c>
    </row>
    <row r="118" spans="2:20" s="3" customFormat="1" x14ac:dyDescent="0.2">
      <c r="B118" s="3">
        <v>197</v>
      </c>
      <c r="C118" s="3" t="s">
        <v>261</v>
      </c>
      <c r="D118" s="3" t="s">
        <v>414</v>
      </c>
      <c r="E118" s="3" t="s">
        <v>82</v>
      </c>
      <c r="H118" s="3" t="s">
        <v>246</v>
      </c>
      <c r="I118" s="3" t="s">
        <v>247</v>
      </c>
      <c r="J118" s="3" t="s">
        <v>248</v>
      </c>
      <c r="K118" s="3" t="s">
        <v>249</v>
      </c>
      <c r="L118" s="3" t="s">
        <v>123</v>
      </c>
      <c r="M118" s="3" t="s">
        <v>250</v>
      </c>
    </row>
    <row r="119" spans="2:20" s="3" customFormat="1" x14ac:dyDescent="0.2">
      <c r="B119" s="3">
        <v>199</v>
      </c>
      <c r="C119" s="3" t="s">
        <v>261</v>
      </c>
      <c r="D119" s="3" t="s">
        <v>414</v>
      </c>
      <c r="E119" s="3" t="s">
        <v>95</v>
      </c>
      <c r="F119" s="3" t="s">
        <v>410</v>
      </c>
      <c r="G119" s="3">
        <v>0.08</v>
      </c>
      <c r="H119" s="3">
        <v>9.9000000000000008E-3</v>
      </c>
      <c r="I119" s="3" t="s">
        <v>96</v>
      </c>
      <c r="J119" s="3">
        <v>3.5999999999999999E-3</v>
      </c>
      <c r="K119" s="3" t="s">
        <v>251</v>
      </c>
      <c r="L119" s="3" t="s">
        <v>251</v>
      </c>
      <c r="M119" s="3" t="s">
        <v>251</v>
      </c>
      <c r="T119" s="3" t="s">
        <v>97</v>
      </c>
    </row>
    <row r="120" spans="2:20" s="3" customFormat="1" hidden="1" x14ac:dyDescent="0.2">
      <c r="B120" s="3">
        <v>200</v>
      </c>
      <c r="C120" s="3" t="s">
        <v>261</v>
      </c>
      <c r="D120" s="3" t="s">
        <v>414</v>
      </c>
      <c r="E120" s="3" t="s">
        <v>98</v>
      </c>
      <c r="F120" s="3" t="s">
        <v>99</v>
      </c>
      <c r="G120" s="3">
        <v>2.2999999999999998</v>
      </c>
      <c r="H120" s="3">
        <v>0.41</v>
      </c>
      <c r="I120" s="3">
        <v>0.61</v>
      </c>
      <c r="J120" s="3" t="s">
        <v>96</v>
      </c>
      <c r="K120" s="3">
        <v>0.72199999999999998</v>
      </c>
      <c r="L120" s="3">
        <v>1.25</v>
      </c>
      <c r="M120" s="3">
        <v>0.77500000000000002</v>
      </c>
    </row>
    <row r="121" spans="2:20" s="3" customFormat="1" hidden="1" x14ac:dyDescent="0.2">
      <c r="B121" s="3">
        <v>201</v>
      </c>
      <c r="C121" s="3" t="s">
        <v>261</v>
      </c>
      <c r="D121" s="3" t="s">
        <v>414</v>
      </c>
      <c r="E121" s="3" t="s">
        <v>28</v>
      </c>
      <c r="F121" s="3" t="s">
        <v>411</v>
      </c>
      <c r="G121" s="3">
        <v>0.04</v>
      </c>
      <c r="H121" s="3">
        <v>4.5999999999999999E-3</v>
      </c>
      <c r="I121" s="3">
        <v>8.0000000000000002E-3</v>
      </c>
      <c r="J121" s="3" t="s">
        <v>96</v>
      </c>
      <c r="K121" s="3">
        <v>8.9999999999999993E-3</v>
      </c>
      <c r="L121" s="3">
        <v>0.01</v>
      </c>
      <c r="M121" s="3">
        <v>1.2E-2</v>
      </c>
      <c r="T121" s="3" t="s">
        <v>97</v>
      </c>
    </row>
    <row r="122" spans="2:20" s="3" customFormat="1" hidden="1" x14ac:dyDescent="0.2">
      <c r="B122" s="3">
        <v>202</v>
      </c>
      <c r="C122" s="3" t="s">
        <v>261</v>
      </c>
      <c r="D122" s="3" t="s">
        <v>414</v>
      </c>
      <c r="E122" s="3" t="s">
        <v>102</v>
      </c>
      <c r="F122" s="3" t="s">
        <v>103</v>
      </c>
      <c r="G122" s="3">
        <v>200</v>
      </c>
      <c r="H122" s="3">
        <v>93</v>
      </c>
      <c r="I122" s="3">
        <v>80</v>
      </c>
      <c r="J122" s="3" t="s">
        <v>96</v>
      </c>
      <c r="K122" s="3">
        <v>92</v>
      </c>
      <c r="L122" s="3">
        <v>100</v>
      </c>
      <c r="M122" s="3">
        <v>97</v>
      </c>
      <c r="T122" s="3" t="s">
        <v>97</v>
      </c>
    </row>
    <row r="123" spans="2:20" s="3" customFormat="1" hidden="1" x14ac:dyDescent="0.2">
      <c r="B123" s="3">
        <v>203</v>
      </c>
      <c r="C123" s="3" t="s">
        <v>261</v>
      </c>
      <c r="D123" s="3" t="s">
        <v>414</v>
      </c>
      <c r="E123" s="3" t="s">
        <v>104</v>
      </c>
      <c r="F123" s="3" t="s">
        <v>103</v>
      </c>
      <c r="G123" s="3">
        <v>100</v>
      </c>
      <c r="H123" s="3">
        <v>20</v>
      </c>
      <c r="I123" s="3">
        <v>31</v>
      </c>
      <c r="J123" s="3" t="s">
        <v>96</v>
      </c>
      <c r="K123" s="3">
        <v>37</v>
      </c>
      <c r="L123" s="3">
        <v>39</v>
      </c>
      <c r="M123" s="3">
        <v>11</v>
      </c>
      <c r="T123" s="3" t="s">
        <v>97</v>
      </c>
    </row>
    <row r="124" spans="2:20" s="3" customFormat="1" x14ac:dyDescent="0.2">
      <c r="B124" s="3">
        <v>206</v>
      </c>
      <c r="C124" s="3" t="s">
        <v>261</v>
      </c>
      <c r="D124" s="3" t="s">
        <v>414</v>
      </c>
      <c r="E124" s="3" t="s">
        <v>73</v>
      </c>
      <c r="H124" s="3" t="s">
        <v>250</v>
      </c>
      <c r="I124" s="3" t="s">
        <v>151</v>
      </c>
      <c r="J124" s="3" t="s">
        <v>215</v>
      </c>
    </row>
    <row r="125" spans="2:20" s="3" customFormat="1" x14ac:dyDescent="0.2">
      <c r="B125" s="3">
        <v>207</v>
      </c>
      <c r="C125" s="3" t="s">
        <v>261</v>
      </c>
      <c r="D125" s="3" t="s">
        <v>414</v>
      </c>
      <c r="E125" s="3" t="s">
        <v>82</v>
      </c>
      <c r="H125" s="3" t="s">
        <v>252</v>
      </c>
      <c r="I125" s="3" t="s">
        <v>213</v>
      </c>
      <c r="J125" s="3" t="s">
        <v>253</v>
      </c>
    </row>
    <row r="126" spans="2:20" s="3" customFormat="1" x14ac:dyDescent="0.2">
      <c r="B126" s="3">
        <v>209</v>
      </c>
      <c r="C126" s="3" t="s">
        <v>261</v>
      </c>
      <c r="D126" s="3" t="s">
        <v>414</v>
      </c>
      <c r="E126" s="3" t="s">
        <v>95</v>
      </c>
      <c r="F126" s="3" t="s">
        <v>410</v>
      </c>
      <c r="G126" s="3">
        <v>0.08</v>
      </c>
      <c r="H126" s="3">
        <v>1.2999999999999999E-3</v>
      </c>
      <c r="I126" s="3" t="s">
        <v>251</v>
      </c>
      <c r="J126" s="3" t="s">
        <v>251</v>
      </c>
      <c r="T126" s="3" t="s">
        <v>97</v>
      </c>
    </row>
    <row r="127" spans="2:20" s="3" customFormat="1" hidden="1" x14ac:dyDescent="0.2">
      <c r="B127" s="3">
        <v>210</v>
      </c>
      <c r="C127" s="3" t="s">
        <v>261</v>
      </c>
      <c r="D127" s="3" t="s">
        <v>414</v>
      </c>
      <c r="E127" s="3" t="s">
        <v>98</v>
      </c>
      <c r="F127" s="3" t="s">
        <v>99</v>
      </c>
      <c r="G127" s="3">
        <v>2.2999999999999998</v>
      </c>
      <c r="H127" s="3" t="s">
        <v>96</v>
      </c>
      <c r="I127" s="3">
        <v>0.36099999999999999</v>
      </c>
      <c r="J127" s="3">
        <v>0.191</v>
      </c>
    </row>
    <row r="128" spans="2:20" s="3" customFormat="1" hidden="1" x14ac:dyDescent="0.2">
      <c r="B128" s="3">
        <v>211</v>
      </c>
      <c r="C128" s="3" t="s">
        <v>261</v>
      </c>
      <c r="D128" s="3" t="s">
        <v>414</v>
      </c>
      <c r="E128" s="3" t="s">
        <v>28</v>
      </c>
      <c r="F128" s="3" t="s">
        <v>411</v>
      </c>
      <c r="G128" s="3">
        <v>0.04</v>
      </c>
      <c r="H128" s="3" t="s">
        <v>96</v>
      </c>
      <c r="I128" s="3">
        <v>1.9E-2</v>
      </c>
      <c r="J128" s="3">
        <v>2.1999999999999999E-2</v>
      </c>
      <c r="T128" s="3" t="s">
        <v>97</v>
      </c>
    </row>
    <row r="129" spans="2:20" s="3" customFormat="1" hidden="1" x14ac:dyDescent="0.2">
      <c r="B129" s="3">
        <v>212</v>
      </c>
      <c r="C129" s="3" t="s">
        <v>261</v>
      </c>
      <c r="D129" s="3" t="s">
        <v>414</v>
      </c>
      <c r="E129" s="3" t="s">
        <v>102</v>
      </c>
      <c r="F129" s="3" t="s">
        <v>103</v>
      </c>
      <c r="G129" s="3">
        <v>200</v>
      </c>
      <c r="H129" s="3" t="s">
        <v>96</v>
      </c>
      <c r="I129" s="3">
        <v>87</v>
      </c>
      <c r="J129" s="3">
        <v>92</v>
      </c>
      <c r="T129" s="3" t="s">
        <v>97</v>
      </c>
    </row>
    <row r="130" spans="2:20" s="3" customFormat="1" hidden="1" x14ac:dyDescent="0.2">
      <c r="B130" s="3">
        <v>213</v>
      </c>
      <c r="C130" s="3" t="s">
        <v>261</v>
      </c>
      <c r="D130" s="3" t="s">
        <v>414</v>
      </c>
      <c r="E130" s="3" t="s">
        <v>104</v>
      </c>
      <c r="F130" s="3" t="s">
        <v>103</v>
      </c>
      <c r="G130" s="3">
        <v>100</v>
      </c>
      <c r="H130" s="3" t="s">
        <v>96</v>
      </c>
      <c r="I130" s="3">
        <v>41</v>
      </c>
      <c r="J130" s="3">
        <v>16</v>
      </c>
      <c r="T130" s="3" t="s">
        <v>97</v>
      </c>
    </row>
    <row r="131" spans="2:20" s="3" customFormat="1" x14ac:dyDescent="0.2">
      <c r="B131" s="3">
        <v>220</v>
      </c>
      <c r="C131" s="3" t="s">
        <v>261</v>
      </c>
      <c r="D131" s="3" t="s">
        <v>415</v>
      </c>
      <c r="E131" s="3" t="s">
        <v>73</v>
      </c>
      <c r="H131" s="3" t="s">
        <v>255</v>
      </c>
      <c r="I131" s="3" t="s">
        <v>256</v>
      </c>
      <c r="J131" s="3" t="s">
        <v>85</v>
      </c>
      <c r="K131" s="3" t="s">
        <v>257</v>
      </c>
      <c r="L131" s="3" t="s">
        <v>87</v>
      </c>
      <c r="M131" s="3" t="s">
        <v>258</v>
      </c>
    </row>
    <row r="132" spans="2:20" s="3" customFormat="1" x14ac:dyDescent="0.2">
      <c r="B132" s="3">
        <v>221</v>
      </c>
      <c r="C132" s="3" t="s">
        <v>261</v>
      </c>
      <c r="D132" s="3" t="s">
        <v>415</v>
      </c>
      <c r="E132" s="3" t="s">
        <v>82</v>
      </c>
      <c r="H132" s="3" t="s">
        <v>259</v>
      </c>
      <c r="I132" s="3" t="s">
        <v>249</v>
      </c>
      <c r="J132" s="3" t="s">
        <v>86</v>
      </c>
      <c r="K132" s="3" t="s">
        <v>123</v>
      </c>
      <c r="L132" s="3" t="s">
        <v>250</v>
      </c>
      <c r="M132" s="3" t="s">
        <v>252</v>
      </c>
    </row>
    <row r="133" spans="2:20" s="3" customFormat="1" x14ac:dyDescent="0.2">
      <c r="B133" s="3">
        <v>223</v>
      </c>
      <c r="C133" s="3" t="s">
        <v>261</v>
      </c>
      <c r="D133" s="3" t="s">
        <v>415</v>
      </c>
      <c r="E133" s="3" t="s">
        <v>95</v>
      </c>
      <c r="F133" s="3" t="s">
        <v>410</v>
      </c>
      <c r="G133" s="3">
        <v>0.08</v>
      </c>
      <c r="H133" s="3">
        <v>3.5000000000000003E-2</v>
      </c>
      <c r="I133" s="3" t="s">
        <v>96</v>
      </c>
      <c r="J133" s="3">
        <v>4.4999999999999998E-2</v>
      </c>
      <c r="K133" s="3" t="s">
        <v>251</v>
      </c>
      <c r="L133" s="3" t="s">
        <v>251</v>
      </c>
      <c r="M133" s="3">
        <v>3.5999999999999997E-2</v>
      </c>
      <c r="T133" s="3" t="s">
        <v>97</v>
      </c>
    </row>
    <row r="134" spans="2:20" s="3" customFormat="1" hidden="1" x14ac:dyDescent="0.2">
      <c r="B134" s="3">
        <v>224</v>
      </c>
      <c r="C134" s="3" t="s">
        <v>261</v>
      </c>
      <c r="D134" s="3" t="s">
        <v>415</v>
      </c>
      <c r="E134" s="3" t="s">
        <v>98</v>
      </c>
      <c r="F134" s="3" t="s">
        <v>99</v>
      </c>
      <c r="G134" s="3">
        <v>2.8</v>
      </c>
      <c r="H134" s="3">
        <v>0.41</v>
      </c>
      <c r="I134" s="3">
        <v>0.71899999999999997</v>
      </c>
      <c r="J134" s="3" t="s">
        <v>96</v>
      </c>
      <c r="K134" s="3">
        <v>0.92800000000000005</v>
      </c>
      <c r="L134" s="3">
        <v>1.37</v>
      </c>
      <c r="M134" s="3" t="s">
        <v>96</v>
      </c>
    </row>
    <row r="135" spans="2:20" s="3" customFormat="1" hidden="1" x14ac:dyDescent="0.2">
      <c r="B135" s="3">
        <v>225</v>
      </c>
      <c r="C135" s="3" t="s">
        <v>261</v>
      </c>
      <c r="D135" s="3" t="s">
        <v>415</v>
      </c>
      <c r="E135" s="3" t="s">
        <v>28</v>
      </c>
      <c r="F135" s="3" t="s">
        <v>411</v>
      </c>
      <c r="G135" s="3">
        <v>0.04</v>
      </c>
      <c r="H135" s="3">
        <v>9.7999999999999997E-4</v>
      </c>
      <c r="I135" s="3">
        <v>6.0000000000000001E-3</v>
      </c>
      <c r="J135" s="3" t="s">
        <v>96</v>
      </c>
      <c r="K135" s="3">
        <v>6.0000000000000001E-3</v>
      </c>
      <c r="L135" s="3">
        <v>7.0000000000000001E-3</v>
      </c>
      <c r="M135" s="3" t="s">
        <v>96</v>
      </c>
      <c r="T135" s="3" t="s">
        <v>97</v>
      </c>
    </row>
    <row r="136" spans="2:20" s="3" customFormat="1" hidden="1" x14ac:dyDescent="0.2">
      <c r="B136" s="3">
        <v>226</v>
      </c>
      <c r="C136" s="3" t="s">
        <v>261</v>
      </c>
      <c r="D136" s="3" t="s">
        <v>415</v>
      </c>
      <c r="E136" s="3" t="s">
        <v>102</v>
      </c>
      <c r="F136" s="3" t="s">
        <v>103</v>
      </c>
      <c r="G136" s="3">
        <v>200</v>
      </c>
      <c r="H136" s="3">
        <v>69</v>
      </c>
      <c r="I136" s="3">
        <v>90</v>
      </c>
      <c r="J136" s="3" t="s">
        <v>96</v>
      </c>
      <c r="K136" s="3">
        <v>89</v>
      </c>
      <c r="L136" s="3">
        <v>63</v>
      </c>
      <c r="M136" s="3" t="s">
        <v>96</v>
      </c>
      <c r="T136" s="3" t="s">
        <v>97</v>
      </c>
    </row>
    <row r="137" spans="2:20" s="3" customFormat="1" hidden="1" x14ac:dyDescent="0.2">
      <c r="B137" s="3">
        <v>227</v>
      </c>
      <c r="C137" s="3" t="s">
        <v>261</v>
      </c>
      <c r="D137" s="3" t="s">
        <v>415</v>
      </c>
      <c r="E137" s="3" t="s">
        <v>104</v>
      </c>
      <c r="F137" s="3" t="s">
        <v>103</v>
      </c>
      <c r="G137" s="3">
        <v>100</v>
      </c>
      <c r="H137" s="3">
        <v>34</v>
      </c>
      <c r="I137" s="3">
        <v>97</v>
      </c>
      <c r="J137" s="3" t="s">
        <v>96</v>
      </c>
      <c r="K137" s="3">
        <v>88</v>
      </c>
      <c r="L137" s="3">
        <v>56</v>
      </c>
      <c r="M137" s="3" t="s">
        <v>96</v>
      </c>
      <c r="T137" s="3" t="s">
        <v>97</v>
      </c>
    </row>
    <row r="138" spans="2:20" s="3" customFormat="1" x14ac:dyDescent="0.2">
      <c r="B138" s="3">
        <v>230</v>
      </c>
      <c r="C138" s="3" t="s">
        <v>261</v>
      </c>
      <c r="D138" s="3" t="s">
        <v>415</v>
      </c>
      <c r="E138" s="3" t="s">
        <v>73</v>
      </c>
      <c r="H138" s="3" t="s">
        <v>213</v>
      </c>
      <c r="I138" s="3" t="s">
        <v>205</v>
      </c>
    </row>
    <row r="139" spans="2:20" s="3" customFormat="1" x14ac:dyDescent="0.2">
      <c r="B139" s="3">
        <v>231</v>
      </c>
      <c r="C139" s="3" t="s">
        <v>261</v>
      </c>
      <c r="D139" s="3" t="s">
        <v>415</v>
      </c>
      <c r="E139" s="3" t="s">
        <v>82</v>
      </c>
      <c r="H139" s="3" t="s">
        <v>260</v>
      </c>
      <c r="I139" s="3" t="s">
        <v>253</v>
      </c>
    </row>
    <row r="140" spans="2:20" s="3" customFormat="1" x14ac:dyDescent="0.2">
      <c r="B140" s="3">
        <v>233</v>
      </c>
      <c r="C140" s="3" t="s">
        <v>261</v>
      </c>
      <c r="D140" s="3" t="s">
        <v>415</v>
      </c>
      <c r="E140" s="3" t="s">
        <v>95</v>
      </c>
      <c r="F140" s="3" t="s">
        <v>410</v>
      </c>
      <c r="G140" s="3">
        <v>0.08</v>
      </c>
      <c r="H140" s="3" t="s">
        <v>251</v>
      </c>
      <c r="I140" s="3" t="s">
        <v>251</v>
      </c>
      <c r="T140" s="3" t="s">
        <v>97</v>
      </c>
    </row>
    <row r="141" spans="2:20" s="3" customFormat="1" hidden="1" x14ac:dyDescent="0.2">
      <c r="B141" s="3">
        <v>234</v>
      </c>
      <c r="C141" s="3" t="s">
        <v>261</v>
      </c>
      <c r="D141" s="3" t="s">
        <v>415</v>
      </c>
      <c r="E141" s="3" t="s">
        <v>98</v>
      </c>
      <c r="F141" s="3" t="s">
        <v>99</v>
      </c>
      <c r="G141" s="3">
        <v>2.8</v>
      </c>
      <c r="H141" s="3">
        <v>0.52800000000000002</v>
      </c>
      <c r="I141" s="3">
        <v>0.47299999999999998</v>
      </c>
    </row>
    <row r="142" spans="2:20" s="3" customFormat="1" hidden="1" x14ac:dyDescent="0.2">
      <c r="B142" s="3">
        <v>235</v>
      </c>
      <c r="C142" s="3" t="s">
        <v>261</v>
      </c>
      <c r="D142" s="3" t="s">
        <v>415</v>
      </c>
      <c r="E142" s="3" t="s">
        <v>28</v>
      </c>
      <c r="F142" s="3" t="s">
        <v>411</v>
      </c>
      <c r="G142" s="3">
        <v>0.04</v>
      </c>
      <c r="H142" s="3">
        <v>2E-3</v>
      </c>
      <c r="I142" s="3">
        <v>6.0000000000000001E-3</v>
      </c>
      <c r="T142" s="3" t="s">
        <v>97</v>
      </c>
    </row>
    <row r="143" spans="2:20" s="3" customFormat="1" hidden="1" x14ac:dyDescent="0.2">
      <c r="B143" s="3">
        <v>236</v>
      </c>
      <c r="C143" s="3" t="s">
        <v>261</v>
      </c>
      <c r="D143" s="3" t="s">
        <v>415</v>
      </c>
      <c r="E143" s="3" t="s">
        <v>102</v>
      </c>
      <c r="F143" s="3" t="s">
        <v>103</v>
      </c>
      <c r="G143" s="3">
        <v>200</v>
      </c>
      <c r="H143" s="3">
        <v>79</v>
      </c>
      <c r="I143" s="3">
        <v>61</v>
      </c>
      <c r="T143" s="3" t="s">
        <v>97</v>
      </c>
    </row>
    <row r="144" spans="2:20" s="3" customFormat="1" hidden="1" x14ac:dyDescent="0.2">
      <c r="B144" s="3">
        <v>237</v>
      </c>
      <c r="C144" s="3" t="s">
        <v>261</v>
      </c>
      <c r="D144" s="3" t="s">
        <v>415</v>
      </c>
      <c r="E144" s="3" t="s">
        <v>104</v>
      </c>
      <c r="F144" s="3" t="s">
        <v>103</v>
      </c>
      <c r="G144" s="3">
        <v>100</v>
      </c>
      <c r="H144" s="3">
        <v>90</v>
      </c>
      <c r="I144" s="3">
        <v>11</v>
      </c>
      <c r="T144" s="3" t="s">
        <v>97</v>
      </c>
    </row>
    <row r="145" spans="2:20" s="3" customFormat="1" x14ac:dyDescent="0.2">
      <c r="B145" s="3">
        <v>244</v>
      </c>
      <c r="C145" s="3" t="s">
        <v>295</v>
      </c>
      <c r="D145" s="3" t="s">
        <v>425</v>
      </c>
      <c r="E145" s="3" t="s">
        <v>73</v>
      </c>
      <c r="H145" s="3" t="s">
        <v>401</v>
      </c>
      <c r="I145" s="3" t="s">
        <v>146</v>
      </c>
      <c r="J145" s="3" t="s">
        <v>264</v>
      </c>
      <c r="K145" s="3" t="s">
        <v>265</v>
      </c>
      <c r="L145" s="3" t="s">
        <v>249</v>
      </c>
      <c r="M145" s="3" t="s">
        <v>266</v>
      </c>
    </row>
    <row r="146" spans="2:20" s="3" customFormat="1" x14ac:dyDescent="0.2">
      <c r="B146" s="3">
        <v>245</v>
      </c>
      <c r="C146" s="3" t="s">
        <v>295</v>
      </c>
      <c r="D146" s="3" t="s">
        <v>425</v>
      </c>
      <c r="E146" s="3" t="s">
        <v>82</v>
      </c>
      <c r="H146" s="3" t="s">
        <v>267</v>
      </c>
      <c r="I146" s="3" t="s">
        <v>268</v>
      </c>
      <c r="J146" s="3" t="s">
        <v>269</v>
      </c>
      <c r="K146" s="3" t="s">
        <v>270</v>
      </c>
      <c r="L146" s="3" t="s">
        <v>108</v>
      </c>
      <c r="M146" s="3" t="s">
        <v>132</v>
      </c>
    </row>
    <row r="147" spans="2:20" s="3" customFormat="1" x14ac:dyDescent="0.2">
      <c r="B147" s="3">
        <v>247</v>
      </c>
      <c r="C147" s="3" t="s">
        <v>295</v>
      </c>
      <c r="D147" s="3" t="s">
        <v>425</v>
      </c>
      <c r="E147" s="3" t="s">
        <v>95</v>
      </c>
      <c r="F147" s="3" t="s">
        <v>410</v>
      </c>
      <c r="G147" s="3">
        <v>1</v>
      </c>
      <c r="H147" s="3">
        <v>8.7999999999999998E-5</v>
      </c>
      <c r="I147" s="3" t="s">
        <v>251</v>
      </c>
      <c r="J147" s="3" t="s">
        <v>251</v>
      </c>
      <c r="K147" s="3" t="s">
        <v>251</v>
      </c>
      <c r="L147" s="3" t="s">
        <v>251</v>
      </c>
      <c r="M147" s="3" t="s">
        <v>251</v>
      </c>
      <c r="T147" s="3" t="s">
        <v>97</v>
      </c>
    </row>
    <row r="148" spans="2:20" s="3" customFormat="1" hidden="1" x14ac:dyDescent="0.2">
      <c r="B148" s="3">
        <v>248</v>
      </c>
      <c r="C148" s="3" t="s">
        <v>295</v>
      </c>
      <c r="D148" s="3" t="s">
        <v>425</v>
      </c>
      <c r="E148" s="3" t="s">
        <v>98</v>
      </c>
      <c r="F148" s="3" t="s">
        <v>99</v>
      </c>
      <c r="G148" s="3">
        <v>5.8</v>
      </c>
      <c r="H148" s="3">
        <v>0.44</v>
      </c>
      <c r="I148" s="3">
        <v>0.09</v>
      </c>
      <c r="J148" s="3">
        <v>0.72</v>
      </c>
      <c r="K148" s="3">
        <v>0.09</v>
      </c>
      <c r="L148" s="3">
        <v>8.1000000000000003E-2</v>
      </c>
      <c r="M148" s="3">
        <v>1.1000000000000001</v>
      </c>
    </row>
    <row r="149" spans="2:20" s="3" customFormat="1" hidden="1" x14ac:dyDescent="0.2">
      <c r="B149" s="3">
        <v>249</v>
      </c>
      <c r="C149" s="3" t="s">
        <v>295</v>
      </c>
      <c r="D149" s="3" t="s">
        <v>425</v>
      </c>
      <c r="E149" s="3" t="s">
        <v>28</v>
      </c>
      <c r="F149" s="3" t="s">
        <v>411</v>
      </c>
      <c r="G149" s="3">
        <v>0.08</v>
      </c>
      <c r="H149" s="3" t="s">
        <v>164</v>
      </c>
      <c r="I149" s="3" t="s">
        <v>271</v>
      </c>
      <c r="J149" s="3" t="s">
        <v>271</v>
      </c>
      <c r="K149" s="3" t="s">
        <v>271</v>
      </c>
      <c r="L149" s="3" t="s">
        <v>271</v>
      </c>
      <c r="M149" s="3" t="s">
        <v>271</v>
      </c>
      <c r="T149" s="3" t="s">
        <v>97</v>
      </c>
    </row>
    <row r="150" spans="2:20" s="3" customFormat="1" hidden="1" x14ac:dyDescent="0.2">
      <c r="B150" s="3">
        <v>250</v>
      </c>
      <c r="C150" s="3" t="s">
        <v>295</v>
      </c>
      <c r="D150" s="3" t="s">
        <v>425</v>
      </c>
      <c r="E150" s="3" t="s">
        <v>102</v>
      </c>
      <c r="F150" s="3" t="s">
        <v>103</v>
      </c>
      <c r="G150" s="3">
        <v>250</v>
      </c>
      <c r="H150" s="3">
        <v>110</v>
      </c>
      <c r="I150" s="3">
        <v>94</v>
      </c>
      <c r="J150" s="3">
        <v>160</v>
      </c>
      <c r="K150" s="3">
        <v>110</v>
      </c>
      <c r="L150" s="3">
        <v>86</v>
      </c>
      <c r="M150" s="3">
        <v>89</v>
      </c>
      <c r="T150" s="3" t="s">
        <v>97</v>
      </c>
    </row>
    <row r="151" spans="2:20" s="3" customFormat="1" hidden="1" x14ac:dyDescent="0.2">
      <c r="B151" s="3">
        <v>251</v>
      </c>
      <c r="C151" s="3" t="s">
        <v>295</v>
      </c>
      <c r="D151" s="3" t="s">
        <v>425</v>
      </c>
      <c r="E151" s="3" t="s">
        <v>104</v>
      </c>
      <c r="F151" s="3" t="s">
        <v>103</v>
      </c>
      <c r="G151" s="3">
        <v>90</v>
      </c>
      <c r="H151" s="3">
        <v>60</v>
      </c>
      <c r="I151" s="3">
        <v>41</v>
      </c>
      <c r="J151" s="3">
        <v>76</v>
      </c>
      <c r="K151" s="3">
        <v>22</v>
      </c>
      <c r="L151" s="3">
        <v>13</v>
      </c>
      <c r="M151" s="3">
        <v>16</v>
      </c>
      <c r="T151" s="3" t="s">
        <v>97</v>
      </c>
    </row>
    <row r="152" spans="2:20" s="3" customFormat="1" x14ac:dyDescent="0.2">
      <c r="B152" s="3">
        <v>254</v>
      </c>
      <c r="C152" s="3" t="s">
        <v>295</v>
      </c>
      <c r="D152" s="3" t="s">
        <v>425</v>
      </c>
      <c r="E152" s="3" t="s">
        <v>73</v>
      </c>
      <c r="H152" s="3" t="s">
        <v>272</v>
      </c>
      <c r="I152" s="3" t="s">
        <v>273</v>
      </c>
      <c r="J152" s="3" t="s">
        <v>79</v>
      </c>
      <c r="K152" s="3" t="s">
        <v>274</v>
      </c>
    </row>
    <row r="153" spans="2:20" s="3" customFormat="1" x14ac:dyDescent="0.2">
      <c r="B153" s="3">
        <v>255</v>
      </c>
      <c r="C153" s="3" t="s">
        <v>295</v>
      </c>
      <c r="D153" s="3" t="s">
        <v>425</v>
      </c>
      <c r="E153" s="3" t="s">
        <v>82</v>
      </c>
      <c r="H153" s="3" t="s">
        <v>212</v>
      </c>
      <c r="I153" s="3" t="s">
        <v>275</v>
      </c>
      <c r="J153" s="3" t="s">
        <v>89</v>
      </c>
      <c r="K153" s="3" t="s">
        <v>276</v>
      </c>
    </row>
    <row r="154" spans="2:20" s="3" customFormat="1" x14ac:dyDescent="0.2">
      <c r="B154" s="3">
        <v>257</v>
      </c>
      <c r="C154" s="3" t="s">
        <v>295</v>
      </c>
      <c r="D154" s="3" t="s">
        <v>425</v>
      </c>
      <c r="E154" s="3" t="s">
        <v>95</v>
      </c>
      <c r="F154" s="3" t="s">
        <v>410</v>
      </c>
      <c r="G154" s="3">
        <v>1</v>
      </c>
      <c r="H154" s="3" t="s">
        <v>251</v>
      </c>
      <c r="J154" s="3" t="s">
        <v>251</v>
      </c>
      <c r="K154" s="3" t="s">
        <v>251</v>
      </c>
      <c r="T154" s="3" t="s">
        <v>97</v>
      </c>
    </row>
    <row r="155" spans="2:20" s="3" customFormat="1" hidden="1" x14ac:dyDescent="0.2">
      <c r="B155" s="3">
        <v>258</v>
      </c>
      <c r="C155" s="3" t="s">
        <v>295</v>
      </c>
      <c r="D155" s="3" t="s">
        <v>425</v>
      </c>
      <c r="E155" s="3" t="s">
        <v>98</v>
      </c>
      <c r="F155" s="3" t="s">
        <v>99</v>
      </c>
      <c r="G155" s="3">
        <v>5.8</v>
      </c>
      <c r="H155" s="3">
        <v>0.53</v>
      </c>
      <c r="J155" s="3">
        <v>0.18</v>
      </c>
      <c r="K155" s="3">
        <v>0.35</v>
      </c>
    </row>
    <row r="156" spans="2:20" s="3" customFormat="1" hidden="1" x14ac:dyDescent="0.2">
      <c r="B156" s="3">
        <v>259</v>
      </c>
      <c r="C156" s="3" t="s">
        <v>295</v>
      </c>
      <c r="D156" s="3" t="s">
        <v>425</v>
      </c>
      <c r="E156" s="3" t="s">
        <v>28</v>
      </c>
      <c r="F156" s="3" t="s">
        <v>411</v>
      </c>
      <c r="H156" s="3" t="s">
        <v>271</v>
      </c>
      <c r="J156" s="3" t="s">
        <v>271</v>
      </c>
      <c r="K156" s="3" t="s">
        <v>271</v>
      </c>
      <c r="T156" s="3" t="s">
        <v>97</v>
      </c>
    </row>
    <row r="157" spans="2:20" s="3" customFormat="1" hidden="1" x14ac:dyDescent="0.2">
      <c r="B157" s="3">
        <v>260</v>
      </c>
      <c r="C157" s="3" t="s">
        <v>295</v>
      </c>
      <c r="D157" s="3" t="s">
        <v>425</v>
      </c>
      <c r="E157" s="3" t="s">
        <v>102</v>
      </c>
      <c r="F157" s="3" t="s">
        <v>103</v>
      </c>
      <c r="G157" s="3">
        <v>250</v>
      </c>
      <c r="H157" s="3">
        <v>110</v>
      </c>
      <c r="J157" s="3">
        <v>82</v>
      </c>
      <c r="K157" s="3">
        <v>110</v>
      </c>
      <c r="T157" s="3" t="s">
        <v>97</v>
      </c>
    </row>
    <row r="158" spans="2:20" s="3" customFormat="1" hidden="1" x14ac:dyDescent="0.2">
      <c r="B158" s="3">
        <v>261</v>
      </c>
      <c r="C158" s="3" t="s">
        <v>295</v>
      </c>
      <c r="D158" s="3" t="s">
        <v>425</v>
      </c>
      <c r="E158" s="3" t="s">
        <v>104</v>
      </c>
      <c r="F158" s="3" t="s">
        <v>103</v>
      </c>
      <c r="G158" s="3">
        <v>90</v>
      </c>
      <c r="H158" s="3">
        <v>32</v>
      </c>
      <c r="J158" s="3">
        <v>16</v>
      </c>
      <c r="K158" s="3">
        <v>8.8000000000000007</v>
      </c>
      <c r="T158" s="3" t="s">
        <v>97</v>
      </c>
    </row>
    <row r="159" spans="2:20" s="3" customFormat="1" x14ac:dyDescent="0.2">
      <c r="B159" s="3">
        <v>267</v>
      </c>
      <c r="C159" s="3" t="s">
        <v>295</v>
      </c>
      <c r="D159" s="3" t="s">
        <v>415</v>
      </c>
      <c r="E159" s="3" t="s">
        <v>73</v>
      </c>
      <c r="H159" s="3" t="s">
        <v>402</v>
      </c>
      <c r="I159" s="3" t="s">
        <v>277</v>
      </c>
      <c r="J159" s="3" t="s">
        <v>278</v>
      </c>
      <c r="K159" s="3" t="s">
        <v>84</v>
      </c>
      <c r="L159" s="3" t="s">
        <v>279</v>
      </c>
      <c r="M159" s="3" t="s">
        <v>280</v>
      </c>
    </row>
    <row r="160" spans="2:20" s="3" customFormat="1" x14ac:dyDescent="0.2">
      <c r="B160" s="3">
        <v>268</v>
      </c>
      <c r="C160" s="3" t="s">
        <v>295</v>
      </c>
      <c r="D160" s="3" t="s">
        <v>415</v>
      </c>
      <c r="E160" s="3" t="s">
        <v>82</v>
      </c>
      <c r="H160" s="3" t="s">
        <v>267</v>
      </c>
      <c r="I160" s="3" t="s">
        <v>268</v>
      </c>
      <c r="J160" s="3" t="s">
        <v>269</v>
      </c>
      <c r="K160" s="3" t="s">
        <v>270</v>
      </c>
      <c r="L160" s="3" t="s">
        <v>108</v>
      </c>
      <c r="M160" s="3" t="s">
        <v>132</v>
      </c>
    </row>
    <row r="161" spans="2:20" s="3" customFormat="1" x14ac:dyDescent="0.2">
      <c r="B161" s="3">
        <v>270</v>
      </c>
      <c r="C161" s="3" t="s">
        <v>295</v>
      </c>
      <c r="D161" s="3" t="s">
        <v>415</v>
      </c>
      <c r="E161" s="3" t="s">
        <v>95</v>
      </c>
      <c r="F161" s="3" t="s">
        <v>410</v>
      </c>
      <c r="G161" s="3">
        <v>1</v>
      </c>
      <c r="H161" s="3">
        <v>3.8999999999999999E-6</v>
      </c>
      <c r="I161" s="3" t="s">
        <v>251</v>
      </c>
      <c r="J161" s="3" t="s">
        <v>251</v>
      </c>
      <c r="K161" s="3" t="s">
        <v>251</v>
      </c>
      <c r="L161" s="3" t="s">
        <v>251</v>
      </c>
      <c r="M161" s="3" t="s">
        <v>251</v>
      </c>
      <c r="T161" s="3" t="s">
        <v>97</v>
      </c>
    </row>
    <row r="162" spans="2:20" s="3" customFormat="1" hidden="1" x14ac:dyDescent="0.2">
      <c r="B162" s="3">
        <v>271</v>
      </c>
      <c r="C162" s="3" t="s">
        <v>295</v>
      </c>
      <c r="D162" s="3" t="s">
        <v>415</v>
      </c>
      <c r="E162" s="3" t="s">
        <v>98</v>
      </c>
      <c r="F162" s="3" t="s">
        <v>99</v>
      </c>
      <c r="G162" s="3">
        <v>5.8</v>
      </c>
      <c r="H162" s="3">
        <v>0.38</v>
      </c>
      <c r="I162" s="3">
        <v>0.11</v>
      </c>
      <c r="J162" s="3">
        <v>0.85</v>
      </c>
      <c r="K162" s="3">
        <v>0.26</v>
      </c>
      <c r="L162" s="3">
        <v>4.2000000000000003E-2</v>
      </c>
      <c r="M162" s="3">
        <v>1.3</v>
      </c>
    </row>
    <row r="163" spans="2:20" s="3" customFormat="1" hidden="1" x14ac:dyDescent="0.2">
      <c r="B163" s="3">
        <v>272</v>
      </c>
      <c r="C163" s="3" t="s">
        <v>295</v>
      </c>
      <c r="D163" s="3" t="s">
        <v>415</v>
      </c>
      <c r="E163" s="3" t="s">
        <v>28</v>
      </c>
      <c r="F163" s="3" t="s">
        <v>411</v>
      </c>
      <c r="G163" s="3">
        <v>0.08</v>
      </c>
      <c r="H163" s="3" t="s">
        <v>164</v>
      </c>
      <c r="I163" s="3" t="s">
        <v>271</v>
      </c>
      <c r="J163" s="3" t="s">
        <v>271</v>
      </c>
      <c r="K163" s="3" t="s">
        <v>271</v>
      </c>
      <c r="L163" s="3" t="s">
        <v>271</v>
      </c>
      <c r="M163" s="3" t="s">
        <v>271</v>
      </c>
      <c r="T163" s="3" t="s">
        <v>97</v>
      </c>
    </row>
    <row r="164" spans="2:20" s="3" customFormat="1" hidden="1" x14ac:dyDescent="0.2">
      <c r="B164" s="3">
        <v>273</v>
      </c>
      <c r="C164" s="3" t="s">
        <v>295</v>
      </c>
      <c r="D164" s="3" t="s">
        <v>415</v>
      </c>
      <c r="E164" s="3" t="s">
        <v>102</v>
      </c>
      <c r="F164" s="3" t="s">
        <v>103</v>
      </c>
      <c r="G164" s="3">
        <v>250</v>
      </c>
      <c r="H164" s="3">
        <v>89</v>
      </c>
      <c r="I164" s="3">
        <v>110</v>
      </c>
      <c r="J164" s="3">
        <v>130</v>
      </c>
      <c r="K164" s="3">
        <v>130</v>
      </c>
      <c r="L164" s="3">
        <v>71</v>
      </c>
      <c r="M164" s="3">
        <v>93</v>
      </c>
      <c r="T164" s="3" t="s">
        <v>97</v>
      </c>
    </row>
    <row r="165" spans="2:20" s="3" customFormat="1" hidden="1" x14ac:dyDescent="0.2">
      <c r="B165" s="3">
        <v>274</v>
      </c>
      <c r="C165" s="3" t="s">
        <v>295</v>
      </c>
      <c r="D165" s="3" t="s">
        <v>415</v>
      </c>
      <c r="E165" s="3" t="s">
        <v>104</v>
      </c>
      <c r="F165" s="3" t="s">
        <v>103</v>
      </c>
      <c r="G165" s="3">
        <v>90</v>
      </c>
      <c r="H165" s="3">
        <v>54</v>
      </c>
      <c r="I165" s="3">
        <v>20</v>
      </c>
      <c r="J165" s="3">
        <v>68</v>
      </c>
      <c r="K165" s="3">
        <v>32</v>
      </c>
      <c r="L165" s="3">
        <v>14</v>
      </c>
      <c r="M165" s="3">
        <v>22</v>
      </c>
      <c r="T165" s="3" t="s">
        <v>97</v>
      </c>
    </row>
    <row r="166" spans="2:20" s="3" customFormat="1" x14ac:dyDescent="0.2">
      <c r="B166" s="3">
        <v>277</v>
      </c>
      <c r="C166" s="3" t="s">
        <v>295</v>
      </c>
      <c r="D166" s="3" t="s">
        <v>415</v>
      </c>
      <c r="E166" s="3" t="s">
        <v>73</v>
      </c>
      <c r="H166" s="3" t="s">
        <v>281</v>
      </c>
      <c r="I166" s="3" t="s">
        <v>282</v>
      </c>
      <c r="K166" s="3" t="s">
        <v>160</v>
      </c>
    </row>
    <row r="167" spans="2:20" s="3" customFormat="1" x14ac:dyDescent="0.2">
      <c r="B167" s="3">
        <v>278</v>
      </c>
      <c r="C167" s="3" t="s">
        <v>295</v>
      </c>
      <c r="D167" s="3" t="s">
        <v>415</v>
      </c>
      <c r="E167" s="3" t="s">
        <v>82</v>
      </c>
      <c r="H167" s="3" t="s">
        <v>212</v>
      </c>
      <c r="I167" s="3" t="s">
        <v>283</v>
      </c>
      <c r="K167" s="3" t="s">
        <v>276</v>
      </c>
    </row>
    <row r="168" spans="2:20" s="3" customFormat="1" x14ac:dyDescent="0.2">
      <c r="B168" s="3">
        <v>280</v>
      </c>
      <c r="C168" s="3" t="s">
        <v>295</v>
      </c>
      <c r="D168" s="3" t="s">
        <v>415</v>
      </c>
      <c r="E168" s="3" t="s">
        <v>95</v>
      </c>
      <c r="F168" s="3" t="s">
        <v>410</v>
      </c>
      <c r="G168" s="3">
        <v>1</v>
      </c>
      <c r="H168" s="3" t="s">
        <v>251</v>
      </c>
      <c r="I168" s="3" t="s">
        <v>251</v>
      </c>
      <c r="K168" s="3" t="s">
        <v>251</v>
      </c>
      <c r="T168" s="3" t="s">
        <v>97</v>
      </c>
    </row>
    <row r="169" spans="2:20" s="3" customFormat="1" hidden="1" x14ac:dyDescent="0.2">
      <c r="B169" s="3">
        <v>281</v>
      </c>
      <c r="C169" s="3" t="s">
        <v>295</v>
      </c>
      <c r="D169" s="3" t="s">
        <v>415</v>
      </c>
      <c r="E169" s="3" t="s">
        <v>98</v>
      </c>
      <c r="F169" s="3" t="s">
        <v>99</v>
      </c>
      <c r="G169" s="3">
        <v>5.8</v>
      </c>
      <c r="H169" s="3">
        <v>0.53</v>
      </c>
      <c r="I169" s="3">
        <v>0.51</v>
      </c>
      <c r="K169" s="3">
        <v>0.45</v>
      </c>
    </row>
    <row r="170" spans="2:20" s="3" customFormat="1" hidden="1" x14ac:dyDescent="0.2">
      <c r="B170" s="3">
        <v>282</v>
      </c>
      <c r="C170" s="3" t="s">
        <v>295</v>
      </c>
      <c r="D170" s="3" t="s">
        <v>415</v>
      </c>
      <c r="E170" s="3" t="s">
        <v>28</v>
      </c>
      <c r="F170" s="3" t="s">
        <v>411</v>
      </c>
      <c r="G170" s="3">
        <v>0.08</v>
      </c>
      <c r="H170" s="3" t="s">
        <v>271</v>
      </c>
      <c r="I170" s="3" t="s">
        <v>271</v>
      </c>
      <c r="K170" s="3" t="s">
        <v>271</v>
      </c>
      <c r="T170" s="3" t="s">
        <v>97</v>
      </c>
    </row>
    <row r="171" spans="2:20" s="3" customFormat="1" hidden="1" x14ac:dyDescent="0.2">
      <c r="B171" s="3">
        <v>283</v>
      </c>
      <c r="C171" s="3" t="s">
        <v>295</v>
      </c>
      <c r="D171" s="3" t="s">
        <v>415</v>
      </c>
      <c r="E171" s="3" t="s">
        <v>102</v>
      </c>
      <c r="F171" s="3" t="s">
        <v>103</v>
      </c>
      <c r="G171" s="3">
        <v>250</v>
      </c>
      <c r="H171" s="3">
        <v>110</v>
      </c>
      <c r="I171" s="3">
        <v>100</v>
      </c>
      <c r="K171" s="3">
        <v>110</v>
      </c>
      <c r="T171" s="3" t="s">
        <v>97</v>
      </c>
    </row>
    <row r="172" spans="2:20" s="3" customFormat="1" hidden="1" x14ac:dyDescent="0.2">
      <c r="B172" s="3">
        <v>284</v>
      </c>
      <c r="C172" s="3" t="s">
        <v>295</v>
      </c>
      <c r="D172" s="3" t="s">
        <v>415</v>
      </c>
      <c r="E172" s="3" t="s">
        <v>104</v>
      </c>
      <c r="F172" s="3" t="s">
        <v>103</v>
      </c>
      <c r="G172" s="3">
        <v>90</v>
      </c>
      <c r="H172" s="3">
        <v>51</v>
      </c>
      <c r="I172" s="3">
        <v>71</v>
      </c>
      <c r="K172" s="3">
        <v>15</v>
      </c>
      <c r="T172" s="3" t="s">
        <v>97</v>
      </c>
    </row>
    <row r="173" spans="2:20" s="3" customFormat="1" x14ac:dyDescent="0.2">
      <c r="B173" s="3">
        <v>290</v>
      </c>
      <c r="C173" s="3" t="s">
        <v>295</v>
      </c>
      <c r="D173" s="3" t="s">
        <v>416</v>
      </c>
      <c r="E173" s="3" t="s">
        <v>73</v>
      </c>
      <c r="H173" s="3" t="s">
        <v>401</v>
      </c>
      <c r="I173" s="3" t="s">
        <v>285</v>
      </c>
      <c r="J173" s="3" t="s">
        <v>286</v>
      </c>
      <c r="K173" s="3" t="s">
        <v>287</v>
      </c>
      <c r="L173" s="3" t="s">
        <v>288</v>
      </c>
      <c r="M173" s="3" t="s">
        <v>289</v>
      </c>
    </row>
    <row r="174" spans="2:20" s="3" customFormat="1" x14ac:dyDescent="0.2">
      <c r="B174" s="3">
        <v>291</v>
      </c>
      <c r="C174" s="3" t="s">
        <v>295</v>
      </c>
      <c r="D174" s="3" t="s">
        <v>416</v>
      </c>
      <c r="E174" s="3" t="s">
        <v>82</v>
      </c>
      <c r="H174" s="3" t="s">
        <v>290</v>
      </c>
      <c r="I174" s="3" t="s">
        <v>268</v>
      </c>
      <c r="J174" s="3" t="s">
        <v>269</v>
      </c>
      <c r="K174" s="3" t="s">
        <v>270</v>
      </c>
      <c r="L174" s="3" t="s">
        <v>108</v>
      </c>
      <c r="M174" s="3" t="s">
        <v>132</v>
      </c>
    </row>
    <row r="175" spans="2:20" s="3" customFormat="1" x14ac:dyDescent="0.2">
      <c r="B175" s="3">
        <v>293</v>
      </c>
      <c r="C175" s="3" t="s">
        <v>295</v>
      </c>
      <c r="D175" s="3" t="s">
        <v>416</v>
      </c>
      <c r="E175" s="3" t="s">
        <v>95</v>
      </c>
      <c r="F175" s="3" t="s">
        <v>410</v>
      </c>
      <c r="G175" s="3">
        <v>1</v>
      </c>
      <c r="H175" s="3">
        <v>2.7E-2</v>
      </c>
      <c r="I175" s="3" t="s">
        <v>251</v>
      </c>
      <c r="J175" s="3" t="s">
        <v>251</v>
      </c>
      <c r="K175" s="3" t="s">
        <v>251</v>
      </c>
      <c r="L175" s="3" t="s">
        <v>251</v>
      </c>
      <c r="M175" s="3" t="s">
        <v>251</v>
      </c>
      <c r="T175" s="3" t="s">
        <v>97</v>
      </c>
    </row>
    <row r="176" spans="2:20" s="3" customFormat="1" hidden="1" x14ac:dyDescent="0.2">
      <c r="B176" s="3">
        <v>294</v>
      </c>
      <c r="C176" s="3" t="s">
        <v>295</v>
      </c>
      <c r="D176" s="3" t="s">
        <v>416</v>
      </c>
      <c r="E176" s="3" t="s">
        <v>98</v>
      </c>
      <c r="F176" s="3" t="s">
        <v>99</v>
      </c>
      <c r="G176" s="3">
        <v>6.2</v>
      </c>
      <c r="H176" s="3" t="s">
        <v>291</v>
      </c>
      <c r="I176" s="3">
        <v>0.2</v>
      </c>
      <c r="J176" s="3">
        <v>1.4</v>
      </c>
      <c r="K176" s="3">
        <v>0.33</v>
      </c>
      <c r="L176" s="3">
        <v>2.4E-2</v>
      </c>
      <c r="M176" s="3">
        <v>0.49</v>
      </c>
    </row>
    <row r="177" spans="2:20" s="3" customFormat="1" hidden="1" x14ac:dyDescent="0.2">
      <c r="B177" s="3">
        <v>295</v>
      </c>
      <c r="C177" s="3" t="s">
        <v>295</v>
      </c>
      <c r="D177" s="3" t="s">
        <v>416</v>
      </c>
      <c r="E177" s="3" t="s">
        <v>28</v>
      </c>
      <c r="F177" s="3" t="s">
        <v>411</v>
      </c>
      <c r="G177" s="3">
        <v>0.08</v>
      </c>
      <c r="H177" s="3">
        <v>0.03</v>
      </c>
      <c r="I177" s="3" t="s">
        <v>292</v>
      </c>
      <c r="J177" s="3" t="s">
        <v>292</v>
      </c>
      <c r="K177" s="3" t="s">
        <v>271</v>
      </c>
      <c r="L177" s="3" t="s">
        <v>271</v>
      </c>
      <c r="M177" s="3" t="s">
        <v>271</v>
      </c>
      <c r="T177" s="3" t="s">
        <v>97</v>
      </c>
    </row>
    <row r="178" spans="2:20" s="3" customFormat="1" hidden="1" x14ac:dyDescent="0.2">
      <c r="B178" s="3">
        <v>296</v>
      </c>
      <c r="C178" s="3" t="s">
        <v>295</v>
      </c>
      <c r="D178" s="3" t="s">
        <v>416</v>
      </c>
      <c r="E178" s="3" t="s">
        <v>102</v>
      </c>
      <c r="F178" s="3" t="s">
        <v>103</v>
      </c>
      <c r="G178" s="3">
        <v>250</v>
      </c>
      <c r="H178" s="3">
        <v>45</v>
      </c>
      <c r="I178" s="3">
        <v>86</v>
      </c>
      <c r="J178" s="3">
        <v>67</v>
      </c>
      <c r="K178" s="3">
        <v>78</v>
      </c>
      <c r="L178" s="3">
        <v>60</v>
      </c>
      <c r="M178" s="3">
        <v>70</v>
      </c>
      <c r="T178" s="3" t="s">
        <v>97</v>
      </c>
    </row>
    <row r="179" spans="2:20" s="3" customFormat="1" hidden="1" x14ac:dyDescent="0.2">
      <c r="B179" s="3">
        <v>297</v>
      </c>
      <c r="C179" s="3" t="s">
        <v>295</v>
      </c>
      <c r="D179" s="3" t="s">
        <v>416</v>
      </c>
      <c r="E179" s="3" t="s">
        <v>104</v>
      </c>
      <c r="F179" s="3" t="s">
        <v>103</v>
      </c>
      <c r="G179" s="3">
        <v>90</v>
      </c>
      <c r="H179" s="3">
        <v>2.8</v>
      </c>
      <c r="I179" s="3">
        <v>21</v>
      </c>
      <c r="J179" s="3">
        <v>64</v>
      </c>
      <c r="K179" s="3">
        <v>24</v>
      </c>
      <c r="L179" s="3">
        <v>18</v>
      </c>
      <c r="M179" s="3">
        <v>50</v>
      </c>
      <c r="T179" s="3" t="s">
        <v>97</v>
      </c>
    </row>
    <row r="180" spans="2:20" s="3" customFormat="1" x14ac:dyDescent="0.2">
      <c r="B180" s="3">
        <v>300</v>
      </c>
      <c r="C180" s="3" t="s">
        <v>295</v>
      </c>
      <c r="D180" s="3" t="s">
        <v>416</v>
      </c>
      <c r="E180" s="3" t="s">
        <v>73</v>
      </c>
      <c r="H180" s="3" t="s">
        <v>258</v>
      </c>
      <c r="I180" s="3" t="s">
        <v>293</v>
      </c>
      <c r="K180" s="3" t="s">
        <v>294</v>
      </c>
    </row>
    <row r="181" spans="2:20" s="3" customFormat="1" x14ac:dyDescent="0.2">
      <c r="B181" s="3">
        <v>301</v>
      </c>
      <c r="C181" s="3" t="s">
        <v>295</v>
      </c>
      <c r="D181" s="3" t="s">
        <v>416</v>
      </c>
      <c r="E181" s="3" t="s">
        <v>82</v>
      </c>
      <c r="H181" s="3" t="s">
        <v>212</v>
      </c>
      <c r="I181" s="3" t="s">
        <v>283</v>
      </c>
      <c r="K181" s="3" t="s">
        <v>276</v>
      </c>
    </row>
    <row r="182" spans="2:20" s="3" customFormat="1" x14ac:dyDescent="0.2">
      <c r="B182" s="3">
        <v>303</v>
      </c>
      <c r="C182" s="3" t="s">
        <v>295</v>
      </c>
      <c r="D182" s="3" t="s">
        <v>416</v>
      </c>
      <c r="E182" s="3" t="s">
        <v>95</v>
      </c>
      <c r="F182" s="3" t="s">
        <v>410</v>
      </c>
      <c r="G182" s="3">
        <v>1</v>
      </c>
      <c r="H182" s="3" t="s">
        <v>251</v>
      </c>
      <c r="I182" s="3" t="s">
        <v>251</v>
      </c>
      <c r="K182" s="3" t="s">
        <v>251</v>
      </c>
      <c r="T182" s="3" t="s">
        <v>97</v>
      </c>
    </row>
    <row r="183" spans="2:20" s="3" customFormat="1" hidden="1" x14ac:dyDescent="0.2">
      <c r="B183" s="3">
        <v>304</v>
      </c>
      <c r="C183" s="3" t="s">
        <v>295</v>
      </c>
      <c r="D183" s="3" t="s">
        <v>416</v>
      </c>
      <c r="E183" s="3" t="s">
        <v>98</v>
      </c>
      <c r="F183" s="3" t="s">
        <v>99</v>
      </c>
      <c r="G183" s="3">
        <v>6.2</v>
      </c>
      <c r="H183" s="3">
        <v>0.4</v>
      </c>
      <c r="I183" s="3">
        <v>0.43</v>
      </c>
      <c r="K183" s="3">
        <v>0.48</v>
      </c>
    </row>
    <row r="184" spans="2:20" s="3" customFormat="1" hidden="1" x14ac:dyDescent="0.2">
      <c r="B184" s="3">
        <v>305</v>
      </c>
      <c r="C184" s="3" t="s">
        <v>295</v>
      </c>
      <c r="D184" s="3" t="s">
        <v>416</v>
      </c>
      <c r="E184" s="3" t="s">
        <v>28</v>
      </c>
      <c r="F184" s="3" t="s">
        <v>411</v>
      </c>
      <c r="G184" s="3">
        <v>0.08</v>
      </c>
      <c r="H184" s="3" t="s">
        <v>271</v>
      </c>
      <c r="I184" s="3" t="s">
        <v>271</v>
      </c>
      <c r="K184" s="3" t="s">
        <v>271</v>
      </c>
      <c r="T184" s="3" t="s">
        <v>97</v>
      </c>
    </row>
    <row r="185" spans="2:20" s="3" customFormat="1" hidden="1" x14ac:dyDescent="0.2">
      <c r="B185" s="3">
        <v>306</v>
      </c>
      <c r="C185" s="3" t="s">
        <v>295</v>
      </c>
      <c r="D185" s="3" t="s">
        <v>416</v>
      </c>
      <c r="E185" s="3" t="s">
        <v>102</v>
      </c>
      <c r="F185" s="3" t="s">
        <v>103</v>
      </c>
      <c r="G185" s="3">
        <v>250</v>
      </c>
      <c r="H185" s="3">
        <v>68</v>
      </c>
      <c r="I185" s="3">
        <v>61</v>
      </c>
      <c r="K185" s="3">
        <v>62</v>
      </c>
      <c r="T185" s="3" t="s">
        <v>97</v>
      </c>
    </row>
    <row r="186" spans="2:20" s="3" customFormat="1" hidden="1" x14ac:dyDescent="0.2">
      <c r="B186" s="3">
        <v>307</v>
      </c>
      <c r="C186" s="3" t="s">
        <v>295</v>
      </c>
      <c r="D186" s="3" t="s">
        <v>416</v>
      </c>
      <c r="E186" s="3" t="s">
        <v>104</v>
      </c>
      <c r="F186" s="3" t="s">
        <v>103</v>
      </c>
      <c r="G186" s="3">
        <v>90</v>
      </c>
      <c r="H186" s="3">
        <v>44</v>
      </c>
      <c r="I186" s="3">
        <v>33</v>
      </c>
      <c r="K186" s="3">
        <v>55</v>
      </c>
      <c r="T186" s="3" t="s">
        <v>97</v>
      </c>
    </row>
    <row r="187" spans="2:20" s="3" customFormat="1" x14ac:dyDescent="0.2">
      <c r="B187" s="3">
        <v>314</v>
      </c>
      <c r="C187" s="3" t="s">
        <v>361</v>
      </c>
      <c r="D187" s="3" t="s">
        <v>425</v>
      </c>
      <c r="E187" s="3" t="s">
        <v>73</v>
      </c>
      <c r="H187" s="3" t="s">
        <v>403</v>
      </c>
      <c r="I187" s="3" t="s">
        <v>298</v>
      </c>
      <c r="J187" s="3" t="s">
        <v>299</v>
      </c>
      <c r="K187" s="3" t="s">
        <v>277</v>
      </c>
      <c r="L187" s="3" t="s">
        <v>300</v>
      </c>
      <c r="M187" s="3" t="s">
        <v>301</v>
      </c>
      <c r="N187" s="3" t="s">
        <v>106</v>
      </c>
      <c r="O187" s="3" t="s">
        <v>302</v>
      </c>
      <c r="P187" s="3" t="s">
        <v>303</v>
      </c>
      <c r="Q187" s="3" t="s">
        <v>304</v>
      </c>
      <c r="R187" s="3" t="s">
        <v>305</v>
      </c>
      <c r="S187" s="3" t="s">
        <v>280</v>
      </c>
    </row>
    <row r="188" spans="2:20" s="3" customFormat="1" x14ac:dyDescent="0.2">
      <c r="B188" s="3">
        <v>315</v>
      </c>
      <c r="C188" s="3" t="s">
        <v>361</v>
      </c>
      <c r="D188" s="3" t="s">
        <v>425</v>
      </c>
      <c r="E188" s="3" t="s">
        <v>82</v>
      </c>
      <c r="H188" s="3" t="s">
        <v>306</v>
      </c>
      <c r="I188" s="3" t="s">
        <v>307</v>
      </c>
      <c r="J188" s="3" t="s">
        <v>224</v>
      </c>
      <c r="K188" s="3" t="s">
        <v>308</v>
      </c>
      <c r="L188" s="3" t="s">
        <v>286</v>
      </c>
      <c r="M188" s="3" t="s">
        <v>229</v>
      </c>
      <c r="N188" s="3" t="s">
        <v>161</v>
      </c>
      <c r="O188" s="3" t="s">
        <v>309</v>
      </c>
      <c r="P188" s="3" t="s">
        <v>310</v>
      </c>
      <c r="Q188" s="3" t="s">
        <v>305</v>
      </c>
      <c r="R188" s="3" t="s">
        <v>311</v>
      </c>
      <c r="S188" s="3" t="s">
        <v>312</v>
      </c>
    </row>
    <row r="189" spans="2:20" s="3" customFormat="1" x14ac:dyDescent="0.2">
      <c r="B189" s="3">
        <v>317</v>
      </c>
      <c r="C189" s="3" t="s">
        <v>361</v>
      </c>
      <c r="D189" s="3" t="s">
        <v>425</v>
      </c>
      <c r="E189" s="3" t="s">
        <v>95</v>
      </c>
      <c r="F189" s="3" t="s">
        <v>412</v>
      </c>
      <c r="G189" s="3">
        <v>0.1</v>
      </c>
      <c r="H189" s="3">
        <v>2E-3</v>
      </c>
      <c r="I189" s="3">
        <v>2.1000000000000001E-4</v>
      </c>
      <c r="J189" s="3">
        <v>9.3999999999999994E-5</v>
      </c>
      <c r="K189" s="3">
        <v>5.2999999999999998E-4</v>
      </c>
      <c r="L189" s="3">
        <v>5.3E-3</v>
      </c>
      <c r="M189" s="3">
        <v>4.1000000000000003E-3</v>
      </c>
      <c r="N189" s="3">
        <v>3.7000000000000002E-3</v>
      </c>
      <c r="O189" s="3">
        <v>7.4999999999999997E-3</v>
      </c>
      <c r="P189" s="3">
        <v>8.2000000000000007E-3</v>
      </c>
      <c r="Q189" s="3">
        <v>7.6E-3</v>
      </c>
      <c r="R189" s="3">
        <v>2.8999999999999998E-3</v>
      </c>
      <c r="S189" s="3">
        <v>1E-3</v>
      </c>
      <c r="T189" s="3" t="s">
        <v>97</v>
      </c>
    </row>
    <row r="190" spans="2:20" s="3" customFormat="1" hidden="1" x14ac:dyDescent="0.2">
      <c r="B190" s="3">
        <v>318</v>
      </c>
      <c r="C190" s="3" t="s">
        <v>361</v>
      </c>
      <c r="D190" s="3" t="s">
        <v>425</v>
      </c>
      <c r="E190" s="3" t="s">
        <v>98</v>
      </c>
      <c r="F190" s="3" t="s">
        <v>99</v>
      </c>
      <c r="G190" s="3">
        <v>3.9</v>
      </c>
      <c r="H190" s="3">
        <v>5.8000000000000003E-2</v>
      </c>
      <c r="I190" s="3">
        <v>6.3E-2</v>
      </c>
      <c r="J190" s="3">
        <v>6.0999999999999999E-2</v>
      </c>
      <c r="K190" s="3">
        <v>0.15</v>
      </c>
      <c r="L190" s="3">
        <v>7.3999999999999996E-2</v>
      </c>
      <c r="M190" s="3">
        <v>9.4E-2</v>
      </c>
      <c r="N190" s="3">
        <v>0.13</v>
      </c>
      <c r="O190" s="3">
        <v>0.13</v>
      </c>
      <c r="P190" s="3">
        <v>0.15</v>
      </c>
      <c r="Q190" s="3">
        <v>0.36</v>
      </c>
      <c r="R190" s="3">
        <v>0.42</v>
      </c>
      <c r="S190" s="3">
        <v>0.33</v>
      </c>
    </row>
    <row r="191" spans="2:20" s="3" customFormat="1" hidden="1" x14ac:dyDescent="0.2">
      <c r="B191" s="3">
        <v>319</v>
      </c>
      <c r="C191" s="3" t="s">
        <v>361</v>
      </c>
      <c r="D191" s="3" t="s">
        <v>425</v>
      </c>
      <c r="E191" s="3" t="s">
        <v>28</v>
      </c>
      <c r="F191" s="3" t="s">
        <v>411</v>
      </c>
      <c r="G191" s="3">
        <v>0.04</v>
      </c>
      <c r="H191" s="3" t="s">
        <v>314</v>
      </c>
      <c r="I191" s="3">
        <v>6.9999999999999999E-4</v>
      </c>
      <c r="J191" s="3">
        <v>6.3000000000000003E-4</v>
      </c>
      <c r="K191" s="3">
        <v>8.8000000000000003E-4</v>
      </c>
      <c r="L191" s="3">
        <v>8.4999999999999995E-4</v>
      </c>
      <c r="M191" s="3">
        <v>7.1000000000000002E-4</v>
      </c>
      <c r="N191" s="3">
        <v>7.5000000000000002E-4</v>
      </c>
      <c r="O191" s="3">
        <v>1.1999999999999999E-3</v>
      </c>
      <c r="P191" s="3">
        <v>7.1000000000000002E-4</v>
      </c>
      <c r="Q191" s="3">
        <v>5.8E-4</v>
      </c>
      <c r="R191" s="3">
        <v>7.3999999999999999E-4</v>
      </c>
      <c r="S191" s="3">
        <v>7.2999999999999996E-4</v>
      </c>
      <c r="T191" s="3" t="s">
        <v>97</v>
      </c>
    </row>
    <row r="192" spans="2:20" s="3" customFormat="1" hidden="1" x14ac:dyDescent="0.2">
      <c r="B192" s="3">
        <v>320</v>
      </c>
      <c r="C192" s="3" t="s">
        <v>361</v>
      </c>
      <c r="D192" s="3" t="s">
        <v>425</v>
      </c>
      <c r="E192" s="3" t="s">
        <v>102</v>
      </c>
      <c r="F192" s="3" t="s">
        <v>103</v>
      </c>
      <c r="G192" s="3">
        <v>250</v>
      </c>
      <c r="H192" s="3">
        <v>110</v>
      </c>
      <c r="I192" s="3">
        <v>98</v>
      </c>
      <c r="J192" s="3">
        <v>143</v>
      </c>
      <c r="K192" s="3">
        <v>114</v>
      </c>
      <c r="L192" s="3">
        <v>147</v>
      </c>
      <c r="M192" s="3">
        <v>127</v>
      </c>
      <c r="N192" s="3">
        <v>123</v>
      </c>
      <c r="O192" s="3">
        <v>131</v>
      </c>
      <c r="P192" s="3">
        <v>163</v>
      </c>
      <c r="Q192" s="3">
        <v>131</v>
      </c>
      <c r="R192" s="3">
        <v>124</v>
      </c>
      <c r="S192" s="3">
        <v>120</v>
      </c>
      <c r="T192" s="3" t="s">
        <v>97</v>
      </c>
    </row>
    <row r="193" spans="2:20" s="3" customFormat="1" hidden="1" x14ac:dyDescent="0.2">
      <c r="B193" s="3">
        <v>321</v>
      </c>
      <c r="C193" s="3" t="s">
        <v>361</v>
      </c>
      <c r="D193" s="3" t="s">
        <v>425</v>
      </c>
      <c r="E193" s="3" t="s">
        <v>104</v>
      </c>
      <c r="F193" s="3" t="s">
        <v>103</v>
      </c>
      <c r="G193" s="3">
        <v>53</v>
      </c>
      <c r="H193" s="3">
        <v>21</v>
      </c>
      <c r="I193" s="3">
        <v>19</v>
      </c>
      <c r="J193" s="3">
        <v>23</v>
      </c>
      <c r="K193" s="3">
        <v>30</v>
      </c>
      <c r="L193" s="3">
        <v>40</v>
      </c>
      <c r="M193" s="3">
        <v>32</v>
      </c>
      <c r="N193" s="3">
        <v>34</v>
      </c>
      <c r="O193" s="3">
        <v>41</v>
      </c>
      <c r="P193" s="3">
        <v>22</v>
      </c>
      <c r="Q193" s="3">
        <v>41</v>
      </c>
      <c r="R193" s="3">
        <v>43</v>
      </c>
      <c r="S193" s="3">
        <v>31</v>
      </c>
      <c r="T193" s="3" t="s">
        <v>97</v>
      </c>
    </row>
    <row r="194" spans="2:20" s="3" customFormat="1" x14ac:dyDescent="0.2">
      <c r="B194" s="3">
        <v>324</v>
      </c>
      <c r="C194" s="3" t="s">
        <v>361</v>
      </c>
      <c r="D194" s="3" t="s">
        <v>425</v>
      </c>
      <c r="E194" s="3" t="s">
        <v>73</v>
      </c>
      <c r="H194" s="3" t="s">
        <v>181</v>
      </c>
      <c r="I194" s="3" t="s">
        <v>315</v>
      </c>
      <c r="J194" s="3" t="s">
        <v>169</v>
      </c>
      <c r="K194" s="3" t="s">
        <v>316</v>
      </c>
      <c r="L194" s="3" t="s">
        <v>317</v>
      </c>
      <c r="M194" s="3" t="s">
        <v>318</v>
      </c>
      <c r="N194" s="3" t="s">
        <v>187</v>
      </c>
    </row>
    <row r="195" spans="2:20" s="3" customFormat="1" x14ac:dyDescent="0.2">
      <c r="B195" s="3">
        <v>325</v>
      </c>
      <c r="C195" s="3" t="s">
        <v>361</v>
      </c>
      <c r="D195" s="3" t="s">
        <v>425</v>
      </c>
      <c r="E195" s="3" t="s">
        <v>82</v>
      </c>
      <c r="H195" s="3" t="s">
        <v>319</v>
      </c>
      <c r="I195" s="3" t="s">
        <v>252</v>
      </c>
      <c r="J195" s="3" t="s">
        <v>320</v>
      </c>
      <c r="K195" s="3" t="s">
        <v>220</v>
      </c>
      <c r="L195" s="3" t="s">
        <v>206</v>
      </c>
      <c r="M195" s="3" t="s">
        <v>126</v>
      </c>
      <c r="N195" s="3" t="s">
        <v>195</v>
      </c>
    </row>
    <row r="196" spans="2:20" s="3" customFormat="1" x14ac:dyDescent="0.2">
      <c r="B196" s="3">
        <v>327</v>
      </c>
      <c r="C196" s="3" t="s">
        <v>361</v>
      </c>
      <c r="D196" s="3" t="s">
        <v>425</v>
      </c>
      <c r="E196" s="3" t="s">
        <v>95</v>
      </c>
      <c r="F196" s="3" t="s">
        <v>412</v>
      </c>
      <c r="G196" s="3">
        <v>0.1</v>
      </c>
      <c r="H196" s="3">
        <v>6.6E-3</v>
      </c>
      <c r="I196" s="3">
        <v>6.4000000000000003E-3</v>
      </c>
      <c r="J196" s="3">
        <v>6.3E-3</v>
      </c>
      <c r="K196" s="3">
        <v>1.4999999999999999E-2</v>
      </c>
      <c r="L196" s="3">
        <v>1.2E-2</v>
      </c>
      <c r="M196" s="3">
        <v>1.0999999999999999E-2</v>
      </c>
      <c r="N196" s="3">
        <v>7.7000000000000002E-3</v>
      </c>
      <c r="T196" s="3" t="s">
        <v>97</v>
      </c>
    </row>
    <row r="197" spans="2:20" s="3" customFormat="1" hidden="1" x14ac:dyDescent="0.2">
      <c r="B197" s="3">
        <v>328</v>
      </c>
      <c r="C197" s="3" t="s">
        <v>361</v>
      </c>
      <c r="D197" s="3" t="s">
        <v>425</v>
      </c>
      <c r="E197" s="3" t="s">
        <v>98</v>
      </c>
      <c r="F197" s="3" t="s">
        <v>99</v>
      </c>
      <c r="G197" s="3">
        <v>3.9</v>
      </c>
      <c r="H197" s="3">
        <v>0.12</v>
      </c>
      <c r="I197" s="3">
        <v>8.3000000000000004E-2</v>
      </c>
      <c r="J197" s="3">
        <v>0.11</v>
      </c>
      <c r="K197" s="3">
        <v>0.22</v>
      </c>
      <c r="L197" s="3">
        <v>7.5999999999999998E-2</v>
      </c>
      <c r="M197" s="3">
        <v>0.15</v>
      </c>
      <c r="N197" s="3">
        <v>0.11</v>
      </c>
    </row>
    <row r="198" spans="2:20" s="3" customFormat="1" hidden="1" x14ac:dyDescent="0.2">
      <c r="B198" s="3">
        <v>329</v>
      </c>
      <c r="C198" s="3" t="s">
        <v>361</v>
      </c>
      <c r="D198" s="3" t="s">
        <v>425</v>
      </c>
      <c r="E198" s="3" t="s">
        <v>28</v>
      </c>
      <c r="F198" s="3" t="s">
        <v>411</v>
      </c>
      <c r="G198" s="3">
        <v>0.04</v>
      </c>
      <c r="H198" s="3">
        <v>1E-3</v>
      </c>
      <c r="I198" s="3">
        <v>7.1000000000000005E-5</v>
      </c>
      <c r="J198" s="3">
        <v>1.5E-3</v>
      </c>
      <c r="K198" s="3">
        <v>1.1999999999999999E-3</v>
      </c>
      <c r="L198" s="3">
        <v>1.2999999999999999E-3</v>
      </c>
      <c r="M198" s="3">
        <v>1E-3</v>
      </c>
      <c r="N198" s="3">
        <v>9.6000000000000002E-4</v>
      </c>
      <c r="T198" s="3" t="s">
        <v>97</v>
      </c>
    </row>
    <row r="199" spans="2:20" s="3" customFormat="1" hidden="1" x14ac:dyDescent="0.2">
      <c r="B199" s="3">
        <v>330</v>
      </c>
      <c r="C199" s="3" t="s">
        <v>361</v>
      </c>
      <c r="D199" s="3" t="s">
        <v>425</v>
      </c>
      <c r="E199" s="3" t="s">
        <v>102</v>
      </c>
      <c r="F199" s="3" t="s">
        <v>103</v>
      </c>
      <c r="G199" s="3">
        <v>250</v>
      </c>
      <c r="H199" s="3">
        <v>156</v>
      </c>
      <c r="I199" s="3">
        <v>101</v>
      </c>
      <c r="J199" s="3">
        <v>127</v>
      </c>
      <c r="K199" s="3">
        <v>115</v>
      </c>
      <c r="L199" s="3">
        <v>102</v>
      </c>
      <c r="M199" s="3">
        <v>77.8</v>
      </c>
      <c r="N199" s="3">
        <v>81.2</v>
      </c>
      <c r="T199" s="3" t="s">
        <v>97</v>
      </c>
    </row>
    <row r="200" spans="2:20" s="3" customFormat="1" hidden="1" x14ac:dyDescent="0.2">
      <c r="B200" s="3">
        <v>331</v>
      </c>
      <c r="C200" s="3" t="s">
        <v>361</v>
      </c>
      <c r="D200" s="3" t="s">
        <v>425</v>
      </c>
      <c r="E200" s="3" t="s">
        <v>104</v>
      </c>
      <c r="F200" s="3" t="s">
        <v>103</v>
      </c>
      <c r="G200" s="3">
        <v>53</v>
      </c>
      <c r="H200" s="3">
        <v>50</v>
      </c>
      <c r="I200" s="3">
        <v>34</v>
      </c>
      <c r="J200" s="3">
        <v>46</v>
      </c>
      <c r="K200" s="3">
        <v>32</v>
      </c>
      <c r="L200" s="3">
        <v>29</v>
      </c>
      <c r="M200" s="3">
        <v>28</v>
      </c>
      <c r="N200" s="3">
        <v>7.1</v>
      </c>
      <c r="T200" s="3" t="s">
        <v>97</v>
      </c>
    </row>
    <row r="201" spans="2:20" s="3" customFormat="1" x14ac:dyDescent="0.2">
      <c r="B201" s="3">
        <v>335</v>
      </c>
      <c r="C201" s="3" t="s">
        <v>361</v>
      </c>
      <c r="D201" s="3" t="s">
        <v>415</v>
      </c>
      <c r="E201" s="3" t="s">
        <v>73</v>
      </c>
      <c r="H201" s="3" t="s">
        <v>404</v>
      </c>
      <c r="I201" s="3" t="s">
        <v>322</v>
      </c>
      <c r="J201" s="3" t="s">
        <v>299</v>
      </c>
      <c r="K201" s="3" t="s">
        <v>323</v>
      </c>
      <c r="L201" s="3" t="s">
        <v>324</v>
      </c>
      <c r="M201" s="3" t="s">
        <v>325</v>
      </c>
      <c r="N201" s="3" t="s">
        <v>106</v>
      </c>
      <c r="O201" s="3" t="s">
        <v>302</v>
      </c>
      <c r="P201" s="3" t="s">
        <v>303</v>
      </c>
      <c r="Q201" s="3" t="s">
        <v>249</v>
      </c>
      <c r="R201" s="3" t="s">
        <v>305</v>
      </c>
      <c r="S201" s="3" t="s">
        <v>326</v>
      </c>
    </row>
    <row r="202" spans="2:20" s="3" customFormat="1" x14ac:dyDescent="0.2">
      <c r="B202" s="3">
        <v>336</v>
      </c>
      <c r="C202" s="3" t="s">
        <v>361</v>
      </c>
      <c r="D202" s="3" t="s">
        <v>415</v>
      </c>
      <c r="E202" s="3" t="s">
        <v>82</v>
      </c>
      <c r="H202" s="3" t="s">
        <v>306</v>
      </c>
      <c r="I202" s="3" t="s">
        <v>307</v>
      </c>
      <c r="J202" s="3" t="s">
        <v>224</v>
      </c>
      <c r="K202" s="3" t="s">
        <v>308</v>
      </c>
      <c r="L202" s="3" t="s">
        <v>286</v>
      </c>
      <c r="M202" s="3" t="s">
        <v>229</v>
      </c>
      <c r="N202" s="3" t="s">
        <v>161</v>
      </c>
      <c r="O202" s="3" t="s">
        <v>309</v>
      </c>
      <c r="P202" s="3" t="s">
        <v>310</v>
      </c>
      <c r="Q202" s="3" t="s">
        <v>327</v>
      </c>
      <c r="R202" s="3" t="s">
        <v>311</v>
      </c>
      <c r="S202" s="3" t="s">
        <v>328</v>
      </c>
    </row>
    <row r="203" spans="2:20" s="3" customFormat="1" x14ac:dyDescent="0.2">
      <c r="B203" s="3">
        <v>338</v>
      </c>
      <c r="C203" s="3" t="s">
        <v>361</v>
      </c>
      <c r="D203" s="3" t="s">
        <v>415</v>
      </c>
      <c r="E203" s="3" t="s">
        <v>95</v>
      </c>
      <c r="F203" s="3" t="s">
        <v>410</v>
      </c>
      <c r="G203" s="3">
        <v>0.1</v>
      </c>
      <c r="H203" s="3">
        <v>1.1000000000000001E-3</v>
      </c>
      <c r="I203" s="3">
        <v>2.1999999999999999E-2</v>
      </c>
      <c r="J203" s="3">
        <v>5.3E-3</v>
      </c>
      <c r="K203" s="3">
        <v>4.7999999999999996E-3</v>
      </c>
      <c r="L203" s="3">
        <v>8.3000000000000001E-3</v>
      </c>
      <c r="M203" s="3">
        <v>5.5999999999999999E-3</v>
      </c>
      <c r="N203" s="3">
        <v>1.0999999999999999E-2</v>
      </c>
      <c r="O203" s="3">
        <v>8.3000000000000001E-3</v>
      </c>
      <c r="P203" s="3">
        <v>1.6E-2</v>
      </c>
      <c r="Q203" s="3">
        <v>7.4999999999999997E-3</v>
      </c>
      <c r="R203" s="3">
        <v>5.5999999999999999E-3</v>
      </c>
      <c r="S203" s="3">
        <v>7.1999999999999995E-2</v>
      </c>
      <c r="T203" s="3" t="s">
        <v>97</v>
      </c>
    </row>
    <row r="204" spans="2:20" s="3" customFormat="1" hidden="1" x14ac:dyDescent="0.2">
      <c r="B204" s="3">
        <v>339</v>
      </c>
      <c r="C204" s="3" t="s">
        <v>361</v>
      </c>
      <c r="D204" s="3" t="s">
        <v>415</v>
      </c>
      <c r="E204" s="3" t="s">
        <v>98</v>
      </c>
      <c r="F204" s="3" t="s">
        <v>99</v>
      </c>
      <c r="G204" s="3">
        <v>3.9</v>
      </c>
      <c r="H204" s="3">
        <v>0.151</v>
      </c>
      <c r="I204" s="3">
        <v>5.7000000000000002E-2</v>
      </c>
      <c r="J204" s="3">
        <v>8.2000000000000003E-2</v>
      </c>
      <c r="K204" s="3">
        <v>0.17</v>
      </c>
      <c r="L204" s="3">
        <v>7.2999999999999995E-2</v>
      </c>
      <c r="M204" s="3">
        <v>9.6000000000000002E-2</v>
      </c>
      <c r="N204" s="3">
        <v>0.13</v>
      </c>
      <c r="O204" s="3">
        <v>0.17</v>
      </c>
      <c r="P204" s="3">
        <v>0.2</v>
      </c>
      <c r="Q204" s="3">
        <v>0.19</v>
      </c>
      <c r="R204" s="3">
        <v>0.47</v>
      </c>
      <c r="S204" s="3">
        <v>0.3</v>
      </c>
    </row>
    <row r="205" spans="2:20" s="3" customFormat="1" hidden="1" x14ac:dyDescent="0.2">
      <c r="B205" s="3">
        <v>340</v>
      </c>
      <c r="C205" s="3" t="s">
        <v>361</v>
      </c>
      <c r="D205" s="3" t="s">
        <v>415</v>
      </c>
      <c r="E205" s="3" t="s">
        <v>28</v>
      </c>
      <c r="F205" s="3" t="s">
        <v>411</v>
      </c>
      <c r="G205" s="3">
        <v>0.04</v>
      </c>
      <c r="H205" s="3" t="s">
        <v>314</v>
      </c>
      <c r="I205" s="3">
        <v>6.8000000000000005E-4</v>
      </c>
      <c r="J205" s="3">
        <v>7.6000000000000004E-4</v>
      </c>
      <c r="K205" s="3">
        <v>7.6999999999999996E-4</v>
      </c>
      <c r="L205" s="3">
        <v>5.5999999999999995E-4</v>
      </c>
      <c r="M205" s="3">
        <v>7.5000000000000002E-4</v>
      </c>
      <c r="N205" s="3">
        <v>6.2E-4</v>
      </c>
      <c r="O205" s="3">
        <v>1.1999999999999999E-3</v>
      </c>
      <c r="P205" s="3">
        <v>6.7000000000000002E-4</v>
      </c>
      <c r="Q205" s="3">
        <v>6.4999999999999997E-4</v>
      </c>
      <c r="R205" s="3">
        <v>8.4999999999999995E-4</v>
      </c>
      <c r="S205" s="3">
        <v>6.6E-4</v>
      </c>
      <c r="T205" s="3" t="s">
        <v>97</v>
      </c>
    </row>
    <row r="206" spans="2:20" s="3" customFormat="1" hidden="1" x14ac:dyDescent="0.2">
      <c r="B206" s="3">
        <v>341</v>
      </c>
      <c r="C206" s="3" t="s">
        <v>361</v>
      </c>
      <c r="D206" s="3" t="s">
        <v>415</v>
      </c>
      <c r="E206" s="3" t="s">
        <v>102</v>
      </c>
      <c r="F206" s="3" t="s">
        <v>103</v>
      </c>
      <c r="G206" s="3">
        <v>250</v>
      </c>
      <c r="H206" s="3">
        <v>100</v>
      </c>
      <c r="I206" s="3">
        <v>123</v>
      </c>
      <c r="J206" s="3">
        <v>93</v>
      </c>
      <c r="K206" s="3">
        <v>105</v>
      </c>
      <c r="L206" s="3">
        <v>136</v>
      </c>
      <c r="M206" s="3">
        <v>98</v>
      </c>
      <c r="N206" s="3">
        <v>163</v>
      </c>
      <c r="O206" s="3">
        <v>129</v>
      </c>
      <c r="P206" s="3">
        <v>153</v>
      </c>
      <c r="Q206" s="3">
        <v>120</v>
      </c>
      <c r="R206" s="3">
        <v>142</v>
      </c>
      <c r="S206" s="3">
        <v>123</v>
      </c>
      <c r="T206" s="3" t="s">
        <v>97</v>
      </c>
    </row>
    <row r="207" spans="2:20" s="3" customFormat="1" hidden="1" x14ac:dyDescent="0.2">
      <c r="B207" s="3">
        <v>342</v>
      </c>
      <c r="C207" s="3" t="s">
        <v>361</v>
      </c>
      <c r="D207" s="3" t="s">
        <v>415</v>
      </c>
      <c r="E207" s="3" t="s">
        <v>104</v>
      </c>
      <c r="F207" s="3" t="s">
        <v>103</v>
      </c>
      <c r="G207" s="3">
        <v>53</v>
      </c>
      <c r="H207" s="3">
        <v>7.4</v>
      </c>
      <c r="I207" s="3">
        <v>4.3</v>
      </c>
      <c r="J207" s="3">
        <v>22</v>
      </c>
      <c r="K207" s="3">
        <v>23</v>
      </c>
      <c r="L207" s="3">
        <v>20</v>
      </c>
      <c r="M207" s="3">
        <v>20</v>
      </c>
      <c r="N207" s="3">
        <v>41</v>
      </c>
      <c r="O207" s="3">
        <v>27</v>
      </c>
      <c r="P207" s="3">
        <v>36</v>
      </c>
      <c r="Q207" s="3">
        <v>34</v>
      </c>
      <c r="R207" s="3">
        <v>27</v>
      </c>
      <c r="S207" s="3">
        <v>26</v>
      </c>
      <c r="T207" s="3" t="s">
        <v>97</v>
      </c>
    </row>
    <row r="208" spans="2:20" s="3" customFormat="1" x14ac:dyDescent="0.2">
      <c r="B208" s="3">
        <v>345</v>
      </c>
      <c r="C208" s="3" t="s">
        <v>361</v>
      </c>
      <c r="D208" s="3" t="s">
        <v>415</v>
      </c>
      <c r="E208" s="3" t="s">
        <v>73</v>
      </c>
      <c r="H208" s="3" t="s">
        <v>181</v>
      </c>
      <c r="I208" s="3" t="s">
        <v>315</v>
      </c>
      <c r="J208" s="3" t="s">
        <v>169</v>
      </c>
      <c r="K208" s="3" t="s">
        <v>329</v>
      </c>
      <c r="L208" s="3" t="s">
        <v>317</v>
      </c>
      <c r="M208" s="3" t="s">
        <v>186</v>
      </c>
      <c r="N208" s="3" t="s">
        <v>187</v>
      </c>
    </row>
    <row r="209" spans="2:20" s="3" customFormat="1" x14ac:dyDescent="0.2">
      <c r="B209" s="3">
        <v>346</v>
      </c>
      <c r="C209" s="3" t="s">
        <v>361</v>
      </c>
      <c r="D209" s="3" t="s">
        <v>415</v>
      </c>
      <c r="E209" s="3" t="s">
        <v>82</v>
      </c>
      <c r="H209" s="3" t="s">
        <v>319</v>
      </c>
      <c r="I209" s="3" t="s">
        <v>252</v>
      </c>
      <c r="J209" s="3" t="s">
        <v>320</v>
      </c>
      <c r="K209" s="3" t="s">
        <v>79</v>
      </c>
      <c r="L209" s="3" t="s">
        <v>206</v>
      </c>
      <c r="M209" s="3" t="s">
        <v>126</v>
      </c>
      <c r="N209" s="3" t="s">
        <v>195</v>
      </c>
    </row>
    <row r="210" spans="2:20" s="3" customFormat="1" x14ac:dyDescent="0.2">
      <c r="B210" s="3">
        <v>348</v>
      </c>
      <c r="C210" s="3" t="s">
        <v>361</v>
      </c>
      <c r="D210" s="3" t="s">
        <v>415</v>
      </c>
      <c r="E210" s="3" t="s">
        <v>95</v>
      </c>
      <c r="F210" s="3" t="s">
        <v>410</v>
      </c>
      <c r="G210" s="3">
        <v>0.1</v>
      </c>
      <c r="H210" s="3">
        <v>1.6E-2</v>
      </c>
      <c r="I210" s="3">
        <v>1.0999999999999999E-2</v>
      </c>
      <c r="J210" s="3">
        <v>7.7999999999999996E-3</v>
      </c>
      <c r="K210" s="3">
        <v>2.3E-2</v>
      </c>
      <c r="L210" s="3">
        <v>0.03</v>
      </c>
      <c r="M210" s="3">
        <v>1.4999999999999999E-2</v>
      </c>
      <c r="N210" s="3">
        <v>1.4E-2</v>
      </c>
      <c r="T210" s="3" t="s">
        <v>97</v>
      </c>
    </row>
    <row r="211" spans="2:20" s="3" customFormat="1" hidden="1" x14ac:dyDescent="0.2">
      <c r="B211" s="3">
        <v>349</v>
      </c>
      <c r="C211" s="3" t="s">
        <v>361</v>
      </c>
      <c r="D211" s="3" t="s">
        <v>415</v>
      </c>
      <c r="E211" s="3" t="s">
        <v>98</v>
      </c>
      <c r="F211" s="3" t="s">
        <v>99</v>
      </c>
      <c r="G211" s="3">
        <v>3.9</v>
      </c>
      <c r="H211" s="3">
        <v>0.24</v>
      </c>
      <c r="I211" s="3">
        <v>0.17</v>
      </c>
      <c r="J211" s="3">
        <v>0.12</v>
      </c>
      <c r="K211" s="3">
        <v>0.24</v>
      </c>
      <c r="L211" s="3">
        <v>0.19</v>
      </c>
      <c r="M211" s="3">
        <v>0.14000000000000001</v>
      </c>
      <c r="N211" s="3">
        <v>0.16</v>
      </c>
    </row>
    <row r="212" spans="2:20" s="3" customFormat="1" hidden="1" x14ac:dyDescent="0.2">
      <c r="B212" s="3">
        <v>350</v>
      </c>
      <c r="C212" s="3" t="s">
        <v>361</v>
      </c>
      <c r="D212" s="3" t="s">
        <v>415</v>
      </c>
      <c r="E212" s="3" t="s">
        <v>28</v>
      </c>
      <c r="F212" s="3" t="s">
        <v>411</v>
      </c>
      <c r="G212" s="3">
        <v>0.04</v>
      </c>
      <c r="H212" s="3">
        <v>4.4999999999999999E-4</v>
      </c>
      <c r="I212" s="3">
        <v>7.3999999999999999E-4</v>
      </c>
      <c r="J212" s="3">
        <v>1.1999999999999999E-3</v>
      </c>
      <c r="K212" s="3">
        <v>7.2000000000000005E-4</v>
      </c>
      <c r="L212" s="3">
        <v>6.9999999999999999E-4</v>
      </c>
      <c r="M212" s="3">
        <v>5.5000000000000003E-4</v>
      </c>
      <c r="N212" s="3">
        <v>6.4000000000000005E-4</v>
      </c>
      <c r="T212" s="3" t="s">
        <v>97</v>
      </c>
    </row>
    <row r="213" spans="2:20" s="3" customFormat="1" hidden="1" x14ac:dyDescent="0.2">
      <c r="B213" s="3">
        <v>351</v>
      </c>
      <c r="C213" s="3" t="s">
        <v>361</v>
      </c>
      <c r="D213" s="3" t="s">
        <v>415</v>
      </c>
      <c r="E213" s="3" t="s">
        <v>102</v>
      </c>
      <c r="F213" s="3" t="s">
        <v>103</v>
      </c>
      <c r="G213" s="3">
        <v>250</v>
      </c>
      <c r="H213" s="3">
        <v>146</v>
      </c>
      <c r="I213" s="3">
        <v>127</v>
      </c>
      <c r="J213" s="3">
        <v>111</v>
      </c>
      <c r="K213" s="3">
        <v>128</v>
      </c>
      <c r="L213" s="3">
        <v>91.7</v>
      </c>
      <c r="M213" s="3">
        <v>90</v>
      </c>
      <c r="N213" s="3">
        <v>101</v>
      </c>
      <c r="T213" s="3" t="s">
        <v>97</v>
      </c>
    </row>
    <row r="214" spans="2:20" s="3" customFormat="1" hidden="1" x14ac:dyDescent="0.2">
      <c r="B214" s="3">
        <v>352</v>
      </c>
      <c r="C214" s="3" t="s">
        <v>361</v>
      </c>
      <c r="D214" s="3" t="s">
        <v>415</v>
      </c>
      <c r="E214" s="3" t="s">
        <v>104</v>
      </c>
      <c r="F214" s="3" t="s">
        <v>103</v>
      </c>
      <c r="G214" s="3">
        <v>53</v>
      </c>
      <c r="H214" s="3">
        <v>48</v>
      </c>
      <c r="I214" s="3">
        <v>19</v>
      </c>
      <c r="J214" s="3">
        <v>20</v>
      </c>
      <c r="K214" s="3">
        <v>27</v>
      </c>
      <c r="L214" s="3">
        <v>36</v>
      </c>
      <c r="M214" s="3">
        <v>31</v>
      </c>
      <c r="N214" s="3">
        <v>9.9</v>
      </c>
      <c r="T214" s="3" t="s">
        <v>97</v>
      </c>
    </row>
    <row r="215" spans="2:20" s="3" customFormat="1" x14ac:dyDescent="0.2">
      <c r="B215" s="3">
        <v>356</v>
      </c>
      <c r="C215" s="3" t="s">
        <v>361</v>
      </c>
      <c r="D215" s="3" t="s">
        <v>416</v>
      </c>
      <c r="E215" s="3" t="s">
        <v>73</v>
      </c>
      <c r="H215" s="3" t="s">
        <v>404</v>
      </c>
      <c r="I215" s="3" t="s">
        <v>331</v>
      </c>
      <c r="J215" s="3" t="s">
        <v>299</v>
      </c>
      <c r="K215" s="3" t="s">
        <v>277</v>
      </c>
      <c r="L215" s="3" t="s">
        <v>300</v>
      </c>
      <c r="M215" s="3" t="s">
        <v>301</v>
      </c>
      <c r="N215" s="3" t="s">
        <v>332</v>
      </c>
      <c r="O215" s="3" t="s">
        <v>333</v>
      </c>
      <c r="P215" s="3" t="s">
        <v>334</v>
      </c>
      <c r="Q215" s="3" t="s">
        <v>249</v>
      </c>
      <c r="R215" s="3" t="s">
        <v>335</v>
      </c>
      <c r="S215" s="3" t="s">
        <v>336</v>
      </c>
    </row>
    <row r="216" spans="2:20" s="3" customFormat="1" x14ac:dyDescent="0.2">
      <c r="B216" s="3">
        <v>357</v>
      </c>
      <c r="C216" s="3" t="s">
        <v>361</v>
      </c>
      <c r="D216" s="3" t="s">
        <v>416</v>
      </c>
      <c r="E216" s="3" t="s">
        <v>82</v>
      </c>
      <c r="H216" s="3" t="s">
        <v>306</v>
      </c>
      <c r="I216" s="3" t="s">
        <v>307</v>
      </c>
      <c r="J216" s="3" t="s">
        <v>224</v>
      </c>
      <c r="K216" s="3" t="s">
        <v>308</v>
      </c>
      <c r="L216" s="3" t="s">
        <v>286</v>
      </c>
      <c r="M216" s="3" t="s">
        <v>229</v>
      </c>
      <c r="N216" s="3" t="s">
        <v>161</v>
      </c>
      <c r="O216" s="3" t="s">
        <v>145</v>
      </c>
      <c r="P216" s="3" t="s">
        <v>337</v>
      </c>
      <c r="Q216" s="3" t="s">
        <v>327</v>
      </c>
      <c r="R216" s="3" t="s">
        <v>311</v>
      </c>
      <c r="S216" s="3" t="s">
        <v>338</v>
      </c>
    </row>
    <row r="217" spans="2:20" s="3" customFormat="1" x14ac:dyDescent="0.2">
      <c r="B217" s="3">
        <v>359</v>
      </c>
      <c r="C217" s="3" t="s">
        <v>361</v>
      </c>
      <c r="D217" s="3" t="s">
        <v>416</v>
      </c>
      <c r="E217" s="3" t="s">
        <v>95</v>
      </c>
      <c r="F217" s="3" t="s">
        <v>410</v>
      </c>
      <c r="G217" s="3">
        <v>0.1</v>
      </c>
      <c r="H217" s="3">
        <v>1.1999999999999999E-3</v>
      </c>
      <c r="I217" s="3">
        <v>1.4999999999999999E-4</v>
      </c>
      <c r="J217" s="3">
        <v>1E-4</v>
      </c>
      <c r="K217" s="3">
        <v>4.2000000000000002E-4</v>
      </c>
      <c r="L217" s="3">
        <v>5.9999999999999995E-4</v>
      </c>
      <c r="M217" s="3">
        <v>9.7000000000000005E-4</v>
      </c>
      <c r="N217" s="3">
        <v>1.2999999999999999E-3</v>
      </c>
      <c r="O217" s="3">
        <v>6.1000000000000004E-3</v>
      </c>
      <c r="P217" s="3">
        <v>3.2000000000000002E-3</v>
      </c>
      <c r="Q217" s="3">
        <v>4.4999999999999997E-3</v>
      </c>
      <c r="R217" s="3">
        <v>8.0000000000000002E-3</v>
      </c>
      <c r="S217" s="3">
        <v>6.7999999999999996E-3</v>
      </c>
      <c r="T217" s="3" t="s">
        <v>97</v>
      </c>
    </row>
    <row r="218" spans="2:20" s="3" customFormat="1" hidden="1" x14ac:dyDescent="0.2">
      <c r="B218" s="3">
        <v>360</v>
      </c>
      <c r="C218" s="3" t="s">
        <v>361</v>
      </c>
      <c r="D218" s="3" t="s">
        <v>416</v>
      </c>
      <c r="E218" s="3" t="s">
        <v>98</v>
      </c>
      <c r="F218" s="3" t="s">
        <v>99</v>
      </c>
      <c r="G218" s="3">
        <v>3.9</v>
      </c>
      <c r="H218" s="3">
        <v>8.4000000000000005E-2</v>
      </c>
      <c r="I218" s="3">
        <v>4.1000000000000002E-2</v>
      </c>
      <c r="J218" s="3">
        <v>0.22</v>
      </c>
      <c r="K218" s="3">
        <v>0.14000000000000001</v>
      </c>
      <c r="L218" s="3">
        <v>0.11</v>
      </c>
      <c r="M218" s="3">
        <v>6.9000000000000006E-2</v>
      </c>
      <c r="N218" s="3">
        <v>0.12</v>
      </c>
      <c r="O218" s="3">
        <v>0.11</v>
      </c>
      <c r="P218" s="3">
        <v>7.4999999999999997E-2</v>
      </c>
      <c r="Q218" s="3">
        <v>0.37</v>
      </c>
      <c r="R218" s="3">
        <v>0.49</v>
      </c>
      <c r="S218" s="3">
        <v>0.25</v>
      </c>
    </row>
    <row r="219" spans="2:20" s="3" customFormat="1" hidden="1" x14ac:dyDescent="0.2">
      <c r="B219" s="3">
        <v>361</v>
      </c>
      <c r="C219" s="3" t="s">
        <v>361</v>
      </c>
      <c r="D219" s="3" t="s">
        <v>416</v>
      </c>
      <c r="E219" s="3" t="s">
        <v>28</v>
      </c>
      <c r="F219" s="3" t="s">
        <v>411</v>
      </c>
      <c r="G219" s="3">
        <v>0.04</v>
      </c>
      <c r="H219" s="3" t="s">
        <v>314</v>
      </c>
      <c r="I219" s="3">
        <v>7.5000000000000002E-4</v>
      </c>
      <c r="J219" s="3">
        <v>9.7000000000000005E-4</v>
      </c>
      <c r="K219" s="3">
        <v>8.1999999999999998E-4</v>
      </c>
      <c r="L219" s="3">
        <v>6.4000000000000005E-4</v>
      </c>
      <c r="M219" s="3">
        <v>5.8E-4</v>
      </c>
      <c r="N219" s="3">
        <v>6.7000000000000002E-4</v>
      </c>
      <c r="O219" s="3">
        <v>8.9999999999999998E-4</v>
      </c>
      <c r="P219" s="3">
        <v>8.3000000000000001E-4</v>
      </c>
      <c r="Q219" s="3">
        <v>8.3000000000000001E-4</v>
      </c>
      <c r="R219" s="3">
        <v>6.2E-4</v>
      </c>
      <c r="S219" s="3">
        <v>5.9999999999999995E-4</v>
      </c>
      <c r="T219" s="3" t="s">
        <v>97</v>
      </c>
    </row>
    <row r="220" spans="2:20" s="3" customFormat="1" hidden="1" x14ac:dyDescent="0.2">
      <c r="B220" s="3">
        <v>362</v>
      </c>
      <c r="C220" s="3" t="s">
        <v>361</v>
      </c>
      <c r="D220" s="3" t="s">
        <v>416</v>
      </c>
      <c r="E220" s="3" t="s">
        <v>102</v>
      </c>
      <c r="F220" s="3" t="s">
        <v>103</v>
      </c>
      <c r="G220" s="3">
        <v>250</v>
      </c>
      <c r="H220" s="3">
        <v>110</v>
      </c>
      <c r="I220" s="3">
        <v>147</v>
      </c>
      <c r="J220" s="3">
        <v>120</v>
      </c>
      <c r="K220" s="3">
        <v>134</v>
      </c>
      <c r="L220" s="3">
        <v>96</v>
      </c>
      <c r="M220" s="3">
        <v>124</v>
      </c>
      <c r="N220" s="3">
        <v>102</v>
      </c>
      <c r="O220" s="3">
        <v>124</v>
      </c>
      <c r="P220" s="3">
        <v>135</v>
      </c>
      <c r="Q220" s="3">
        <v>128</v>
      </c>
      <c r="R220" s="3">
        <v>117</v>
      </c>
      <c r="S220" s="3">
        <v>127</v>
      </c>
      <c r="T220" s="3" t="s">
        <v>97</v>
      </c>
    </row>
    <row r="221" spans="2:20" s="3" customFormat="1" hidden="1" x14ac:dyDescent="0.2">
      <c r="B221" s="3">
        <v>363</v>
      </c>
      <c r="C221" s="3" t="s">
        <v>361</v>
      </c>
      <c r="D221" s="3" t="s">
        <v>416</v>
      </c>
      <c r="E221" s="3" t="s">
        <v>104</v>
      </c>
      <c r="F221" s="3" t="s">
        <v>103</v>
      </c>
      <c r="G221" s="3">
        <v>53</v>
      </c>
      <c r="H221" s="3">
        <v>15</v>
      </c>
      <c r="I221" s="3">
        <v>16</v>
      </c>
      <c r="J221" s="3">
        <v>31</v>
      </c>
      <c r="K221" s="3">
        <v>23</v>
      </c>
      <c r="L221" s="3">
        <v>19</v>
      </c>
      <c r="M221" s="3">
        <v>11</v>
      </c>
      <c r="N221" s="3">
        <v>26</v>
      </c>
      <c r="O221" s="3">
        <v>33</v>
      </c>
      <c r="P221" s="3">
        <v>23</v>
      </c>
      <c r="Q221" s="3">
        <v>44</v>
      </c>
      <c r="R221" s="3">
        <v>36</v>
      </c>
      <c r="S221" s="3">
        <v>46</v>
      </c>
      <c r="T221" s="3" t="s">
        <v>97</v>
      </c>
    </row>
    <row r="222" spans="2:20" s="3" customFormat="1" x14ac:dyDescent="0.2">
      <c r="B222" s="3">
        <v>366</v>
      </c>
      <c r="C222" s="3" t="s">
        <v>361</v>
      </c>
      <c r="D222" s="3" t="s">
        <v>416</v>
      </c>
      <c r="E222" s="3" t="s">
        <v>73</v>
      </c>
      <c r="H222" s="3" t="s">
        <v>328</v>
      </c>
      <c r="I222" s="3" t="s">
        <v>339</v>
      </c>
      <c r="J222" s="3" t="s">
        <v>174</v>
      </c>
      <c r="K222" s="3" t="s">
        <v>340</v>
      </c>
      <c r="L222" s="3" t="s">
        <v>236</v>
      </c>
      <c r="M222" s="3" t="s">
        <v>341</v>
      </c>
      <c r="N222" s="3" t="s">
        <v>342</v>
      </c>
    </row>
    <row r="223" spans="2:20" s="3" customFormat="1" x14ac:dyDescent="0.2">
      <c r="B223" s="3">
        <v>367</v>
      </c>
      <c r="C223" s="3" t="s">
        <v>361</v>
      </c>
      <c r="D223" s="3" t="s">
        <v>416</v>
      </c>
      <c r="E223" s="3" t="s">
        <v>82</v>
      </c>
      <c r="H223" s="3" t="s">
        <v>343</v>
      </c>
      <c r="I223" s="3" t="s">
        <v>344</v>
      </c>
      <c r="J223" s="3" t="s">
        <v>320</v>
      </c>
      <c r="K223" s="3" t="s">
        <v>115</v>
      </c>
      <c r="L223" s="3" t="s">
        <v>206</v>
      </c>
      <c r="M223" s="3" t="s">
        <v>152</v>
      </c>
      <c r="N223" s="3" t="s">
        <v>345</v>
      </c>
    </row>
    <row r="224" spans="2:20" s="3" customFormat="1" x14ac:dyDescent="0.2">
      <c r="B224" s="3">
        <v>369</v>
      </c>
      <c r="C224" s="3" t="s">
        <v>361</v>
      </c>
      <c r="D224" s="3" t="s">
        <v>416</v>
      </c>
      <c r="E224" s="3" t="s">
        <v>95</v>
      </c>
      <c r="F224" s="3" t="s">
        <v>410</v>
      </c>
      <c r="G224" s="3">
        <v>0.1</v>
      </c>
      <c r="H224" s="3">
        <v>3.2000000000000002E-3</v>
      </c>
      <c r="I224" s="3">
        <v>5.0000000000000001E-3</v>
      </c>
      <c r="J224" s="3">
        <v>5.3E-3</v>
      </c>
      <c r="K224" s="3">
        <v>9.5999999999999992E-3</v>
      </c>
      <c r="L224" s="3">
        <v>6.3E-3</v>
      </c>
      <c r="M224" s="3">
        <v>9.4999999999999998E-3</v>
      </c>
      <c r="N224" s="3">
        <v>1.2E-2</v>
      </c>
      <c r="T224" s="3" t="s">
        <v>97</v>
      </c>
    </row>
    <row r="225" spans="2:20" s="3" customFormat="1" hidden="1" x14ac:dyDescent="0.2">
      <c r="B225" s="3">
        <v>370</v>
      </c>
      <c r="C225" s="3" t="s">
        <v>361</v>
      </c>
      <c r="D225" s="3" t="s">
        <v>416</v>
      </c>
      <c r="E225" s="3" t="s">
        <v>98</v>
      </c>
      <c r="F225" s="3" t="s">
        <v>99</v>
      </c>
      <c r="G225" s="3">
        <v>3.9</v>
      </c>
      <c r="H225" s="3">
        <v>0.24</v>
      </c>
      <c r="I225" s="3">
        <v>0.19</v>
      </c>
      <c r="J225" s="3">
        <v>0.21</v>
      </c>
      <c r="K225" s="3">
        <v>0.15</v>
      </c>
      <c r="L225" s="3">
        <v>0.19</v>
      </c>
      <c r="M225" s="3">
        <v>0.22</v>
      </c>
      <c r="N225" s="3">
        <v>0.26</v>
      </c>
    </row>
    <row r="226" spans="2:20" s="3" customFormat="1" hidden="1" x14ac:dyDescent="0.2">
      <c r="B226" s="3">
        <v>371</v>
      </c>
      <c r="C226" s="3" t="s">
        <v>361</v>
      </c>
      <c r="D226" s="3" t="s">
        <v>416</v>
      </c>
      <c r="E226" s="3" t="s">
        <v>28</v>
      </c>
      <c r="F226" s="3" t="s">
        <v>411</v>
      </c>
      <c r="G226" s="3">
        <v>0.04</v>
      </c>
      <c r="H226" s="3">
        <v>7.3999999999999999E-4</v>
      </c>
      <c r="I226" s="3">
        <v>8.4000000000000003E-4</v>
      </c>
      <c r="J226" s="3">
        <v>1E-3</v>
      </c>
      <c r="K226" s="3">
        <v>9.2000000000000003E-4</v>
      </c>
      <c r="L226" s="3">
        <v>6.0999999999999997E-4</v>
      </c>
      <c r="M226" s="3">
        <v>8.9999999999999998E-4</v>
      </c>
      <c r="N226" s="3">
        <v>6.0999999999999997E-4</v>
      </c>
      <c r="T226" s="3" t="s">
        <v>97</v>
      </c>
    </row>
    <row r="227" spans="2:20" s="3" customFormat="1" hidden="1" x14ac:dyDescent="0.2">
      <c r="B227" s="3">
        <v>372</v>
      </c>
      <c r="C227" s="3" t="s">
        <v>361</v>
      </c>
      <c r="D227" s="3" t="s">
        <v>416</v>
      </c>
      <c r="E227" s="3" t="s">
        <v>102</v>
      </c>
      <c r="F227" s="3" t="s">
        <v>103</v>
      </c>
      <c r="G227" s="3">
        <v>250</v>
      </c>
      <c r="H227" s="3">
        <v>129</v>
      </c>
      <c r="I227" s="3">
        <v>135</v>
      </c>
      <c r="J227" s="3">
        <v>134</v>
      </c>
      <c r="K227" s="3">
        <v>127</v>
      </c>
      <c r="L227" s="3">
        <v>111</v>
      </c>
      <c r="M227" s="3">
        <v>82.4</v>
      </c>
      <c r="N227" s="3">
        <v>86.6</v>
      </c>
      <c r="T227" s="3" t="s">
        <v>97</v>
      </c>
    </row>
    <row r="228" spans="2:20" s="3" customFormat="1" hidden="1" x14ac:dyDescent="0.2">
      <c r="B228" s="3">
        <v>373</v>
      </c>
      <c r="C228" s="3" t="s">
        <v>361</v>
      </c>
      <c r="D228" s="3" t="s">
        <v>416</v>
      </c>
      <c r="E228" s="3" t="s">
        <v>104</v>
      </c>
      <c r="F228" s="3" t="s">
        <v>103</v>
      </c>
      <c r="G228" s="3">
        <v>53</v>
      </c>
      <c r="H228" s="3">
        <v>27</v>
      </c>
      <c r="I228" s="3">
        <v>49</v>
      </c>
      <c r="J228" s="3">
        <v>50</v>
      </c>
      <c r="K228" s="3">
        <v>10</v>
      </c>
      <c r="L228" s="3">
        <v>30</v>
      </c>
      <c r="M228" s="3">
        <v>36</v>
      </c>
      <c r="N228" s="3">
        <v>8.9</v>
      </c>
      <c r="T228" s="3" t="s">
        <v>97</v>
      </c>
    </row>
    <row r="229" spans="2:20" s="3" customFormat="1" x14ac:dyDescent="0.2">
      <c r="B229" s="3">
        <v>377</v>
      </c>
      <c r="C229" s="3" t="s">
        <v>361</v>
      </c>
      <c r="D229" s="3" t="s">
        <v>417</v>
      </c>
      <c r="E229" s="3" t="s">
        <v>73</v>
      </c>
      <c r="H229" s="3" t="s">
        <v>405</v>
      </c>
      <c r="I229" s="3" t="s">
        <v>299</v>
      </c>
      <c r="J229" s="3" t="s">
        <v>347</v>
      </c>
      <c r="K229" s="3" t="s">
        <v>348</v>
      </c>
      <c r="L229" s="3" t="s">
        <v>325</v>
      </c>
      <c r="M229" s="3" t="s">
        <v>332</v>
      </c>
      <c r="N229" s="3" t="s">
        <v>333</v>
      </c>
      <c r="O229" s="3" t="s">
        <v>131</v>
      </c>
      <c r="P229" s="3" t="s">
        <v>279</v>
      </c>
      <c r="Q229" s="3" t="s">
        <v>335</v>
      </c>
      <c r="R229" s="3" t="s">
        <v>132</v>
      </c>
    </row>
    <row r="230" spans="2:20" s="3" customFormat="1" x14ac:dyDescent="0.2">
      <c r="B230" s="3">
        <v>378</v>
      </c>
      <c r="C230" s="3" t="s">
        <v>361</v>
      </c>
      <c r="D230" s="3" t="s">
        <v>417</v>
      </c>
      <c r="E230" s="3" t="s">
        <v>82</v>
      </c>
      <c r="H230" s="3" t="s">
        <v>349</v>
      </c>
      <c r="I230" s="3" t="s">
        <v>224</v>
      </c>
      <c r="J230" s="3" t="s">
        <v>308</v>
      </c>
      <c r="K230" s="3" t="s">
        <v>286</v>
      </c>
      <c r="L230" s="3" t="s">
        <v>229</v>
      </c>
      <c r="M230" s="3" t="s">
        <v>161</v>
      </c>
      <c r="N230" s="3" t="s">
        <v>145</v>
      </c>
      <c r="O230" s="3" t="s">
        <v>75</v>
      </c>
      <c r="P230" s="3" t="s">
        <v>327</v>
      </c>
      <c r="Q230" s="3" t="s">
        <v>311</v>
      </c>
      <c r="R230" s="3" t="s">
        <v>328</v>
      </c>
    </row>
    <row r="231" spans="2:20" s="3" customFormat="1" x14ac:dyDescent="0.2">
      <c r="B231" s="3">
        <v>380</v>
      </c>
      <c r="C231" s="3" t="s">
        <v>361</v>
      </c>
      <c r="D231" s="3" t="s">
        <v>417</v>
      </c>
      <c r="E231" s="3" t="s">
        <v>95</v>
      </c>
      <c r="F231" s="3" t="s">
        <v>410</v>
      </c>
      <c r="G231" s="3">
        <v>0.1</v>
      </c>
      <c r="H231" s="3">
        <v>2.5000000000000001E-4</v>
      </c>
      <c r="I231" s="3">
        <v>3.3999999999999998E-3</v>
      </c>
      <c r="J231" s="3">
        <v>4.6000000000000001E-4</v>
      </c>
      <c r="K231" s="3">
        <v>6.7000000000000002E-4</v>
      </c>
      <c r="L231" s="3">
        <v>8.6000000000000002E-7</v>
      </c>
      <c r="M231" s="3">
        <v>1.9E-3</v>
      </c>
      <c r="N231" s="3">
        <v>3.6999999999999998E-2</v>
      </c>
      <c r="O231" s="3">
        <v>6.7999999999999996E-3</v>
      </c>
      <c r="P231" s="3">
        <v>1.2E-2</v>
      </c>
      <c r="Q231" s="3">
        <v>4.7999999999999996E-3</v>
      </c>
      <c r="R231" s="3">
        <v>9.7999999999999997E-3</v>
      </c>
      <c r="T231" s="3" t="s">
        <v>97</v>
      </c>
    </row>
    <row r="232" spans="2:20" s="3" customFormat="1" hidden="1" x14ac:dyDescent="0.2">
      <c r="B232" s="3">
        <v>381</v>
      </c>
      <c r="C232" s="3" t="s">
        <v>361</v>
      </c>
      <c r="D232" s="3" t="s">
        <v>417</v>
      </c>
      <c r="E232" s="3" t="s">
        <v>98</v>
      </c>
      <c r="F232" s="3" t="s">
        <v>99</v>
      </c>
      <c r="G232" s="3">
        <v>3.9</v>
      </c>
      <c r="H232" s="3">
        <v>2.7E-2</v>
      </c>
      <c r="I232" s="3">
        <v>0.14000000000000001</v>
      </c>
      <c r="J232" s="3">
        <v>0.25</v>
      </c>
      <c r="K232" s="3">
        <v>7.3000000000000001E-3</v>
      </c>
      <c r="L232" s="3">
        <v>3.4000000000000002E-2</v>
      </c>
      <c r="M232" s="3">
        <v>0.25</v>
      </c>
      <c r="N232" s="3">
        <v>0.26</v>
      </c>
      <c r="O232" s="3">
        <v>0.11</v>
      </c>
      <c r="P232" s="3">
        <v>0.18</v>
      </c>
      <c r="Q232" s="3">
        <v>0.44</v>
      </c>
      <c r="R232" s="3">
        <v>0.12</v>
      </c>
    </row>
    <row r="233" spans="2:20" s="3" customFormat="1" hidden="1" x14ac:dyDescent="0.2">
      <c r="B233" s="3">
        <v>382</v>
      </c>
      <c r="C233" s="3" t="s">
        <v>361</v>
      </c>
      <c r="D233" s="3" t="s">
        <v>417</v>
      </c>
      <c r="E233" s="3" t="s">
        <v>28</v>
      </c>
      <c r="F233" s="3" t="s">
        <v>411</v>
      </c>
      <c r="G233" s="3">
        <v>0.04</v>
      </c>
      <c r="H233" s="3" t="s">
        <v>164</v>
      </c>
      <c r="I233" s="3">
        <v>9.8999999999999999E-4</v>
      </c>
      <c r="J233" s="3">
        <v>8.4999999999999995E-4</v>
      </c>
      <c r="K233" s="3">
        <v>8.9999999999999998E-4</v>
      </c>
      <c r="L233" s="3">
        <v>7.7999999999999999E-4</v>
      </c>
      <c r="M233" s="3">
        <v>9.2000000000000003E-4</v>
      </c>
      <c r="N233" s="3">
        <v>6.8999999999999997E-4</v>
      </c>
      <c r="O233" s="3">
        <v>6.0999999999999997E-4</v>
      </c>
      <c r="P233" s="3">
        <v>5.8E-4</v>
      </c>
      <c r="Q233" s="3">
        <v>5.9999999999999995E-4</v>
      </c>
      <c r="R233" s="3">
        <v>5.5000000000000003E-4</v>
      </c>
      <c r="T233" s="3" t="s">
        <v>97</v>
      </c>
    </row>
    <row r="234" spans="2:20" s="3" customFormat="1" hidden="1" x14ac:dyDescent="0.2">
      <c r="B234" s="3">
        <v>383</v>
      </c>
      <c r="C234" s="3" t="s">
        <v>361</v>
      </c>
      <c r="D234" s="3" t="s">
        <v>417</v>
      </c>
      <c r="E234" s="3" t="s">
        <v>102</v>
      </c>
      <c r="F234" s="3" t="s">
        <v>103</v>
      </c>
      <c r="G234" s="3">
        <v>250</v>
      </c>
      <c r="H234" s="3">
        <v>78</v>
      </c>
      <c r="I234" s="3">
        <v>166</v>
      </c>
      <c r="J234" s="3">
        <v>133</v>
      </c>
      <c r="K234" s="3">
        <v>179</v>
      </c>
      <c r="L234" s="3">
        <v>113</v>
      </c>
      <c r="M234" s="3">
        <v>136</v>
      </c>
      <c r="N234" s="3">
        <v>116</v>
      </c>
      <c r="O234" s="3">
        <v>172</v>
      </c>
      <c r="P234" s="3">
        <v>155</v>
      </c>
      <c r="Q234" s="3">
        <v>131</v>
      </c>
      <c r="R234" s="3">
        <v>160</v>
      </c>
      <c r="T234" s="3" t="s">
        <v>97</v>
      </c>
    </row>
    <row r="235" spans="2:20" s="3" customFormat="1" hidden="1" x14ac:dyDescent="0.2">
      <c r="B235" s="3">
        <v>384</v>
      </c>
      <c r="C235" s="3" t="s">
        <v>361</v>
      </c>
      <c r="D235" s="3" t="s">
        <v>417</v>
      </c>
      <c r="E235" s="3" t="s">
        <v>104</v>
      </c>
      <c r="F235" s="3" t="s">
        <v>103</v>
      </c>
      <c r="G235" s="3">
        <v>53</v>
      </c>
      <c r="H235" s="3">
        <v>15</v>
      </c>
      <c r="I235" s="3">
        <v>36</v>
      </c>
      <c r="J235" s="3">
        <v>46</v>
      </c>
      <c r="K235" s="3">
        <v>26</v>
      </c>
      <c r="L235" s="3">
        <v>11</v>
      </c>
      <c r="M235" s="3">
        <v>42</v>
      </c>
      <c r="N235" s="3">
        <v>52</v>
      </c>
      <c r="O235" s="3">
        <v>11</v>
      </c>
      <c r="P235" s="3">
        <v>30</v>
      </c>
      <c r="Q235" s="3">
        <v>23</v>
      </c>
      <c r="R235" s="3">
        <v>37</v>
      </c>
      <c r="T235" s="3" t="s">
        <v>97</v>
      </c>
    </row>
    <row r="236" spans="2:20" s="3" customFormat="1" x14ac:dyDescent="0.2">
      <c r="B236" s="3">
        <v>387</v>
      </c>
      <c r="C236" s="3" t="s">
        <v>361</v>
      </c>
      <c r="D236" s="3" t="s">
        <v>417</v>
      </c>
      <c r="E236" s="3" t="s">
        <v>73</v>
      </c>
      <c r="H236" s="3" t="s">
        <v>328</v>
      </c>
      <c r="I236" s="3" t="s">
        <v>202</v>
      </c>
      <c r="J236" s="3" t="s">
        <v>344</v>
      </c>
      <c r="K236" s="3" t="s">
        <v>350</v>
      </c>
      <c r="L236" s="3" t="s">
        <v>351</v>
      </c>
      <c r="M236" s="3" t="s">
        <v>352</v>
      </c>
      <c r="N236" s="3" t="s">
        <v>353</v>
      </c>
    </row>
    <row r="237" spans="2:20" s="3" customFormat="1" x14ac:dyDescent="0.2">
      <c r="B237" s="3">
        <v>388</v>
      </c>
      <c r="C237" s="3" t="s">
        <v>361</v>
      </c>
      <c r="D237" s="3" t="s">
        <v>417</v>
      </c>
      <c r="E237" s="3" t="s">
        <v>82</v>
      </c>
      <c r="H237" s="3" t="s">
        <v>343</v>
      </c>
      <c r="I237" s="3" t="s">
        <v>252</v>
      </c>
      <c r="J237" s="3" t="s">
        <v>354</v>
      </c>
      <c r="L237" s="3" t="s">
        <v>206</v>
      </c>
      <c r="M237" s="3" t="s">
        <v>355</v>
      </c>
      <c r="N237" s="3" t="s">
        <v>80</v>
      </c>
    </row>
    <row r="238" spans="2:20" s="3" customFormat="1" x14ac:dyDescent="0.2">
      <c r="B238" s="3">
        <v>390</v>
      </c>
      <c r="C238" s="3" t="s">
        <v>361</v>
      </c>
      <c r="D238" s="3" t="s">
        <v>417</v>
      </c>
      <c r="E238" s="3" t="s">
        <v>95</v>
      </c>
      <c r="F238" s="3" t="s">
        <v>410</v>
      </c>
      <c r="G238" s="3">
        <v>0.1</v>
      </c>
      <c r="H238" s="3">
        <v>8.0999999999999996E-3</v>
      </c>
      <c r="I238" s="3">
        <v>8.6999999999999994E-3</v>
      </c>
      <c r="J238" s="3">
        <v>1.2999999999999999E-2</v>
      </c>
      <c r="K238" s="3" t="s">
        <v>406</v>
      </c>
      <c r="L238" s="3">
        <v>2.5000000000000001E-2</v>
      </c>
      <c r="M238" s="3">
        <v>0.01</v>
      </c>
      <c r="N238" s="3">
        <v>1.7000000000000001E-2</v>
      </c>
      <c r="T238" s="3" t="s">
        <v>97</v>
      </c>
    </row>
    <row r="239" spans="2:20" s="3" customFormat="1" hidden="1" x14ac:dyDescent="0.2">
      <c r="B239" s="3">
        <v>391</v>
      </c>
      <c r="C239" s="3" t="s">
        <v>361</v>
      </c>
      <c r="D239" s="3" t="s">
        <v>417</v>
      </c>
      <c r="E239" s="3" t="s">
        <v>98</v>
      </c>
      <c r="F239" s="3" t="s">
        <v>99</v>
      </c>
      <c r="G239" s="3">
        <v>3.9</v>
      </c>
      <c r="H239" s="3">
        <v>0.19</v>
      </c>
      <c r="I239" s="3">
        <v>0.15</v>
      </c>
      <c r="J239" s="3">
        <v>0.21</v>
      </c>
      <c r="L239" s="3">
        <v>0.12</v>
      </c>
      <c r="M239" s="3">
        <v>0.24</v>
      </c>
      <c r="N239" s="3">
        <v>0.35</v>
      </c>
    </row>
    <row r="240" spans="2:20" s="3" customFormat="1" hidden="1" x14ac:dyDescent="0.2">
      <c r="B240" s="3">
        <v>392</v>
      </c>
      <c r="C240" s="3" t="s">
        <v>361</v>
      </c>
      <c r="D240" s="3" t="s">
        <v>417</v>
      </c>
      <c r="E240" s="3" t="s">
        <v>28</v>
      </c>
      <c r="F240" s="3" t="s">
        <v>411</v>
      </c>
      <c r="G240" s="3">
        <v>0.04</v>
      </c>
      <c r="H240" s="3">
        <v>4.6000000000000001E-4</v>
      </c>
      <c r="I240" s="3">
        <v>7.1000000000000002E-4</v>
      </c>
      <c r="J240" s="3">
        <v>7.2999999999999996E-4</v>
      </c>
      <c r="L240" s="3">
        <v>8.0000000000000004E-4</v>
      </c>
      <c r="M240" s="3">
        <v>1E-3</v>
      </c>
      <c r="N240" s="3">
        <v>8.8000000000000003E-4</v>
      </c>
      <c r="T240" s="3" t="s">
        <v>97</v>
      </c>
    </row>
    <row r="241" spans="2:20" s="3" customFormat="1" hidden="1" x14ac:dyDescent="0.2">
      <c r="B241" s="3">
        <v>393</v>
      </c>
      <c r="C241" s="3" t="s">
        <v>361</v>
      </c>
      <c r="D241" s="3" t="s">
        <v>417</v>
      </c>
      <c r="E241" s="3" t="s">
        <v>102</v>
      </c>
      <c r="F241" s="3" t="s">
        <v>103</v>
      </c>
      <c r="G241" s="3">
        <v>250</v>
      </c>
      <c r="H241" s="3">
        <v>135</v>
      </c>
      <c r="I241" s="3">
        <v>109</v>
      </c>
      <c r="J241" s="3">
        <v>120</v>
      </c>
      <c r="L241" s="3">
        <v>120</v>
      </c>
      <c r="M241" s="3">
        <v>103</v>
      </c>
      <c r="N241" s="3">
        <v>110</v>
      </c>
      <c r="T241" s="3" t="s">
        <v>97</v>
      </c>
    </row>
    <row r="242" spans="2:20" s="3" customFormat="1" hidden="1" x14ac:dyDescent="0.2">
      <c r="B242" s="3">
        <v>394</v>
      </c>
      <c r="C242" s="3" t="s">
        <v>361</v>
      </c>
      <c r="D242" s="3" t="s">
        <v>417</v>
      </c>
      <c r="E242" s="3" t="s">
        <v>104</v>
      </c>
      <c r="F242" s="3" t="s">
        <v>103</v>
      </c>
      <c r="G242" s="3">
        <v>53</v>
      </c>
      <c r="H242" s="3">
        <v>10</v>
      </c>
      <c r="I242" s="3">
        <v>42</v>
      </c>
      <c r="J242" s="3">
        <v>41</v>
      </c>
      <c r="L242" s="3">
        <v>12</v>
      </c>
      <c r="M242" s="3">
        <v>35</v>
      </c>
      <c r="N242" s="3">
        <v>18</v>
      </c>
      <c r="T242" s="3" t="s">
        <v>97</v>
      </c>
    </row>
    <row r="243" spans="2:20" s="3" customFormat="1" x14ac:dyDescent="0.2">
      <c r="B243" s="3">
        <v>398</v>
      </c>
      <c r="C243" s="3" t="s">
        <v>361</v>
      </c>
      <c r="D243" s="3" t="s">
        <v>418</v>
      </c>
      <c r="E243" s="3" t="s">
        <v>73</v>
      </c>
      <c r="H243" s="3" t="s">
        <v>407</v>
      </c>
      <c r="I243" s="3" t="s">
        <v>299</v>
      </c>
      <c r="J243" s="3" t="s">
        <v>347</v>
      </c>
      <c r="K243" s="3" t="s">
        <v>348</v>
      </c>
      <c r="L243" s="3" t="s">
        <v>357</v>
      </c>
      <c r="M243" s="3" t="s">
        <v>358</v>
      </c>
      <c r="N243" s="3" t="s">
        <v>359</v>
      </c>
      <c r="O243" s="3" t="s">
        <v>334</v>
      </c>
      <c r="P243" s="3" t="s">
        <v>279</v>
      </c>
      <c r="Q243" s="3" t="s">
        <v>336</v>
      </c>
      <c r="R243" s="3" t="s">
        <v>132</v>
      </c>
    </row>
    <row r="244" spans="2:20" s="3" customFormat="1" x14ac:dyDescent="0.2">
      <c r="B244" s="3">
        <v>399</v>
      </c>
      <c r="C244" s="3" t="s">
        <v>361</v>
      </c>
      <c r="D244" s="3" t="s">
        <v>418</v>
      </c>
      <c r="E244" s="3" t="s">
        <v>82</v>
      </c>
      <c r="H244" s="3" t="s">
        <v>349</v>
      </c>
      <c r="I244" s="3" t="s">
        <v>224</v>
      </c>
      <c r="J244" s="3" t="s">
        <v>308</v>
      </c>
      <c r="K244" s="3" t="s">
        <v>286</v>
      </c>
      <c r="L244" s="3" t="s">
        <v>229</v>
      </c>
      <c r="M244" s="3" t="s">
        <v>161</v>
      </c>
      <c r="N244" s="3" t="s">
        <v>145</v>
      </c>
      <c r="O244" s="3" t="s">
        <v>337</v>
      </c>
      <c r="P244" s="3" t="s">
        <v>327</v>
      </c>
      <c r="Q244" s="3" t="s">
        <v>338</v>
      </c>
      <c r="R244" s="3" t="s">
        <v>328</v>
      </c>
    </row>
    <row r="245" spans="2:20" s="3" customFormat="1" x14ac:dyDescent="0.2">
      <c r="B245" s="3">
        <v>401</v>
      </c>
      <c r="C245" s="3" t="s">
        <v>361</v>
      </c>
      <c r="D245" s="3" t="s">
        <v>418</v>
      </c>
      <c r="E245" s="3" t="s">
        <v>95</v>
      </c>
      <c r="F245" s="3" t="s">
        <v>412</v>
      </c>
      <c r="G245" s="3">
        <v>0.1</v>
      </c>
      <c r="H245" s="3">
        <v>1.4E-3</v>
      </c>
      <c r="I245" s="3">
        <v>6.3E-3</v>
      </c>
      <c r="J245" s="3">
        <v>1E-3</v>
      </c>
      <c r="K245" s="3">
        <v>1.1999999999999999E-3</v>
      </c>
      <c r="L245" s="3">
        <v>7.9000000000000008E-3</v>
      </c>
      <c r="M245" s="3">
        <v>5.1999999999999998E-3</v>
      </c>
      <c r="N245" s="3">
        <v>1.9E-3</v>
      </c>
      <c r="O245" s="3">
        <v>7.1000000000000004E-3</v>
      </c>
      <c r="P245" s="3">
        <v>2.5000000000000001E-3</v>
      </c>
      <c r="Q245" s="3">
        <v>6.7999999999999996E-3</v>
      </c>
      <c r="R245" s="3">
        <v>2.0999999999999999E-3</v>
      </c>
      <c r="T245" s="3" t="s">
        <v>97</v>
      </c>
    </row>
    <row r="246" spans="2:20" s="3" customFormat="1" hidden="1" x14ac:dyDescent="0.2">
      <c r="B246" s="3">
        <v>402</v>
      </c>
      <c r="C246" s="3" t="s">
        <v>361</v>
      </c>
      <c r="D246" s="3" t="s">
        <v>418</v>
      </c>
      <c r="E246" s="3" t="s">
        <v>98</v>
      </c>
      <c r="F246" s="3" t="s">
        <v>99</v>
      </c>
      <c r="G246" s="3">
        <v>3.9</v>
      </c>
      <c r="H246" s="3">
        <v>2.8000000000000001E-2</v>
      </c>
      <c r="I246" s="3">
        <v>6.5000000000000002E-2</v>
      </c>
      <c r="J246" s="3">
        <v>0.18</v>
      </c>
      <c r="K246" s="3">
        <v>0.14000000000000001</v>
      </c>
      <c r="L246" s="3">
        <v>8.7999999999999995E-2</v>
      </c>
      <c r="M246" s="3">
        <v>0.13</v>
      </c>
      <c r="N246" s="3">
        <v>8.5000000000000006E-2</v>
      </c>
      <c r="O246" s="3">
        <v>8.5999999999999993E-2</v>
      </c>
      <c r="P246" s="3">
        <v>0.16</v>
      </c>
      <c r="Q246" s="3">
        <v>0.36</v>
      </c>
      <c r="R246" s="3">
        <v>0.18</v>
      </c>
    </row>
    <row r="247" spans="2:20" s="3" customFormat="1" hidden="1" x14ac:dyDescent="0.2">
      <c r="B247" s="3">
        <v>403</v>
      </c>
      <c r="C247" s="3" t="s">
        <v>361</v>
      </c>
      <c r="D247" s="3" t="s">
        <v>418</v>
      </c>
      <c r="E247" s="3" t="s">
        <v>28</v>
      </c>
      <c r="F247" s="3" t="s">
        <v>411</v>
      </c>
      <c r="G247" s="3">
        <v>0.04</v>
      </c>
      <c r="H247" s="3" t="s">
        <v>164</v>
      </c>
      <c r="I247" s="3">
        <v>8.3000000000000001E-4</v>
      </c>
      <c r="J247" s="3">
        <v>8.0000000000000004E-4</v>
      </c>
      <c r="K247" s="3">
        <v>9.7999999999999997E-4</v>
      </c>
      <c r="L247" s="3">
        <v>5.8E-4</v>
      </c>
      <c r="M247" s="3">
        <v>7.3999999999999999E-4</v>
      </c>
      <c r="N247" s="3">
        <v>9.8999999999999999E-4</v>
      </c>
      <c r="O247" s="3">
        <v>3.5E-4</v>
      </c>
      <c r="P247" s="3">
        <v>5.2999999999999998E-4</v>
      </c>
      <c r="Q247" s="3">
        <v>8.1999999999999998E-4</v>
      </c>
      <c r="R247" s="3">
        <v>8.0000000000000004E-4</v>
      </c>
      <c r="T247" s="3" t="s">
        <v>97</v>
      </c>
    </row>
    <row r="248" spans="2:20" s="3" customFormat="1" hidden="1" x14ac:dyDescent="0.2">
      <c r="B248" s="3">
        <v>404</v>
      </c>
      <c r="C248" s="3" t="s">
        <v>361</v>
      </c>
      <c r="D248" s="3" t="s">
        <v>418</v>
      </c>
      <c r="E248" s="3" t="s">
        <v>102</v>
      </c>
      <c r="F248" s="3" t="s">
        <v>103</v>
      </c>
      <c r="G248" s="3">
        <v>250</v>
      </c>
      <c r="H248" s="3">
        <v>69</v>
      </c>
      <c r="I248" s="3">
        <v>146</v>
      </c>
      <c r="J248" s="3">
        <v>114</v>
      </c>
      <c r="K248" s="3">
        <v>139</v>
      </c>
      <c r="L248" s="3">
        <v>75</v>
      </c>
      <c r="M248" s="3">
        <v>131</v>
      </c>
      <c r="N248" s="3">
        <v>165</v>
      </c>
      <c r="O248" s="3">
        <v>127</v>
      </c>
      <c r="P248" s="3">
        <v>113</v>
      </c>
      <c r="Q248" s="3">
        <v>155</v>
      </c>
      <c r="R248" s="3">
        <v>139</v>
      </c>
      <c r="T248" s="3" t="s">
        <v>97</v>
      </c>
    </row>
    <row r="249" spans="2:20" s="3" customFormat="1" hidden="1" x14ac:dyDescent="0.2">
      <c r="B249" s="3">
        <v>405</v>
      </c>
      <c r="C249" s="3" t="s">
        <v>361</v>
      </c>
      <c r="D249" s="3" t="s">
        <v>418</v>
      </c>
      <c r="E249" s="3" t="s">
        <v>104</v>
      </c>
      <c r="F249" s="3" t="s">
        <v>103</v>
      </c>
      <c r="G249" s="3">
        <v>53</v>
      </c>
      <c r="H249" s="3">
        <v>14</v>
      </c>
      <c r="I249" s="3">
        <v>23</v>
      </c>
      <c r="J249" s="3">
        <v>36</v>
      </c>
      <c r="K249" s="3">
        <v>25</v>
      </c>
      <c r="L249" s="3">
        <v>28</v>
      </c>
      <c r="M249" s="3">
        <v>22</v>
      </c>
      <c r="N249" s="3">
        <v>31</v>
      </c>
      <c r="O249" s="3">
        <v>29</v>
      </c>
      <c r="P249" s="3">
        <v>34</v>
      </c>
      <c r="Q249" s="3">
        <v>46</v>
      </c>
      <c r="R249" s="3">
        <v>33</v>
      </c>
      <c r="T249" s="3" t="s">
        <v>97</v>
      </c>
    </row>
    <row r="250" spans="2:20" s="3" customFormat="1" x14ac:dyDescent="0.2">
      <c r="B250" s="3">
        <v>408</v>
      </c>
      <c r="C250" s="3" t="s">
        <v>361</v>
      </c>
      <c r="D250" s="3" t="s">
        <v>418</v>
      </c>
      <c r="E250" s="3" t="s">
        <v>73</v>
      </c>
      <c r="H250" s="3" t="s">
        <v>328</v>
      </c>
      <c r="I250" s="3" t="s">
        <v>190</v>
      </c>
      <c r="J250" s="3" t="s">
        <v>344</v>
      </c>
      <c r="K250" s="3" t="s">
        <v>350</v>
      </c>
      <c r="L250" s="3" t="s">
        <v>236</v>
      </c>
      <c r="M250" s="3" t="s">
        <v>341</v>
      </c>
      <c r="N250" s="3" t="s">
        <v>353</v>
      </c>
    </row>
    <row r="251" spans="2:20" s="3" customFormat="1" x14ac:dyDescent="0.2">
      <c r="B251" s="3">
        <v>409</v>
      </c>
      <c r="C251" s="3" t="s">
        <v>361</v>
      </c>
      <c r="D251" s="3" t="s">
        <v>418</v>
      </c>
      <c r="E251" s="3" t="s">
        <v>82</v>
      </c>
      <c r="H251" s="3" t="s">
        <v>343</v>
      </c>
      <c r="I251" s="3" t="s">
        <v>360</v>
      </c>
      <c r="J251" s="3" t="s">
        <v>354</v>
      </c>
      <c r="L251" s="3" t="s">
        <v>206</v>
      </c>
      <c r="M251" s="3" t="s">
        <v>152</v>
      </c>
      <c r="N251" s="3" t="s">
        <v>80</v>
      </c>
    </row>
    <row r="252" spans="2:20" s="3" customFormat="1" x14ac:dyDescent="0.2">
      <c r="B252" s="3">
        <v>411</v>
      </c>
      <c r="C252" s="3" t="s">
        <v>361</v>
      </c>
      <c r="D252" s="3" t="s">
        <v>418</v>
      </c>
      <c r="E252" s="3" t="s">
        <v>95</v>
      </c>
      <c r="F252" s="3" t="s">
        <v>410</v>
      </c>
      <c r="G252" s="3">
        <v>0.1</v>
      </c>
      <c r="H252" s="3">
        <v>7.0000000000000001E-3</v>
      </c>
      <c r="I252" s="3">
        <v>1.2999999999999999E-2</v>
      </c>
      <c r="J252" s="3">
        <v>8.5000000000000006E-3</v>
      </c>
      <c r="K252" s="3" t="s">
        <v>406</v>
      </c>
      <c r="L252" s="3">
        <v>3.0000000000000001E-3</v>
      </c>
      <c r="M252" s="3">
        <v>1.2E-2</v>
      </c>
      <c r="N252" s="3">
        <v>5.4000000000000003E-3</v>
      </c>
      <c r="T252" s="3" t="s">
        <v>97</v>
      </c>
    </row>
    <row r="253" spans="2:20" s="3" customFormat="1" hidden="1" x14ac:dyDescent="0.2">
      <c r="B253" s="3">
        <v>412</v>
      </c>
      <c r="C253" s="3" t="s">
        <v>361</v>
      </c>
      <c r="D253" s="3" t="s">
        <v>418</v>
      </c>
      <c r="E253" s="3" t="s">
        <v>98</v>
      </c>
      <c r="F253" s="3" t="s">
        <v>99</v>
      </c>
      <c r="G253" s="3">
        <v>3.9</v>
      </c>
      <c r="H253" s="3">
        <v>0.23</v>
      </c>
      <c r="I253" s="3">
        <v>0.16</v>
      </c>
      <c r="J253" s="3">
        <v>0.19</v>
      </c>
      <c r="L253" s="3">
        <v>6.6000000000000003E-2</v>
      </c>
      <c r="M253" s="3">
        <v>0.2</v>
      </c>
      <c r="N253" s="3">
        <v>0.36</v>
      </c>
    </row>
    <row r="254" spans="2:20" s="3" customFormat="1" hidden="1" x14ac:dyDescent="0.2">
      <c r="B254" s="3">
        <v>413</v>
      </c>
      <c r="C254" s="3" t="s">
        <v>361</v>
      </c>
      <c r="D254" s="3" t="s">
        <v>418</v>
      </c>
      <c r="E254" s="3" t="s">
        <v>28</v>
      </c>
      <c r="F254" s="3" t="s">
        <v>411</v>
      </c>
      <c r="G254" s="3">
        <v>0.04</v>
      </c>
      <c r="H254" s="3">
        <v>8.8000000000000003E-4</v>
      </c>
      <c r="I254" s="3">
        <v>9.3999999999999997E-4</v>
      </c>
      <c r="J254" s="3">
        <v>6.9999999999999999E-4</v>
      </c>
      <c r="L254" s="3">
        <v>6.0999999999999997E-4</v>
      </c>
      <c r="M254" s="3">
        <v>6.8999999999999997E-4</v>
      </c>
      <c r="N254" s="3">
        <v>1.1000000000000001E-3</v>
      </c>
      <c r="T254" s="3" t="s">
        <v>97</v>
      </c>
    </row>
    <row r="255" spans="2:20" s="3" customFormat="1" hidden="1" x14ac:dyDescent="0.2">
      <c r="B255" s="3">
        <v>414</v>
      </c>
      <c r="C255" s="3" t="s">
        <v>361</v>
      </c>
      <c r="D255" s="3" t="s">
        <v>418</v>
      </c>
      <c r="E255" s="3" t="s">
        <v>102</v>
      </c>
      <c r="F255" s="3" t="s">
        <v>103</v>
      </c>
      <c r="G255" s="3">
        <v>250</v>
      </c>
      <c r="H255" s="3">
        <v>139</v>
      </c>
      <c r="I255" s="3">
        <v>137</v>
      </c>
      <c r="J255" s="3">
        <v>143</v>
      </c>
      <c r="L255" s="3">
        <v>82.4</v>
      </c>
      <c r="M255" s="3">
        <v>84.8</v>
      </c>
      <c r="N255" s="3">
        <v>114</v>
      </c>
      <c r="T255" s="3" t="s">
        <v>97</v>
      </c>
    </row>
    <row r="256" spans="2:20" s="3" customFormat="1" hidden="1" x14ac:dyDescent="0.2">
      <c r="B256" s="3">
        <v>415</v>
      </c>
      <c r="C256" s="3" t="s">
        <v>361</v>
      </c>
      <c r="D256" s="3" t="s">
        <v>418</v>
      </c>
      <c r="E256" s="3" t="s">
        <v>104</v>
      </c>
      <c r="F256" s="3" t="s">
        <v>103</v>
      </c>
      <c r="G256" s="3">
        <v>53</v>
      </c>
      <c r="H256" s="3">
        <v>36</v>
      </c>
      <c r="I256" s="3">
        <v>36</v>
      </c>
      <c r="J256" s="3">
        <v>51</v>
      </c>
      <c r="L256" s="3">
        <v>26</v>
      </c>
      <c r="M256" s="3">
        <v>32</v>
      </c>
      <c r="N256" s="3">
        <v>37</v>
      </c>
      <c r="T256" s="3" t="s">
        <v>97</v>
      </c>
    </row>
    <row r="257" spans="2:20" s="3" customFormat="1" x14ac:dyDescent="0.2">
      <c r="B257" s="3">
        <v>421</v>
      </c>
      <c r="C257" s="3" t="s">
        <v>386</v>
      </c>
      <c r="D257" s="3" t="s">
        <v>425</v>
      </c>
      <c r="E257" s="3" t="s">
        <v>73</v>
      </c>
      <c r="H257" s="3" t="s">
        <v>408</v>
      </c>
      <c r="I257" s="3" t="s">
        <v>277</v>
      </c>
      <c r="J257" s="3" t="s">
        <v>364</v>
      </c>
      <c r="K257" s="3" t="s">
        <v>365</v>
      </c>
      <c r="L257" s="3" t="s">
        <v>366</v>
      </c>
      <c r="M257" s="3" t="s">
        <v>158</v>
      </c>
    </row>
    <row r="258" spans="2:20" s="3" customFormat="1" x14ac:dyDescent="0.2">
      <c r="B258" s="3">
        <v>422</v>
      </c>
      <c r="C258" s="3" t="s">
        <v>386</v>
      </c>
      <c r="D258" s="3" t="s">
        <v>425</v>
      </c>
      <c r="E258" s="3" t="s">
        <v>82</v>
      </c>
      <c r="H258" s="3" t="s">
        <v>367</v>
      </c>
      <c r="I258" s="3" t="s">
        <v>368</v>
      </c>
      <c r="J258" s="3" t="s">
        <v>369</v>
      </c>
      <c r="K258" s="3" t="s">
        <v>370</v>
      </c>
      <c r="L258" s="3" t="s">
        <v>85</v>
      </c>
      <c r="M258" s="3" t="s">
        <v>209</v>
      </c>
    </row>
    <row r="259" spans="2:20" s="3" customFormat="1" x14ac:dyDescent="0.2">
      <c r="B259" s="3">
        <v>424</v>
      </c>
      <c r="C259" s="3" t="s">
        <v>386</v>
      </c>
      <c r="D259" s="3" t="s">
        <v>425</v>
      </c>
      <c r="E259" s="3" t="s">
        <v>95</v>
      </c>
      <c r="F259" s="3" t="s">
        <v>410</v>
      </c>
      <c r="G259" s="3">
        <v>0.1</v>
      </c>
      <c r="H259" s="3">
        <v>4.3000000000000002E-5</v>
      </c>
      <c r="I259" s="3" t="s">
        <v>96</v>
      </c>
      <c r="J259" s="3" t="s">
        <v>251</v>
      </c>
      <c r="K259" s="3" t="s">
        <v>251</v>
      </c>
      <c r="L259" s="3" t="s">
        <v>251</v>
      </c>
      <c r="M259" s="3" t="s">
        <v>251</v>
      </c>
      <c r="T259" s="3" t="s">
        <v>97</v>
      </c>
    </row>
    <row r="260" spans="2:20" s="3" customFormat="1" hidden="1" x14ac:dyDescent="0.2">
      <c r="B260" s="3">
        <v>425</v>
      </c>
      <c r="C260" s="3" t="s">
        <v>386</v>
      </c>
      <c r="D260" s="3" t="s">
        <v>425</v>
      </c>
      <c r="E260" s="3" t="s">
        <v>98</v>
      </c>
      <c r="F260" s="3" t="s">
        <v>99</v>
      </c>
      <c r="G260" s="3">
        <v>10.199999999999999</v>
      </c>
      <c r="H260" s="3">
        <v>1.8</v>
      </c>
      <c r="I260" s="3">
        <v>0.34</v>
      </c>
      <c r="J260" s="3">
        <v>0.5</v>
      </c>
      <c r="K260" s="3">
        <v>0.1</v>
      </c>
      <c r="L260" s="3">
        <v>3.3000000000000002E-2</v>
      </c>
      <c r="M260" s="3">
        <v>0.38</v>
      </c>
    </row>
    <row r="261" spans="2:20" s="3" customFormat="1" hidden="1" x14ac:dyDescent="0.2">
      <c r="B261" s="3">
        <v>426</v>
      </c>
      <c r="C261" s="3" t="s">
        <v>386</v>
      </c>
      <c r="D261" s="3" t="s">
        <v>425</v>
      </c>
      <c r="E261" s="3" t="s">
        <v>28</v>
      </c>
      <c r="F261" s="3" t="s">
        <v>411</v>
      </c>
      <c r="G261" s="3">
        <v>0.04</v>
      </c>
      <c r="H261" s="3" t="s">
        <v>164</v>
      </c>
      <c r="I261" s="3" t="s">
        <v>164</v>
      </c>
      <c r="J261" s="3" t="s">
        <v>164</v>
      </c>
      <c r="K261" s="3" t="s">
        <v>164</v>
      </c>
      <c r="L261" s="3" t="s">
        <v>164</v>
      </c>
      <c r="M261" s="3" t="s">
        <v>164</v>
      </c>
      <c r="T261" s="3" t="s">
        <v>97</v>
      </c>
    </row>
    <row r="262" spans="2:20" s="3" customFormat="1" hidden="1" x14ac:dyDescent="0.2">
      <c r="B262" s="3">
        <v>427</v>
      </c>
      <c r="C262" s="3" t="s">
        <v>386</v>
      </c>
      <c r="D262" s="3" t="s">
        <v>425</v>
      </c>
      <c r="E262" s="3" t="s">
        <v>102</v>
      </c>
      <c r="F262" s="3" t="s">
        <v>103</v>
      </c>
      <c r="G262" s="3">
        <v>250</v>
      </c>
      <c r="H262" s="3">
        <v>75</v>
      </c>
      <c r="I262" s="3">
        <v>59</v>
      </c>
      <c r="J262" s="3">
        <v>84</v>
      </c>
      <c r="K262" s="3">
        <v>33</v>
      </c>
      <c r="L262" s="3">
        <v>74</v>
      </c>
      <c r="M262" s="3">
        <v>60</v>
      </c>
      <c r="T262" s="3" t="s">
        <v>97</v>
      </c>
    </row>
    <row r="263" spans="2:20" s="3" customFormat="1" hidden="1" x14ac:dyDescent="0.2">
      <c r="B263" s="3">
        <v>428</v>
      </c>
      <c r="C263" s="3" t="s">
        <v>386</v>
      </c>
      <c r="D263" s="3" t="s">
        <v>425</v>
      </c>
      <c r="E263" s="3" t="s">
        <v>104</v>
      </c>
      <c r="F263" s="3" t="s">
        <v>103</v>
      </c>
      <c r="G263" s="3">
        <v>107</v>
      </c>
      <c r="H263" s="3">
        <v>26</v>
      </c>
      <c r="I263" s="3">
        <v>78</v>
      </c>
      <c r="J263" s="3">
        <v>48</v>
      </c>
      <c r="K263" s="3">
        <v>10</v>
      </c>
      <c r="L263" s="3">
        <v>3.5</v>
      </c>
      <c r="M263" s="3">
        <v>26</v>
      </c>
      <c r="T263" s="3" t="s">
        <v>97</v>
      </c>
    </row>
    <row r="264" spans="2:20" s="3" customFormat="1" x14ac:dyDescent="0.2">
      <c r="B264" s="3">
        <v>431</v>
      </c>
      <c r="C264" s="3" t="s">
        <v>386</v>
      </c>
      <c r="D264" s="3" t="s">
        <v>425</v>
      </c>
      <c r="E264" s="3" t="s">
        <v>73</v>
      </c>
      <c r="H264" s="3" t="s">
        <v>202</v>
      </c>
      <c r="I264" s="3" t="s">
        <v>293</v>
      </c>
      <c r="J264" s="3" t="s">
        <v>371</v>
      </c>
      <c r="K264" s="3" t="s">
        <v>372</v>
      </c>
    </row>
    <row r="265" spans="2:20" s="3" customFormat="1" x14ac:dyDescent="0.2">
      <c r="B265" s="3">
        <v>432</v>
      </c>
      <c r="C265" s="3" t="s">
        <v>386</v>
      </c>
      <c r="D265" s="3" t="s">
        <v>425</v>
      </c>
      <c r="E265" s="3" t="s">
        <v>82</v>
      </c>
      <c r="H265" s="3" t="s">
        <v>373</v>
      </c>
      <c r="I265" s="3" t="s">
        <v>374</v>
      </c>
      <c r="J265" s="3" t="s">
        <v>355</v>
      </c>
      <c r="K265" s="3" t="s">
        <v>375</v>
      </c>
    </row>
    <row r="266" spans="2:20" s="3" customFormat="1" x14ac:dyDescent="0.2">
      <c r="B266" s="3">
        <v>434</v>
      </c>
      <c r="C266" s="3" t="s">
        <v>386</v>
      </c>
      <c r="D266" s="3" t="s">
        <v>425</v>
      </c>
      <c r="E266" s="3" t="s">
        <v>95</v>
      </c>
      <c r="F266" s="3" t="s">
        <v>410</v>
      </c>
      <c r="G266" s="3">
        <v>0.1</v>
      </c>
      <c r="H266" s="3">
        <v>1.6E-2</v>
      </c>
      <c r="I266" s="3" t="s">
        <v>251</v>
      </c>
      <c r="J266" s="3" t="s">
        <v>251</v>
      </c>
      <c r="T266" s="3" t="s">
        <v>97</v>
      </c>
    </row>
    <row r="267" spans="2:20" s="3" customFormat="1" hidden="1" x14ac:dyDescent="0.2">
      <c r="B267" s="3">
        <v>435</v>
      </c>
      <c r="C267" s="3" t="s">
        <v>386</v>
      </c>
      <c r="D267" s="3" t="s">
        <v>425</v>
      </c>
      <c r="E267" s="3" t="s">
        <v>98</v>
      </c>
      <c r="F267" s="3" t="s">
        <v>99</v>
      </c>
      <c r="G267" s="3">
        <v>10.199999999999999</v>
      </c>
      <c r="H267" s="3">
        <v>0.37</v>
      </c>
      <c r="I267" s="3">
        <v>0.61</v>
      </c>
      <c r="J267" s="3">
        <v>0.61</v>
      </c>
      <c r="K267" s="3">
        <v>0.24</v>
      </c>
    </row>
    <row r="268" spans="2:20" s="3" customFormat="1" hidden="1" x14ac:dyDescent="0.2">
      <c r="B268" s="3">
        <v>436</v>
      </c>
      <c r="C268" s="3" t="s">
        <v>386</v>
      </c>
      <c r="D268" s="3" t="s">
        <v>425</v>
      </c>
      <c r="E268" s="3" t="s">
        <v>28</v>
      </c>
      <c r="F268" s="3" t="s">
        <v>411</v>
      </c>
      <c r="G268" s="3">
        <v>0.04</v>
      </c>
      <c r="H268" s="3" t="s">
        <v>164</v>
      </c>
      <c r="I268" s="3" t="s">
        <v>164</v>
      </c>
      <c r="J268" s="3" t="s">
        <v>164</v>
      </c>
      <c r="K268" s="3" t="s">
        <v>164</v>
      </c>
      <c r="T268" s="3" t="s">
        <v>97</v>
      </c>
    </row>
    <row r="269" spans="2:20" s="3" customFormat="1" hidden="1" x14ac:dyDescent="0.2">
      <c r="B269" s="3">
        <v>437</v>
      </c>
      <c r="C269" s="3" t="s">
        <v>386</v>
      </c>
      <c r="D269" s="3" t="s">
        <v>425</v>
      </c>
      <c r="E269" s="3" t="s">
        <v>102</v>
      </c>
      <c r="F269" s="3" t="s">
        <v>103</v>
      </c>
      <c r="G269" s="3">
        <v>250</v>
      </c>
      <c r="H269" s="3">
        <v>49</v>
      </c>
      <c r="I269" s="3">
        <v>58</v>
      </c>
      <c r="J269" s="3">
        <v>56</v>
      </c>
      <c r="K269" s="3">
        <v>57</v>
      </c>
      <c r="T269" s="3" t="s">
        <v>97</v>
      </c>
    </row>
    <row r="270" spans="2:20" s="3" customFormat="1" hidden="1" x14ac:dyDescent="0.2">
      <c r="B270" s="3">
        <v>438</v>
      </c>
      <c r="C270" s="3" t="s">
        <v>386</v>
      </c>
      <c r="D270" s="3" t="s">
        <v>425</v>
      </c>
      <c r="E270" s="3" t="s">
        <v>104</v>
      </c>
      <c r="F270" s="3" t="s">
        <v>103</v>
      </c>
      <c r="G270" s="3">
        <v>107</v>
      </c>
      <c r="H270" s="3">
        <v>88</v>
      </c>
      <c r="I270" s="3">
        <v>99</v>
      </c>
      <c r="J270" s="3">
        <v>51</v>
      </c>
      <c r="K270" s="3">
        <v>56</v>
      </c>
      <c r="T270" s="3" t="s">
        <v>97</v>
      </c>
    </row>
    <row r="271" spans="2:20" s="3" customFormat="1" x14ac:dyDescent="0.2">
      <c r="B271" s="3">
        <v>444</v>
      </c>
      <c r="C271" s="3" t="s">
        <v>386</v>
      </c>
      <c r="D271" s="3" t="s">
        <v>415</v>
      </c>
      <c r="E271" s="3" t="s">
        <v>73</v>
      </c>
      <c r="H271" s="3" t="s">
        <v>409</v>
      </c>
      <c r="I271" s="3" t="s">
        <v>377</v>
      </c>
      <c r="J271" s="3" t="s">
        <v>378</v>
      </c>
      <c r="K271" s="3" t="s">
        <v>379</v>
      </c>
      <c r="L271" s="3" t="s">
        <v>380</v>
      </c>
    </row>
    <row r="272" spans="2:20" s="3" customFormat="1" x14ac:dyDescent="0.2">
      <c r="B272" s="3">
        <v>445</v>
      </c>
      <c r="C272" s="3" t="s">
        <v>386</v>
      </c>
      <c r="D272" s="3" t="s">
        <v>415</v>
      </c>
      <c r="E272" s="3" t="s">
        <v>82</v>
      </c>
      <c r="H272" s="3" t="s">
        <v>277</v>
      </c>
      <c r="I272" s="3" t="s">
        <v>147</v>
      </c>
      <c r="J272" s="3" t="s">
        <v>166</v>
      </c>
      <c r="K272" s="3" t="s">
        <v>381</v>
      </c>
      <c r="L272" s="3" t="s">
        <v>231</v>
      </c>
    </row>
    <row r="273" spans="2:20" s="3" customFormat="1" x14ac:dyDescent="0.2">
      <c r="B273" s="3">
        <v>447</v>
      </c>
      <c r="C273" s="3" t="s">
        <v>386</v>
      </c>
      <c r="D273" s="3" t="s">
        <v>415</v>
      </c>
      <c r="E273" s="3" t="s">
        <v>95</v>
      </c>
      <c r="F273" s="3" t="s">
        <v>410</v>
      </c>
      <c r="G273" s="3">
        <v>0.1</v>
      </c>
      <c r="H273" s="3">
        <v>3.8E-3</v>
      </c>
      <c r="I273" s="3" t="s">
        <v>251</v>
      </c>
      <c r="J273" s="3" t="s">
        <v>251</v>
      </c>
      <c r="K273" s="3" t="s">
        <v>251</v>
      </c>
      <c r="L273" s="3" t="s">
        <v>251</v>
      </c>
      <c r="T273" s="3" t="s">
        <v>97</v>
      </c>
    </row>
    <row r="274" spans="2:20" s="3" customFormat="1" hidden="1" x14ac:dyDescent="0.2">
      <c r="B274" s="3">
        <v>448</v>
      </c>
      <c r="C274" s="3" t="s">
        <v>386</v>
      </c>
      <c r="D274" s="3" t="s">
        <v>415</v>
      </c>
      <c r="E274" s="3" t="s">
        <v>98</v>
      </c>
      <c r="F274" s="3" t="s">
        <v>99</v>
      </c>
      <c r="G274" s="3">
        <v>10.199999999999999</v>
      </c>
      <c r="H274" s="3">
        <v>1.4E-2</v>
      </c>
      <c r="I274" s="3">
        <v>7.9000000000000001E-2</v>
      </c>
      <c r="J274" s="3">
        <v>8.1000000000000003E-2</v>
      </c>
      <c r="K274" s="3">
        <v>0.51</v>
      </c>
      <c r="L274" s="3">
        <v>0.21</v>
      </c>
    </row>
    <row r="275" spans="2:20" s="3" customFormat="1" hidden="1" x14ac:dyDescent="0.2">
      <c r="B275" s="3">
        <v>449</v>
      </c>
      <c r="C275" s="3" t="s">
        <v>386</v>
      </c>
      <c r="D275" s="3" t="s">
        <v>415</v>
      </c>
      <c r="E275" s="3" t="s">
        <v>28</v>
      </c>
      <c r="F275" s="3" t="s">
        <v>411</v>
      </c>
      <c r="G275" s="3">
        <v>0.04</v>
      </c>
      <c r="H275" s="3" t="s">
        <v>164</v>
      </c>
      <c r="I275" s="3">
        <v>1E-3</v>
      </c>
      <c r="J275" s="3" t="s">
        <v>164</v>
      </c>
      <c r="K275" s="3" t="s">
        <v>164</v>
      </c>
      <c r="L275" s="3">
        <v>1E-3</v>
      </c>
      <c r="T275" s="3" t="s">
        <v>97</v>
      </c>
    </row>
    <row r="276" spans="2:20" s="3" customFormat="1" hidden="1" x14ac:dyDescent="0.2">
      <c r="B276" s="3">
        <v>450</v>
      </c>
      <c r="C276" s="3" t="s">
        <v>386</v>
      </c>
      <c r="D276" s="3" t="s">
        <v>415</v>
      </c>
      <c r="E276" s="3" t="s">
        <v>102</v>
      </c>
      <c r="F276" s="3" t="s">
        <v>103</v>
      </c>
      <c r="G276" s="3">
        <v>250</v>
      </c>
      <c r="H276" s="3">
        <v>89</v>
      </c>
      <c r="I276" s="3">
        <v>49</v>
      </c>
      <c r="J276" s="3">
        <v>69</v>
      </c>
      <c r="K276" s="3">
        <v>89</v>
      </c>
      <c r="L276" s="3">
        <v>110</v>
      </c>
      <c r="T276" s="3" t="s">
        <v>97</v>
      </c>
    </row>
    <row r="277" spans="2:20" s="3" customFormat="1" hidden="1" x14ac:dyDescent="0.2">
      <c r="B277" s="3">
        <v>451</v>
      </c>
      <c r="C277" s="3" t="s">
        <v>386</v>
      </c>
      <c r="D277" s="3" t="s">
        <v>415</v>
      </c>
      <c r="E277" s="3" t="s">
        <v>104</v>
      </c>
      <c r="F277" s="3" t="s">
        <v>103</v>
      </c>
      <c r="G277" s="3">
        <v>107</v>
      </c>
      <c r="H277" s="3">
        <v>7.3</v>
      </c>
      <c r="I277" s="3">
        <v>13</v>
      </c>
      <c r="J277" s="3">
        <v>14</v>
      </c>
      <c r="K277" s="3">
        <v>62</v>
      </c>
      <c r="L277" s="3">
        <v>43</v>
      </c>
      <c r="T277" s="3" t="s">
        <v>97</v>
      </c>
    </row>
    <row r="278" spans="2:20" s="3" customFormat="1" x14ac:dyDescent="0.2">
      <c r="B278" s="3">
        <v>454</v>
      </c>
      <c r="C278" s="3" t="s">
        <v>386</v>
      </c>
      <c r="D278" s="3" t="s">
        <v>415</v>
      </c>
      <c r="E278" s="3" t="s">
        <v>73</v>
      </c>
      <c r="H278" s="3" t="s">
        <v>232</v>
      </c>
      <c r="I278" s="3" t="s">
        <v>260</v>
      </c>
      <c r="J278" s="3" t="s">
        <v>215</v>
      </c>
      <c r="K278" s="3" t="s">
        <v>207</v>
      </c>
    </row>
    <row r="279" spans="2:20" s="3" customFormat="1" x14ac:dyDescent="0.2">
      <c r="B279" s="3">
        <v>455</v>
      </c>
      <c r="C279" s="3" t="s">
        <v>386</v>
      </c>
      <c r="D279" s="3" t="s">
        <v>415</v>
      </c>
      <c r="E279" s="3" t="s">
        <v>82</v>
      </c>
      <c r="H279" s="3" t="s">
        <v>382</v>
      </c>
      <c r="I279" s="3" t="s">
        <v>383</v>
      </c>
      <c r="J279" s="3" t="s">
        <v>384</v>
      </c>
      <c r="K279" s="3" t="s">
        <v>385</v>
      </c>
    </row>
    <row r="280" spans="2:20" s="3" customFormat="1" x14ac:dyDescent="0.2">
      <c r="B280" s="3">
        <v>457</v>
      </c>
      <c r="C280" s="3" t="s">
        <v>386</v>
      </c>
      <c r="D280" s="3" t="s">
        <v>415</v>
      </c>
      <c r="E280" s="3" t="s">
        <v>95</v>
      </c>
      <c r="F280" s="3" t="s">
        <v>410</v>
      </c>
      <c r="G280" s="3">
        <v>0.1</v>
      </c>
      <c r="H280" s="3" t="s">
        <v>251</v>
      </c>
      <c r="I280" s="3" t="s">
        <v>251</v>
      </c>
      <c r="J280" s="3" t="s">
        <v>251</v>
      </c>
      <c r="K280" s="3" t="s">
        <v>251</v>
      </c>
      <c r="T280" s="3" t="s">
        <v>97</v>
      </c>
    </row>
    <row r="281" spans="2:20" s="3" customFormat="1" hidden="1" x14ac:dyDescent="0.2">
      <c r="B281" s="3">
        <v>458</v>
      </c>
      <c r="C281" s="3" t="s">
        <v>386</v>
      </c>
      <c r="D281" s="3" t="s">
        <v>415</v>
      </c>
      <c r="E281" s="3" t="s">
        <v>98</v>
      </c>
      <c r="F281" s="3" t="s">
        <v>99</v>
      </c>
      <c r="G281" s="3">
        <v>10.199999999999999</v>
      </c>
      <c r="H281" s="3">
        <v>0.36</v>
      </c>
      <c r="I281" s="3">
        <v>0.17</v>
      </c>
      <c r="J281" s="3">
        <v>0.33</v>
      </c>
      <c r="K281" s="3">
        <v>0.09</v>
      </c>
    </row>
    <row r="282" spans="2:20" s="3" customFormat="1" hidden="1" x14ac:dyDescent="0.2">
      <c r="B282" s="3">
        <v>459</v>
      </c>
      <c r="C282" s="3" t="s">
        <v>386</v>
      </c>
      <c r="D282" s="3" t="s">
        <v>415</v>
      </c>
      <c r="E282" s="3" t="s">
        <v>28</v>
      </c>
      <c r="F282" s="3" t="s">
        <v>411</v>
      </c>
      <c r="G282" s="3">
        <v>0.04</v>
      </c>
      <c r="H282" s="3">
        <v>1E-3</v>
      </c>
      <c r="I282" s="3">
        <v>1E-3</v>
      </c>
      <c r="J282" s="3">
        <v>1E-3</v>
      </c>
      <c r="K282" s="3">
        <v>1E-3</v>
      </c>
      <c r="T282" s="3" t="s">
        <v>97</v>
      </c>
    </row>
    <row r="283" spans="2:20" s="3" customFormat="1" hidden="1" x14ac:dyDescent="0.2">
      <c r="B283" s="3">
        <v>460</v>
      </c>
      <c r="C283" s="3" t="s">
        <v>386</v>
      </c>
      <c r="D283" s="3" t="s">
        <v>415</v>
      </c>
      <c r="E283" s="3" t="s">
        <v>102</v>
      </c>
      <c r="F283" s="3" t="s">
        <v>103</v>
      </c>
      <c r="G283" s="3">
        <v>250</v>
      </c>
      <c r="H283" s="3">
        <v>88</v>
      </c>
      <c r="I283" s="3">
        <v>54</v>
      </c>
      <c r="J283" s="3">
        <v>85</v>
      </c>
      <c r="K283" s="3">
        <v>86</v>
      </c>
      <c r="T283" s="3" t="s">
        <v>97</v>
      </c>
    </row>
    <row r="284" spans="2:20" s="3" customFormat="1" hidden="1" x14ac:dyDescent="0.2">
      <c r="B284" s="3">
        <v>461</v>
      </c>
      <c r="C284" s="3" t="s">
        <v>386</v>
      </c>
      <c r="D284" s="3" t="s">
        <v>415</v>
      </c>
      <c r="E284" s="3" t="s">
        <v>104</v>
      </c>
      <c r="F284" s="3" t="s">
        <v>103</v>
      </c>
      <c r="G284" s="3">
        <v>107</v>
      </c>
      <c r="H284" s="3">
        <v>45</v>
      </c>
      <c r="I284" s="3">
        <v>59</v>
      </c>
      <c r="J284" s="3">
        <v>49</v>
      </c>
      <c r="K284" s="3">
        <v>27</v>
      </c>
      <c r="T284" s="3" t="s">
        <v>97</v>
      </c>
    </row>
  </sheetData>
  <autoFilter ref="B4:AH284">
    <filterColumn colId="3">
      <filters>
        <filter val="ダイオキシン類(DXN)"/>
        <filter val="測定結果が得られた日"/>
        <filter val="排ガスの採取年月日"/>
      </filters>
    </filterColumn>
  </autoFilter>
  <sortState ref="B5:AH284">
    <sortCondition ref="B5:B284"/>
  </sortState>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T124"/>
  <sheetViews>
    <sheetView topLeftCell="F9" zoomScale="75" zoomScaleNormal="75" workbookViewId="0">
      <selection activeCell="P62" sqref="P62"/>
    </sheetView>
  </sheetViews>
  <sheetFormatPr defaultRowHeight="12" x14ac:dyDescent="0.2"/>
  <cols>
    <col min="1" max="1" width="2.85546875" customWidth="1"/>
    <col min="2" max="2" width="5.140625" customWidth="1"/>
    <col min="3" max="3" width="7.42578125" customWidth="1"/>
    <col min="7" max="24" width="6.42578125" customWidth="1"/>
  </cols>
  <sheetData>
    <row r="2" spans="2:20" x14ac:dyDescent="0.2">
      <c r="B2">
        <v>1</v>
      </c>
      <c r="C2" t="s">
        <v>155</v>
      </c>
      <c r="E2" t="s">
        <v>176</v>
      </c>
      <c r="F2" t="s">
        <v>27</v>
      </c>
      <c r="H2" t="s">
        <v>431</v>
      </c>
    </row>
    <row r="3" spans="2:20" x14ac:dyDescent="0.2">
      <c r="B3">
        <v>2</v>
      </c>
      <c r="C3" t="s">
        <v>155</v>
      </c>
      <c r="D3" t="s">
        <v>414</v>
      </c>
      <c r="E3" t="s">
        <v>92</v>
      </c>
      <c r="F3" t="s">
        <v>93</v>
      </c>
      <c r="G3" t="s">
        <v>387</v>
      </c>
      <c r="H3" t="s">
        <v>94</v>
      </c>
    </row>
    <row r="4" spans="2:20" x14ac:dyDescent="0.2">
      <c r="B4">
        <v>3</v>
      </c>
      <c r="C4" t="s">
        <v>155</v>
      </c>
      <c r="D4" t="s">
        <v>414</v>
      </c>
      <c r="E4" t="s">
        <v>70</v>
      </c>
      <c r="T4" t="s">
        <v>388</v>
      </c>
    </row>
    <row r="5" spans="2:20" x14ac:dyDescent="0.2">
      <c r="B5">
        <v>6</v>
      </c>
      <c r="C5" t="s">
        <v>155</v>
      </c>
      <c r="D5" t="s">
        <v>414</v>
      </c>
      <c r="E5" t="s">
        <v>73</v>
      </c>
      <c r="H5" t="s">
        <v>389</v>
      </c>
      <c r="I5" t="s">
        <v>119</v>
      </c>
      <c r="J5" t="s">
        <v>120</v>
      </c>
      <c r="K5" t="s">
        <v>121</v>
      </c>
      <c r="L5" t="s">
        <v>122</v>
      </c>
      <c r="M5" t="s">
        <v>123</v>
      </c>
      <c r="N5" t="s">
        <v>124</v>
      </c>
      <c r="O5" t="s">
        <v>125</v>
      </c>
      <c r="P5" t="s">
        <v>79</v>
      </c>
      <c r="Q5" t="s">
        <v>126</v>
      </c>
      <c r="R5" t="s">
        <v>127</v>
      </c>
    </row>
    <row r="6" spans="2:20" x14ac:dyDescent="0.2">
      <c r="B6">
        <v>7</v>
      </c>
      <c r="C6" t="s">
        <v>155</v>
      </c>
      <c r="D6" t="s">
        <v>414</v>
      </c>
      <c r="E6" t="s">
        <v>82</v>
      </c>
      <c r="H6" t="s">
        <v>128</v>
      </c>
      <c r="I6" t="s">
        <v>129</v>
      </c>
      <c r="J6" t="s">
        <v>130</v>
      </c>
      <c r="K6" t="s">
        <v>131</v>
      </c>
      <c r="L6" t="s">
        <v>132</v>
      </c>
      <c r="M6" t="s">
        <v>77</v>
      </c>
      <c r="N6" t="s">
        <v>133</v>
      </c>
      <c r="O6" t="s">
        <v>134</v>
      </c>
      <c r="P6" t="s">
        <v>135</v>
      </c>
      <c r="Q6" t="s">
        <v>136</v>
      </c>
      <c r="R6" t="s">
        <v>137</v>
      </c>
    </row>
    <row r="7" spans="2:20" x14ac:dyDescent="0.2">
      <c r="B7">
        <v>9</v>
      </c>
      <c r="C7" t="s">
        <v>155</v>
      </c>
      <c r="D7" t="s">
        <v>414</v>
      </c>
      <c r="E7" t="s">
        <v>95</v>
      </c>
      <c r="F7" t="s">
        <v>410</v>
      </c>
      <c r="G7">
        <v>0.1</v>
      </c>
      <c r="H7">
        <v>1.4E-3</v>
      </c>
      <c r="I7" t="s">
        <v>96</v>
      </c>
      <c r="J7" t="s">
        <v>96</v>
      </c>
      <c r="K7">
        <v>6.7000000000000004E-2</v>
      </c>
      <c r="L7" t="s">
        <v>96</v>
      </c>
      <c r="M7" t="s">
        <v>96</v>
      </c>
      <c r="N7" t="s">
        <v>96</v>
      </c>
      <c r="O7">
        <v>6.3E-2</v>
      </c>
      <c r="P7" t="s">
        <v>96</v>
      </c>
      <c r="Q7" t="s">
        <v>96</v>
      </c>
      <c r="R7" s="12" t="s">
        <v>96</v>
      </c>
      <c r="T7" t="s">
        <v>97</v>
      </c>
    </row>
    <row r="8" spans="2:20" x14ac:dyDescent="0.2">
      <c r="B8">
        <v>19</v>
      </c>
      <c r="C8" t="s">
        <v>155</v>
      </c>
      <c r="D8" t="s">
        <v>415</v>
      </c>
      <c r="E8" t="s">
        <v>73</v>
      </c>
      <c r="H8" t="s">
        <v>390</v>
      </c>
      <c r="I8" t="s">
        <v>144</v>
      </c>
      <c r="J8" t="s">
        <v>120</v>
      </c>
      <c r="K8" t="s">
        <v>145</v>
      </c>
      <c r="L8" t="s">
        <v>122</v>
      </c>
      <c r="M8" t="s">
        <v>124</v>
      </c>
      <c r="N8" t="s">
        <v>125</v>
      </c>
      <c r="O8" t="s">
        <v>79</v>
      </c>
      <c r="P8" t="s">
        <v>126</v>
      </c>
      <c r="Q8" t="s">
        <v>127</v>
      </c>
    </row>
    <row r="9" spans="2:20" x14ac:dyDescent="0.2">
      <c r="B9">
        <v>20</v>
      </c>
      <c r="C9" t="s">
        <v>155</v>
      </c>
      <c r="D9" t="s">
        <v>415</v>
      </c>
      <c r="E9" t="s">
        <v>82</v>
      </c>
      <c r="H9" t="s">
        <v>146</v>
      </c>
      <c r="I9" t="s">
        <v>147</v>
      </c>
      <c r="J9" t="s">
        <v>148</v>
      </c>
      <c r="K9" t="s">
        <v>131</v>
      </c>
      <c r="L9" t="s">
        <v>149</v>
      </c>
      <c r="M9" t="s">
        <v>133</v>
      </c>
      <c r="N9" t="s">
        <v>134</v>
      </c>
      <c r="O9" t="s">
        <v>135</v>
      </c>
      <c r="P9" t="s">
        <v>136</v>
      </c>
      <c r="Q9" t="s">
        <v>137</v>
      </c>
    </row>
    <row r="10" spans="2:20" x14ac:dyDescent="0.2">
      <c r="B10">
        <v>22</v>
      </c>
      <c r="C10" t="s">
        <v>155</v>
      </c>
      <c r="D10" t="s">
        <v>415</v>
      </c>
      <c r="E10" t="s">
        <v>95</v>
      </c>
      <c r="F10" t="s">
        <v>410</v>
      </c>
      <c r="G10">
        <v>0.1</v>
      </c>
      <c r="H10">
        <v>9.7999999999999997E-4</v>
      </c>
      <c r="I10" t="s">
        <v>96</v>
      </c>
      <c r="J10" t="s">
        <v>96</v>
      </c>
      <c r="K10">
        <v>4.4999999999999998E-2</v>
      </c>
      <c r="L10" t="s">
        <v>96</v>
      </c>
      <c r="M10" t="s">
        <v>96</v>
      </c>
      <c r="N10">
        <v>0.02</v>
      </c>
      <c r="O10" t="s">
        <v>96</v>
      </c>
      <c r="P10" t="s">
        <v>96</v>
      </c>
      <c r="Q10" t="s">
        <v>96</v>
      </c>
      <c r="T10" t="s">
        <v>97</v>
      </c>
    </row>
    <row r="11" spans="2:20" x14ac:dyDescent="0.2">
      <c r="B11">
        <v>31</v>
      </c>
      <c r="C11" t="s">
        <v>155</v>
      </c>
      <c r="D11" t="s">
        <v>416</v>
      </c>
      <c r="E11" t="s">
        <v>73</v>
      </c>
      <c r="H11" t="s">
        <v>391</v>
      </c>
      <c r="I11" t="s">
        <v>74</v>
      </c>
      <c r="J11" t="s">
        <v>131</v>
      </c>
      <c r="K11" t="s">
        <v>108</v>
      </c>
      <c r="L11" t="s">
        <v>77</v>
      </c>
      <c r="M11" t="s">
        <v>151</v>
      </c>
      <c r="N11" t="s">
        <v>79</v>
      </c>
      <c r="O11" t="s">
        <v>152</v>
      </c>
      <c r="P11" t="s">
        <v>81</v>
      </c>
    </row>
    <row r="12" spans="2:20" x14ac:dyDescent="0.2">
      <c r="B12">
        <v>32</v>
      </c>
      <c r="C12" t="s">
        <v>155</v>
      </c>
      <c r="D12" t="s">
        <v>416</v>
      </c>
      <c r="E12" t="s">
        <v>82</v>
      </c>
      <c r="H12" t="s">
        <v>153</v>
      </c>
      <c r="I12" t="s">
        <v>84</v>
      </c>
      <c r="J12" t="s">
        <v>107</v>
      </c>
      <c r="K12" t="s">
        <v>86</v>
      </c>
      <c r="L12" t="s">
        <v>87</v>
      </c>
      <c r="M12" t="s">
        <v>88</v>
      </c>
      <c r="N12" t="s">
        <v>89</v>
      </c>
      <c r="O12" t="s">
        <v>90</v>
      </c>
      <c r="P12" t="s">
        <v>91</v>
      </c>
    </row>
    <row r="13" spans="2:20" x14ac:dyDescent="0.2">
      <c r="B13">
        <v>34</v>
      </c>
      <c r="C13" t="s">
        <v>155</v>
      </c>
      <c r="D13" t="s">
        <v>416</v>
      </c>
      <c r="E13" t="s">
        <v>95</v>
      </c>
      <c r="F13" t="s">
        <v>410</v>
      </c>
      <c r="G13">
        <v>0.1</v>
      </c>
      <c r="H13">
        <v>6.0999999999999999E-5</v>
      </c>
      <c r="I13" t="s">
        <v>96</v>
      </c>
      <c r="J13" t="s">
        <v>96</v>
      </c>
      <c r="K13" t="s">
        <v>96</v>
      </c>
      <c r="L13" t="s">
        <v>96</v>
      </c>
      <c r="M13">
        <v>3.3E-3</v>
      </c>
      <c r="N13" t="s">
        <v>96</v>
      </c>
      <c r="O13" t="s">
        <v>96</v>
      </c>
      <c r="P13" t="s">
        <v>96</v>
      </c>
      <c r="T13" t="s">
        <v>97</v>
      </c>
    </row>
    <row r="14" spans="2:20" x14ac:dyDescent="0.2">
      <c r="B14">
        <v>45</v>
      </c>
      <c r="C14" t="s">
        <v>155</v>
      </c>
      <c r="D14" t="s">
        <v>417</v>
      </c>
      <c r="E14" t="s">
        <v>73</v>
      </c>
      <c r="H14" t="s">
        <v>392</v>
      </c>
      <c r="I14" t="s">
        <v>74</v>
      </c>
      <c r="J14" t="s">
        <v>75</v>
      </c>
      <c r="K14" t="s">
        <v>76</v>
      </c>
      <c r="L14" t="s">
        <v>77</v>
      </c>
      <c r="M14" t="s">
        <v>78</v>
      </c>
      <c r="N14" t="s">
        <v>79</v>
      </c>
      <c r="O14" t="s">
        <v>80</v>
      </c>
      <c r="P14" t="s">
        <v>81</v>
      </c>
    </row>
    <row r="15" spans="2:20" x14ac:dyDescent="0.2">
      <c r="B15">
        <v>46</v>
      </c>
      <c r="C15" t="s">
        <v>155</v>
      </c>
      <c r="D15" t="s">
        <v>417</v>
      </c>
      <c r="E15" t="s">
        <v>82</v>
      </c>
      <c r="H15" t="s">
        <v>83</v>
      </c>
      <c r="I15" t="s">
        <v>84</v>
      </c>
      <c r="J15" t="s">
        <v>85</v>
      </c>
      <c r="K15" t="s">
        <v>86</v>
      </c>
      <c r="L15" t="s">
        <v>87</v>
      </c>
      <c r="M15" t="s">
        <v>88</v>
      </c>
      <c r="N15" t="s">
        <v>89</v>
      </c>
      <c r="O15" t="s">
        <v>90</v>
      </c>
      <c r="P15" t="s">
        <v>91</v>
      </c>
    </row>
    <row r="16" spans="2:20" x14ac:dyDescent="0.2">
      <c r="B16">
        <v>48</v>
      </c>
      <c r="C16" t="s">
        <v>155</v>
      </c>
      <c r="D16" t="s">
        <v>417</v>
      </c>
      <c r="E16" t="s">
        <v>95</v>
      </c>
      <c r="F16" t="s">
        <v>410</v>
      </c>
      <c r="G16">
        <v>0.1</v>
      </c>
      <c r="H16">
        <v>8.5000000000000006E-3</v>
      </c>
      <c r="I16" t="s">
        <v>96</v>
      </c>
      <c r="J16" t="s">
        <v>96</v>
      </c>
      <c r="K16" t="s">
        <v>96</v>
      </c>
      <c r="L16" t="s">
        <v>96</v>
      </c>
      <c r="M16">
        <v>1.4999999999999999E-2</v>
      </c>
      <c r="N16" t="s">
        <v>96</v>
      </c>
      <c r="O16" t="s">
        <v>96</v>
      </c>
      <c r="P16" t="s">
        <v>96</v>
      </c>
      <c r="T16" t="s">
        <v>97</v>
      </c>
    </row>
    <row r="17" spans="2:20" x14ac:dyDescent="0.2">
      <c r="B17">
        <v>58</v>
      </c>
      <c r="C17" t="s">
        <v>155</v>
      </c>
      <c r="D17" t="s">
        <v>418</v>
      </c>
      <c r="E17" t="s">
        <v>73</v>
      </c>
      <c r="H17" t="s">
        <v>393</v>
      </c>
      <c r="I17" t="s">
        <v>106</v>
      </c>
      <c r="J17" t="s">
        <v>107</v>
      </c>
      <c r="K17" t="s">
        <v>108</v>
      </c>
      <c r="L17" t="s">
        <v>109</v>
      </c>
      <c r="M17" t="s">
        <v>110</v>
      </c>
      <c r="N17" t="s">
        <v>111</v>
      </c>
      <c r="O17" t="s">
        <v>112</v>
      </c>
      <c r="P17" t="s">
        <v>113</v>
      </c>
    </row>
    <row r="18" spans="2:20" x14ac:dyDescent="0.2">
      <c r="B18">
        <v>59</v>
      </c>
      <c r="C18" t="s">
        <v>155</v>
      </c>
      <c r="D18" t="s">
        <v>418</v>
      </c>
      <c r="E18" t="s">
        <v>82</v>
      </c>
      <c r="H18" t="s">
        <v>114</v>
      </c>
      <c r="I18" t="s">
        <v>84</v>
      </c>
      <c r="J18" t="s">
        <v>85</v>
      </c>
      <c r="K18" t="s">
        <v>86</v>
      </c>
      <c r="L18" t="s">
        <v>87</v>
      </c>
      <c r="M18" t="s">
        <v>115</v>
      </c>
      <c r="N18" t="s">
        <v>89</v>
      </c>
      <c r="O18" t="s">
        <v>116</v>
      </c>
      <c r="P18" t="s">
        <v>91</v>
      </c>
    </row>
    <row r="19" spans="2:20" x14ac:dyDescent="0.2">
      <c r="B19">
        <v>61</v>
      </c>
      <c r="C19" t="s">
        <v>155</v>
      </c>
      <c r="D19" t="s">
        <v>418</v>
      </c>
      <c r="E19" t="s">
        <v>95</v>
      </c>
      <c r="F19" t="s">
        <v>410</v>
      </c>
      <c r="G19">
        <v>0.1</v>
      </c>
      <c r="H19">
        <v>6.3E-2</v>
      </c>
      <c r="I19" t="s">
        <v>96</v>
      </c>
      <c r="J19" t="s">
        <v>96</v>
      </c>
      <c r="K19" t="s">
        <v>96</v>
      </c>
      <c r="L19" t="s">
        <v>96</v>
      </c>
      <c r="M19">
        <v>3.3E-3</v>
      </c>
      <c r="N19" t="s">
        <v>96</v>
      </c>
      <c r="O19" t="s">
        <v>96</v>
      </c>
      <c r="P19" t="s">
        <v>96</v>
      </c>
      <c r="T19" t="s">
        <v>97</v>
      </c>
    </row>
    <row r="20" spans="2:20" x14ac:dyDescent="0.2">
      <c r="B20">
        <v>71</v>
      </c>
      <c r="C20" t="s">
        <v>175</v>
      </c>
      <c r="D20" t="s">
        <v>414</v>
      </c>
      <c r="E20" t="s">
        <v>73</v>
      </c>
      <c r="H20" t="s">
        <v>130</v>
      </c>
      <c r="I20" t="s">
        <v>157</v>
      </c>
      <c r="K20" t="s">
        <v>158</v>
      </c>
      <c r="L20" t="s">
        <v>159</v>
      </c>
      <c r="M20" t="s">
        <v>160</v>
      </c>
    </row>
    <row r="21" spans="2:20" x14ac:dyDescent="0.2">
      <c r="B21">
        <v>72</v>
      </c>
      <c r="C21" t="s">
        <v>175</v>
      </c>
      <c r="D21" t="s">
        <v>414</v>
      </c>
      <c r="E21" t="s">
        <v>82</v>
      </c>
      <c r="H21" t="s">
        <v>161</v>
      </c>
      <c r="I21" t="s">
        <v>107</v>
      </c>
      <c r="K21" t="s">
        <v>162</v>
      </c>
      <c r="L21" t="s">
        <v>88</v>
      </c>
      <c r="M21" t="s">
        <v>163</v>
      </c>
    </row>
    <row r="22" spans="2:20" x14ac:dyDescent="0.2">
      <c r="B22">
        <v>74</v>
      </c>
      <c r="C22" t="s">
        <v>175</v>
      </c>
      <c r="D22" t="s">
        <v>414</v>
      </c>
      <c r="E22" t="s">
        <v>95</v>
      </c>
      <c r="F22" t="s">
        <v>410</v>
      </c>
      <c r="G22">
        <v>1</v>
      </c>
      <c r="H22">
        <v>0.02</v>
      </c>
      <c r="I22">
        <v>0.01</v>
      </c>
      <c r="K22">
        <v>8.2000000000000001E-5</v>
      </c>
      <c r="L22">
        <v>8.1000000000000004E-5</v>
      </c>
      <c r="M22">
        <v>8.0000000000000007E-5</v>
      </c>
      <c r="O22" t="s">
        <v>97</v>
      </c>
    </row>
    <row r="23" spans="2:20" x14ac:dyDescent="0.2">
      <c r="B23">
        <v>82</v>
      </c>
      <c r="C23" t="s">
        <v>175</v>
      </c>
      <c r="D23" t="s">
        <v>415</v>
      </c>
      <c r="E23" t="s">
        <v>73</v>
      </c>
      <c r="H23" t="s">
        <v>166</v>
      </c>
      <c r="I23" t="s">
        <v>167</v>
      </c>
      <c r="K23" t="s">
        <v>168</v>
      </c>
      <c r="L23" t="s">
        <v>169</v>
      </c>
      <c r="M23" t="s">
        <v>170</v>
      </c>
    </row>
    <row r="24" spans="2:20" x14ac:dyDescent="0.2">
      <c r="B24">
        <v>83</v>
      </c>
      <c r="C24" t="s">
        <v>175</v>
      </c>
      <c r="D24" t="s">
        <v>415</v>
      </c>
      <c r="E24" t="s">
        <v>82</v>
      </c>
      <c r="H24" t="s">
        <v>161</v>
      </c>
      <c r="I24" t="s">
        <v>107</v>
      </c>
      <c r="K24" t="s">
        <v>162</v>
      </c>
      <c r="L24" t="s">
        <v>88</v>
      </c>
      <c r="M24" t="s">
        <v>163</v>
      </c>
    </row>
    <row r="25" spans="2:20" x14ac:dyDescent="0.2">
      <c r="B25">
        <v>85</v>
      </c>
      <c r="C25" t="s">
        <v>175</v>
      </c>
      <c r="D25" t="s">
        <v>415</v>
      </c>
      <c r="E25" t="s">
        <v>95</v>
      </c>
      <c r="F25" t="s">
        <v>410</v>
      </c>
      <c r="G25">
        <v>1</v>
      </c>
      <c r="H25">
        <v>4.1000000000000002E-2</v>
      </c>
      <c r="I25">
        <v>2.5000000000000001E-2</v>
      </c>
      <c r="K25">
        <v>6.2000000000000003E-5</v>
      </c>
      <c r="L25">
        <v>3.9000000000000002E-7</v>
      </c>
      <c r="M25">
        <v>8.0000000000000007E-5</v>
      </c>
      <c r="O25" t="s">
        <v>97</v>
      </c>
    </row>
    <row r="26" spans="2:20" x14ac:dyDescent="0.2">
      <c r="B26">
        <v>93</v>
      </c>
      <c r="C26" t="s">
        <v>175</v>
      </c>
      <c r="D26" t="s">
        <v>416</v>
      </c>
      <c r="E26" t="s">
        <v>73</v>
      </c>
      <c r="H26" t="s">
        <v>148</v>
      </c>
      <c r="I26" t="s">
        <v>167</v>
      </c>
      <c r="K26" t="s">
        <v>173</v>
      </c>
      <c r="L26" t="s">
        <v>174</v>
      </c>
      <c r="M26" t="s">
        <v>170</v>
      </c>
    </row>
    <row r="27" spans="2:20" x14ac:dyDescent="0.2">
      <c r="B27">
        <v>94</v>
      </c>
      <c r="C27" t="s">
        <v>175</v>
      </c>
      <c r="D27" t="s">
        <v>416</v>
      </c>
      <c r="E27" t="s">
        <v>82</v>
      </c>
      <c r="H27" t="s">
        <v>161</v>
      </c>
      <c r="I27" t="s">
        <v>107</v>
      </c>
      <c r="K27" t="s">
        <v>162</v>
      </c>
      <c r="L27" t="s">
        <v>88</v>
      </c>
      <c r="M27" t="s">
        <v>163</v>
      </c>
    </row>
    <row r="28" spans="2:20" x14ac:dyDescent="0.2">
      <c r="B28">
        <v>96</v>
      </c>
      <c r="C28" t="s">
        <v>175</v>
      </c>
      <c r="D28" t="s">
        <v>416</v>
      </c>
      <c r="E28" t="s">
        <v>95</v>
      </c>
      <c r="F28" t="s">
        <v>410</v>
      </c>
      <c r="G28">
        <v>1</v>
      </c>
      <c r="H28">
        <v>0.01</v>
      </c>
      <c r="I28">
        <v>2.2000000000000001E-4</v>
      </c>
      <c r="K28">
        <v>3.1E-4</v>
      </c>
      <c r="L28">
        <v>3.6999999999999999E-4</v>
      </c>
      <c r="M28">
        <v>1.6000000000000001E-3</v>
      </c>
      <c r="O28" t="s">
        <v>97</v>
      </c>
    </row>
    <row r="29" spans="2:20" x14ac:dyDescent="0.2">
      <c r="B29">
        <v>107</v>
      </c>
      <c r="C29" t="s">
        <v>221</v>
      </c>
      <c r="D29" t="s">
        <v>420</v>
      </c>
      <c r="E29" t="s">
        <v>73</v>
      </c>
      <c r="H29" t="s">
        <v>394</v>
      </c>
      <c r="I29" t="s">
        <v>180</v>
      </c>
      <c r="J29" t="s">
        <v>181</v>
      </c>
      <c r="K29" t="s">
        <v>182</v>
      </c>
      <c r="L29" t="s">
        <v>183</v>
      </c>
      <c r="M29" t="s">
        <v>184</v>
      </c>
      <c r="N29" t="s">
        <v>185</v>
      </c>
      <c r="O29" t="s">
        <v>186</v>
      </c>
      <c r="P29" t="s">
        <v>187</v>
      </c>
    </row>
    <row r="30" spans="2:20" x14ac:dyDescent="0.2">
      <c r="B30">
        <v>108</v>
      </c>
      <c r="C30" t="s">
        <v>221</v>
      </c>
      <c r="D30" t="s">
        <v>420</v>
      </c>
      <c r="E30" t="s">
        <v>82</v>
      </c>
      <c r="H30" t="s">
        <v>188</v>
      </c>
      <c r="I30" t="s">
        <v>189</v>
      </c>
      <c r="J30" t="s">
        <v>190</v>
      </c>
      <c r="K30" t="s">
        <v>191</v>
      </c>
      <c r="L30" t="s">
        <v>192</v>
      </c>
      <c r="M30" t="s">
        <v>193</v>
      </c>
      <c r="N30" t="s">
        <v>194</v>
      </c>
      <c r="O30" t="s">
        <v>195</v>
      </c>
      <c r="P30" t="s">
        <v>196</v>
      </c>
    </row>
    <row r="31" spans="2:20" x14ac:dyDescent="0.2">
      <c r="B31">
        <v>110</v>
      </c>
      <c r="C31" t="s">
        <v>221</v>
      </c>
      <c r="D31" t="s">
        <v>420</v>
      </c>
      <c r="E31" t="s">
        <v>95</v>
      </c>
      <c r="F31" t="s">
        <v>410</v>
      </c>
      <c r="G31">
        <v>0.05</v>
      </c>
      <c r="H31">
        <v>1.7999999999999999E-2</v>
      </c>
      <c r="I31" t="s">
        <v>96</v>
      </c>
      <c r="J31" t="s">
        <v>96</v>
      </c>
      <c r="K31" t="s">
        <v>96</v>
      </c>
      <c r="L31" t="s">
        <v>96</v>
      </c>
      <c r="M31" t="s">
        <v>96</v>
      </c>
      <c r="N31">
        <v>0.01</v>
      </c>
      <c r="O31" t="s">
        <v>96</v>
      </c>
      <c r="P31" t="s">
        <v>96</v>
      </c>
      <c r="T31" t="s">
        <v>97</v>
      </c>
    </row>
    <row r="32" spans="2:20" x14ac:dyDescent="0.2">
      <c r="B32">
        <v>117</v>
      </c>
      <c r="C32" t="s">
        <v>221</v>
      </c>
      <c r="D32" t="s">
        <v>421</v>
      </c>
      <c r="E32" t="s">
        <v>73</v>
      </c>
      <c r="H32" t="s">
        <v>395</v>
      </c>
      <c r="I32" t="s">
        <v>396</v>
      </c>
      <c r="J32" t="s">
        <v>201</v>
      </c>
      <c r="K32" t="s">
        <v>202</v>
      </c>
      <c r="L32" t="s">
        <v>203</v>
      </c>
      <c r="M32" t="s">
        <v>204</v>
      </c>
      <c r="N32" t="s">
        <v>205</v>
      </c>
      <c r="O32" t="s">
        <v>206</v>
      </c>
      <c r="P32" t="s">
        <v>207</v>
      </c>
    </row>
    <row r="33" spans="2:20" x14ac:dyDescent="0.2">
      <c r="B33">
        <v>118</v>
      </c>
      <c r="C33" t="s">
        <v>221</v>
      </c>
      <c r="D33" t="s">
        <v>421</v>
      </c>
      <c r="E33" t="s">
        <v>82</v>
      </c>
      <c r="H33" t="s">
        <v>208</v>
      </c>
      <c r="I33" t="s">
        <v>209</v>
      </c>
      <c r="J33" t="s">
        <v>190</v>
      </c>
      <c r="K33" t="s">
        <v>191</v>
      </c>
      <c r="L33" t="s">
        <v>192</v>
      </c>
      <c r="M33" t="s">
        <v>193</v>
      </c>
      <c r="N33" t="s">
        <v>194</v>
      </c>
      <c r="O33" t="s">
        <v>195</v>
      </c>
      <c r="P33" t="s">
        <v>196</v>
      </c>
    </row>
    <row r="34" spans="2:20" x14ac:dyDescent="0.2">
      <c r="B34">
        <v>120</v>
      </c>
      <c r="C34" t="s">
        <v>221</v>
      </c>
      <c r="D34" t="s">
        <v>421</v>
      </c>
      <c r="E34" t="s">
        <v>95</v>
      </c>
      <c r="F34" t="s">
        <v>410</v>
      </c>
      <c r="G34">
        <v>0.1</v>
      </c>
      <c r="H34" t="s">
        <v>96</v>
      </c>
      <c r="I34">
        <v>7.5000000000000002E-7</v>
      </c>
      <c r="J34" t="s">
        <v>96</v>
      </c>
      <c r="K34" t="s">
        <v>96</v>
      </c>
      <c r="L34" t="s">
        <v>96</v>
      </c>
      <c r="M34" t="s">
        <v>96</v>
      </c>
      <c r="N34">
        <v>5.0000000000000001E-4</v>
      </c>
      <c r="O34" t="s">
        <v>96</v>
      </c>
      <c r="P34" t="s">
        <v>96</v>
      </c>
      <c r="T34" t="s">
        <v>97</v>
      </c>
    </row>
    <row r="35" spans="2:20" x14ac:dyDescent="0.2">
      <c r="B35">
        <v>127</v>
      </c>
      <c r="C35" t="s">
        <v>221</v>
      </c>
      <c r="D35" t="s">
        <v>422</v>
      </c>
      <c r="E35" t="s">
        <v>73</v>
      </c>
      <c r="H35" t="s">
        <v>397</v>
      </c>
      <c r="I35" t="s">
        <v>211</v>
      </c>
      <c r="J35" t="s">
        <v>212</v>
      </c>
      <c r="K35" t="s">
        <v>213</v>
      </c>
      <c r="L35" t="s">
        <v>214</v>
      </c>
      <c r="M35" t="s">
        <v>215</v>
      </c>
    </row>
    <row r="36" spans="2:20" x14ac:dyDescent="0.2">
      <c r="B36">
        <v>128</v>
      </c>
      <c r="C36" t="s">
        <v>221</v>
      </c>
      <c r="D36" t="s">
        <v>422</v>
      </c>
      <c r="E36" t="s">
        <v>82</v>
      </c>
      <c r="H36" t="s">
        <v>189</v>
      </c>
      <c r="I36" t="s">
        <v>190</v>
      </c>
      <c r="J36" t="s">
        <v>191</v>
      </c>
      <c r="K36" t="s">
        <v>192</v>
      </c>
      <c r="L36" t="s">
        <v>193</v>
      </c>
      <c r="M36" t="s">
        <v>194</v>
      </c>
    </row>
    <row r="37" spans="2:20" x14ac:dyDescent="0.2">
      <c r="B37">
        <v>130</v>
      </c>
      <c r="C37" t="s">
        <v>221</v>
      </c>
      <c r="D37" t="s">
        <v>422</v>
      </c>
      <c r="E37" t="s">
        <v>95</v>
      </c>
      <c r="F37" t="s">
        <v>410</v>
      </c>
      <c r="G37">
        <v>0.05</v>
      </c>
      <c r="H37">
        <v>8.0000000000000004E-4</v>
      </c>
      <c r="I37" t="s">
        <v>96</v>
      </c>
      <c r="J37" t="s">
        <v>96</v>
      </c>
      <c r="K37" t="s">
        <v>96</v>
      </c>
      <c r="L37" t="s">
        <v>96</v>
      </c>
      <c r="M37">
        <v>5.6999999999999998E-4</v>
      </c>
      <c r="T37" t="s">
        <v>97</v>
      </c>
    </row>
    <row r="38" spans="2:20" x14ac:dyDescent="0.2">
      <c r="B38">
        <v>137</v>
      </c>
      <c r="C38" t="s">
        <v>221</v>
      </c>
      <c r="D38" t="s">
        <v>423</v>
      </c>
      <c r="E38" t="s">
        <v>73</v>
      </c>
      <c r="H38" t="s">
        <v>398</v>
      </c>
      <c r="I38" t="s">
        <v>87</v>
      </c>
      <c r="J38" t="s">
        <v>217</v>
      </c>
      <c r="K38" t="s">
        <v>218</v>
      </c>
      <c r="L38" t="s">
        <v>219</v>
      </c>
      <c r="M38" t="s">
        <v>220</v>
      </c>
    </row>
    <row r="39" spans="2:20" x14ac:dyDescent="0.2">
      <c r="B39">
        <v>138</v>
      </c>
      <c r="C39" t="s">
        <v>221</v>
      </c>
      <c r="D39" t="s">
        <v>423</v>
      </c>
      <c r="E39" t="s">
        <v>82</v>
      </c>
      <c r="H39" t="s">
        <v>189</v>
      </c>
      <c r="I39" t="s">
        <v>190</v>
      </c>
      <c r="J39" t="s">
        <v>191</v>
      </c>
      <c r="K39" t="s">
        <v>192</v>
      </c>
      <c r="L39" t="s">
        <v>193</v>
      </c>
      <c r="M39" t="s">
        <v>194</v>
      </c>
    </row>
    <row r="40" spans="2:20" x14ac:dyDescent="0.2">
      <c r="B40">
        <v>140</v>
      </c>
      <c r="C40" t="s">
        <v>221</v>
      </c>
      <c r="D40" t="s">
        <v>423</v>
      </c>
      <c r="E40" t="s">
        <v>95</v>
      </c>
      <c r="F40" t="s">
        <v>410</v>
      </c>
      <c r="G40">
        <v>0.1</v>
      </c>
      <c r="H40">
        <v>0</v>
      </c>
      <c r="I40" t="s">
        <v>96</v>
      </c>
      <c r="J40" t="s">
        <v>96</v>
      </c>
      <c r="K40" t="s">
        <v>96</v>
      </c>
      <c r="L40" t="s">
        <v>96</v>
      </c>
      <c r="M40">
        <v>2.7999999999999999E-6</v>
      </c>
      <c r="T40" t="s">
        <v>97</v>
      </c>
    </row>
    <row r="41" spans="2:20" x14ac:dyDescent="0.2">
      <c r="B41">
        <v>150</v>
      </c>
      <c r="C41" t="s">
        <v>242</v>
      </c>
      <c r="D41" t="s">
        <v>414</v>
      </c>
      <c r="E41" t="s">
        <v>73</v>
      </c>
      <c r="H41" t="s">
        <v>399</v>
      </c>
      <c r="I41" t="s">
        <v>224</v>
      </c>
      <c r="J41" t="s">
        <v>225</v>
      </c>
      <c r="K41" t="s">
        <v>226</v>
      </c>
      <c r="L41" t="s">
        <v>121</v>
      </c>
      <c r="M41" t="s">
        <v>188</v>
      </c>
    </row>
    <row r="42" spans="2:20" x14ac:dyDescent="0.2">
      <c r="B42">
        <v>151</v>
      </c>
      <c r="C42" t="s">
        <v>242</v>
      </c>
      <c r="D42" t="s">
        <v>414</v>
      </c>
      <c r="E42" t="s">
        <v>82</v>
      </c>
      <c r="H42" t="s">
        <v>227</v>
      </c>
      <c r="I42" t="s">
        <v>146</v>
      </c>
      <c r="J42" t="s">
        <v>228</v>
      </c>
      <c r="K42" t="s">
        <v>229</v>
      </c>
      <c r="L42" t="s">
        <v>230</v>
      </c>
      <c r="M42" t="s">
        <v>231</v>
      </c>
    </row>
    <row r="43" spans="2:20" x14ac:dyDescent="0.2">
      <c r="B43">
        <v>153</v>
      </c>
      <c r="C43" t="s">
        <v>242</v>
      </c>
      <c r="D43" t="s">
        <v>414</v>
      </c>
      <c r="E43" t="s">
        <v>95</v>
      </c>
      <c r="F43" t="s">
        <v>410</v>
      </c>
      <c r="G43">
        <v>1</v>
      </c>
      <c r="H43">
        <v>1.7000000000000001E-4</v>
      </c>
      <c r="N43" t="s">
        <v>97</v>
      </c>
    </row>
    <row r="44" spans="2:20" x14ac:dyDescent="0.2">
      <c r="B44">
        <v>160</v>
      </c>
      <c r="C44" t="s">
        <v>242</v>
      </c>
      <c r="D44" t="s">
        <v>414</v>
      </c>
      <c r="E44" t="s">
        <v>73</v>
      </c>
      <c r="H44" t="s">
        <v>232</v>
      </c>
      <c r="I44" t="s">
        <v>125</v>
      </c>
      <c r="J44" t="s">
        <v>233</v>
      </c>
    </row>
    <row r="45" spans="2:20" x14ac:dyDescent="0.2">
      <c r="B45">
        <v>161</v>
      </c>
      <c r="C45" t="s">
        <v>242</v>
      </c>
      <c r="D45" t="s">
        <v>414</v>
      </c>
      <c r="E45" t="s">
        <v>82</v>
      </c>
      <c r="H45" t="s">
        <v>234</v>
      </c>
      <c r="I45" t="s">
        <v>235</v>
      </c>
      <c r="J45" t="s">
        <v>236</v>
      </c>
    </row>
    <row r="46" spans="2:20" x14ac:dyDescent="0.2">
      <c r="B46">
        <v>163</v>
      </c>
      <c r="C46" t="s">
        <v>242</v>
      </c>
      <c r="D46" t="s">
        <v>414</v>
      </c>
      <c r="E46" t="s">
        <v>95</v>
      </c>
      <c r="F46" t="s">
        <v>410</v>
      </c>
      <c r="G46">
        <v>1</v>
      </c>
      <c r="N46" t="s">
        <v>97</v>
      </c>
    </row>
    <row r="47" spans="2:20" x14ac:dyDescent="0.2">
      <c r="B47">
        <v>173</v>
      </c>
      <c r="C47" t="s">
        <v>242</v>
      </c>
      <c r="D47" t="s">
        <v>415</v>
      </c>
      <c r="E47" t="s">
        <v>73</v>
      </c>
      <c r="H47" t="s">
        <v>400</v>
      </c>
      <c r="I47" t="s">
        <v>224</v>
      </c>
      <c r="J47" t="s">
        <v>225</v>
      </c>
      <c r="K47" t="s">
        <v>226</v>
      </c>
      <c r="L47" t="s">
        <v>121</v>
      </c>
      <c r="M47" t="s">
        <v>238</v>
      </c>
    </row>
    <row r="48" spans="2:20" x14ac:dyDescent="0.2">
      <c r="B48">
        <v>174</v>
      </c>
      <c r="C48" t="s">
        <v>242</v>
      </c>
      <c r="D48" t="s">
        <v>415</v>
      </c>
      <c r="E48" t="s">
        <v>82</v>
      </c>
      <c r="H48" t="s">
        <v>239</v>
      </c>
      <c r="I48" t="s">
        <v>146</v>
      </c>
      <c r="J48" t="s">
        <v>228</v>
      </c>
      <c r="K48" t="s">
        <v>229</v>
      </c>
      <c r="L48" t="s">
        <v>230</v>
      </c>
      <c r="M48" t="s">
        <v>123</v>
      </c>
    </row>
    <row r="49" spans="2:20" x14ac:dyDescent="0.2">
      <c r="B49">
        <v>176</v>
      </c>
      <c r="C49" t="s">
        <v>242</v>
      </c>
      <c r="D49" t="s">
        <v>415</v>
      </c>
      <c r="E49" t="s">
        <v>95</v>
      </c>
      <c r="F49" t="s">
        <v>410</v>
      </c>
      <c r="G49">
        <v>1</v>
      </c>
      <c r="H49">
        <v>2.8999999999999998E-3</v>
      </c>
      <c r="N49" t="s">
        <v>97</v>
      </c>
    </row>
    <row r="50" spans="2:20" x14ac:dyDescent="0.2">
      <c r="B50">
        <v>183</v>
      </c>
      <c r="C50" t="s">
        <v>242</v>
      </c>
      <c r="D50" t="s">
        <v>415</v>
      </c>
      <c r="E50" t="s">
        <v>73</v>
      </c>
      <c r="H50" t="s">
        <v>240</v>
      </c>
      <c r="I50" t="s">
        <v>125</v>
      </c>
      <c r="J50" t="s">
        <v>241</v>
      </c>
    </row>
    <row r="51" spans="2:20" x14ac:dyDescent="0.2">
      <c r="B51">
        <v>184</v>
      </c>
      <c r="C51" t="s">
        <v>242</v>
      </c>
      <c r="D51" t="s">
        <v>415</v>
      </c>
      <c r="E51" t="s">
        <v>82</v>
      </c>
      <c r="H51" t="s">
        <v>234</v>
      </c>
      <c r="I51" t="s">
        <v>235</v>
      </c>
      <c r="J51" t="s">
        <v>220</v>
      </c>
    </row>
    <row r="52" spans="2:20" x14ac:dyDescent="0.2">
      <c r="B52">
        <v>186</v>
      </c>
      <c r="C52" t="s">
        <v>242</v>
      </c>
      <c r="D52" t="s">
        <v>415</v>
      </c>
      <c r="E52" t="s">
        <v>95</v>
      </c>
      <c r="F52" t="s">
        <v>410</v>
      </c>
      <c r="G52">
        <v>1</v>
      </c>
      <c r="N52" t="s">
        <v>97</v>
      </c>
    </row>
    <row r="53" spans="2:20" x14ac:dyDescent="0.2">
      <c r="B53">
        <v>196</v>
      </c>
      <c r="C53" t="s">
        <v>261</v>
      </c>
      <c r="D53" t="s">
        <v>414</v>
      </c>
      <c r="E53" t="s">
        <v>73</v>
      </c>
      <c r="H53" t="s">
        <v>244</v>
      </c>
      <c r="I53" t="s">
        <v>74</v>
      </c>
      <c r="J53" t="s">
        <v>245</v>
      </c>
      <c r="K53" t="s">
        <v>107</v>
      </c>
      <c r="L53" t="s">
        <v>238</v>
      </c>
      <c r="M53" t="s">
        <v>201</v>
      </c>
    </row>
    <row r="54" spans="2:20" x14ac:dyDescent="0.2">
      <c r="B54">
        <v>197</v>
      </c>
      <c r="C54" t="s">
        <v>261</v>
      </c>
      <c r="D54" t="s">
        <v>414</v>
      </c>
      <c r="E54" t="s">
        <v>82</v>
      </c>
      <c r="H54" t="s">
        <v>246</v>
      </c>
      <c r="I54" t="s">
        <v>247</v>
      </c>
      <c r="J54" t="s">
        <v>248</v>
      </c>
      <c r="K54" t="s">
        <v>249</v>
      </c>
      <c r="L54" t="s">
        <v>123</v>
      </c>
      <c r="M54" t="s">
        <v>250</v>
      </c>
    </row>
    <row r="55" spans="2:20" x14ac:dyDescent="0.2">
      <c r="B55">
        <v>199</v>
      </c>
      <c r="C55" t="s">
        <v>261</v>
      </c>
      <c r="D55" t="s">
        <v>414</v>
      </c>
      <c r="E55" t="s">
        <v>95</v>
      </c>
      <c r="F55" t="s">
        <v>410</v>
      </c>
      <c r="G55">
        <v>0.08</v>
      </c>
      <c r="H55">
        <v>9.9000000000000008E-3</v>
      </c>
      <c r="I55" t="s">
        <v>96</v>
      </c>
      <c r="J55">
        <v>3.5999999999999999E-3</v>
      </c>
      <c r="K55" t="s">
        <v>251</v>
      </c>
      <c r="L55" t="s">
        <v>251</v>
      </c>
      <c r="M55" t="s">
        <v>251</v>
      </c>
      <c r="T55" t="s">
        <v>97</v>
      </c>
    </row>
    <row r="56" spans="2:20" x14ac:dyDescent="0.2">
      <c r="B56">
        <v>206</v>
      </c>
      <c r="C56" t="s">
        <v>261</v>
      </c>
      <c r="D56" t="s">
        <v>414</v>
      </c>
      <c r="E56" t="s">
        <v>73</v>
      </c>
      <c r="H56" t="s">
        <v>250</v>
      </c>
      <c r="I56" t="s">
        <v>151</v>
      </c>
      <c r="J56" t="s">
        <v>215</v>
      </c>
    </row>
    <row r="57" spans="2:20" x14ac:dyDescent="0.2">
      <c r="B57">
        <v>207</v>
      </c>
      <c r="C57" t="s">
        <v>261</v>
      </c>
      <c r="D57" t="s">
        <v>414</v>
      </c>
      <c r="E57" t="s">
        <v>82</v>
      </c>
      <c r="H57" t="s">
        <v>252</v>
      </c>
      <c r="I57" t="s">
        <v>213</v>
      </c>
      <c r="J57" t="s">
        <v>253</v>
      </c>
    </row>
    <row r="58" spans="2:20" x14ac:dyDescent="0.2">
      <c r="B58">
        <v>209</v>
      </c>
      <c r="C58" t="s">
        <v>261</v>
      </c>
      <c r="D58" t="s">
        <v>414</v>
      </c>
      <c r="E58" t="s">
        <v>95</v>
      </c>
      <c r="F58" t="s">
        <v>410</v>
      </c>
      <c r="G58">
        <v>0.08</v>
      </c>
      <c r="H58">
        <v>1.2999999999999999E-3</v>
      </c>
      <c r="I58" t="s">
        <v>251</v>
      </c>
      <c r="J58" t="s">
        <v>251</v>
      </c>
      <c r="T58" t="s">
        <v>97</v>
      </c>
    </row>
    <row r="59" spans="2:20" x14ac:dyDescent="0.2">
      <c r="B59">
        <v>220</v>
      </c>
      <c r="C59" t="s">
        <v>261</v>
      </c>
      <c r="D59" t="s">
        <v>415</v>
      </c>
      <c r="E59" t="s">
        <v>73</v>
      </c>
      <c r="H59" t="s">
        <v>255</v>
      </c>
      <c r="I59" t="s">
        <v>256</v>
      </c>
      <c r="J59" t="s">
        <v>85</v>
      </c>
      <c r="K59" t="s">
        <v>257</v>
      </c>
      <c r="L59" t="s">
        <v>87</v>
      </c>
      <c r="M59" t="s">
        <v>258</v>
      </c>
    </row>
    <row r="60" spans="2:20" x14ac:dyDescent="0.2">
      <c r="B60">
        <v>221</v>
      </c>
      <c r="C60" t="s">
        <v>261</v>
      </c>
      <c r="D60" t="s">
        <v>415</v>
      </c>
      <c r="E60" t="s">
        <v>82</v>
      </c>
      <c r="H60" t="s">
        <v>259</v>
      </c>
      <c r="I60" t="s">
        <v>249</v>
      </c>
      <c r="J60" t="s">
        <v>86</v>
      </c>
      <c r="K60" t="s">
        <v>123</v>
      </c>
      <c r="L60" t="s">
        <v>250</v>
      </c>
      <c r="M60" t="s">
        <v>252</v>
      </c>
    </row>
    <row r="61" spans="2:20" x14ac:dyDescent="0.2">
      <c r="B61">
        <v>223</v>
      </c>
      <c r="C61" t="s">
        <v>261</v>
      </c>
      <c r="D61" t="s">
        <v>415</v>
      </c>
      <c r="E61" t="s">
        <v>95</v>
      </c>
      <c r="F61" t="s">
        <v>410</v>
      </c>
      <c r="G61">
        <v>0.08</v>
      </c>
      <c r="H61">
        <v>3.5000000000000003E-2</v>
      </c>
      <c r="I61" t="s">
        <v>96</v>
      </c>
      <c r="J61">
        <v>4.4999999999999998E-2</v>
      </c>
      <c r="K61" t="s">
        <v>251</v>
      </c>
      <c r="L61" t="s">
        <v>251</v>
      </c>
      <c r="M61">
        <v>3.5999999999999997E-2</v>
      </c>
      <c r="T61" t="s">
        <v>97</v>
      </c>
    </row>
    <row r="62" spans="2:20" x14ac:dyDescent="0.2">
      <c r="B62">
        <v>230</v>
      </c>
      <c r="C62" t="s">
        <v>261</v>
      </c>
      <c r="D62" t="s">
        <v>415</v>
      </c>
      <c r="E62" t="s">
        <v>73</v>
      </c>
      <c r="H62" t="s">
        <v>213</v>
      </c>
      <c r="I62" t="s">
        <v>205</v>
      </c>
    </row>
    <row r="63" spans="2:20" x14ac:dyDescent="0.2">
      <c r="B63">
        <v>231</v>
      </c>
      <c r="C63" t="s">
        <v>261</v>
      </c>
      <c r="D63" t="s">
        <v>415</v>
      </c>
      <c r="E63" t="s">
        <v>82</v>
      </c>
      <c r="H63" t="s">
        <v>260</v>
      </c>
      <c r="I63" t="s">
        <v>253</v>
      </c>
    </row>
    <row r="64" spans="2:20" x14ac:dyDescent="0.2">
      <c r="B64">
        <v>233</v>
      </c>
      <c r="C64" t="s">
        <v>261</v>
      </c>
      <c r="D64" t="s">
        <v>415</v>
      </c>
      <c r="E64" t="s">
        <v>95</v>
      </c>
      <c r="F64" t="s">
        <v>410</v>
      </c>
      <c r="G64">
        <v>0.08</v>
      </c>
      <c r="H64" t="s">
        <v>251</v>
      </c>
      <c r="I64" t="s">
        <v>251</v>
      </c>
      <c r="T64" t="s">
        <v>97</v>
      </c>
    </row>
    <row r="65" spans="2:20" x14ac:dyDescent="0.2">
      <c r="B65">
        <v>244</v>
      </c>
      <c r="C65" t="s">
        <v>295</v>
      </c>
      <c r="D65" t="s">
        <v>414</v>
      </c>
      <c r="E65" t="s">
        <v>73</v>
      </c>
      <c r="H65" t="s">
        <v>401</v>
      </c>
      <c r="I65" t="s">
        <v>146</v>
      </c>
      <c r="J65" t="s">
        <v>264</v>
      </c>
      <c r="K65" t="s">
        <v>265</v>
      </c>
      <c r="L65" t="s">
        <v>249</v>
      </c>
      <c r="M65" t="s">
        <v>266</v>
      </c>
    </row>
    <row r="66" spans="2:20" x14ac:dyDescent="0.2">
      <c r="B66">
        <v>245</v>
      </c>
      <c r="C66" t="s">
        <v>295</v>
      </c>
      <c r="D66" t="s">
        <v>414</v>
      </c>
      <c r="E66" t="s">
        <v>82</v>
      </c>
      <c r="H66" t="s">
        <v>267</v>
      </c>
      <c r="I66" t="s">
        <v>268</v>
      </c>
      <c r="J66" t="s">
        <v>269</v>
      </c>
      <c r="K66" t="s">
        <v>270</v>
      </c>
      <c r="L66" t="s">
        <v>108</v>
      </c>
      <c r="M66" t="s">
        <v>132</v>
      </c>
    </row>
    <row r="67" spans="2:20" x14ac:dyDescent="0.2">
      <c r="B67">
        <v>247</v>
      </c>
      <c r="C67" t="s">
        <v>295</v>
      </c>
      <c r="D67" t="s">
        <v>414</v>
      </c>
      <c r="E67" t="s">
        <v>95</v>
      </c>
      <c r="F67" t="s">
        <v>410</v>
      </c>
      <c r="G67">
        <v>1</v>
      </c>
      <c r="H67">
        <v>8.7999999999999998E-5</v>
      </c>
      <c r="I67" t="s">
        <v>251</v>
      </c>
      <c r="J67" t="s">
        <v>251</v>
      </c>
      <c r="K67" t="s">
        <v>251</v>
      </c>
      <c r="L67" t="s">
        <v>251</v>
      </c>
      <c r="M67" t="s">
        <v>251</v>
      </c>
      <c r="T67" t="s">
        <v>97</v>
      </c>
    </row>
    <row r="68" spans="2:20" x14ac:dyDescent="0.2">
      <c r="B68">
        <v>254</v>
      </c>
      <c r="C68" t="s">
        <v>295</v>
      </c>
      <c r="D68" t="s">
        <v>414</v>
      </c>
      <c r="E68" t="s">
        <v>73</v>
      </c>
      <c r="H68" t="s">
        <v>272</v>
      </c>
      <c r="I68" t="s">
        <v>273</v>
      </c>
      <c r="J68" t="s">
        <v>79</v>
      </c>
      <c r="K68" t="s">
        <v>274</v>
      </c>
    </row>
    <row r="69" spans="2:20" x14ac:dyDescent="0.2">
      <c r="B69">
        <v>255</v>
      </c>
      <c r="C69" t="s">
        <v>295</v>
      </c>
      <c r="D69" t="s">
        <v>414</v>
      </c>
      <c r="E69" t="s">
        <v>82</v>
      </c>
      <c r="H69" t="s">
        <v>212</v>
      </c>
      <c r="I69" t="s">
        <v>275</v>
      </c>
      <c r="J69" t="s">
        <v>89</v>
      </c>
      <c r="K69" t="s">
        <v>276</v>
      </c>
    </row>
    <row r="70" spans="2:20" x14ac:dyDescent="0.2">
      <c r="B70">
        <v>257</v>
      </c>
      <c r="C70" t="s">
        <v>295</v>
      </c>
      <c r="D70" t="s">
        <v>414</v>
      </c>
      <c r="E70" t="s">
        <v>95</v>
      </c>
      <c r="F70" t="s">
        <v>410</v>
      </c>
      <c r="G70">
        <v>1</v>
      </c>
      <c r="H70" t="s">
        <v>251</v>
      </c>
      <c r="J70" t="s">
        <v>251</v>
      </c>
      <c r="K70" t="s">
        <v>251</v>
      </c>
      <c r="T70" t="s">
        <v>97</v>
      </c>
    </row>
    <row r="71" spans="2:20" x14ac:dyDescent="0.2">
      <c r="B71">
        <v>267</v>
      </c>
      <c r="C71" t="s">
        <v>295</v>
      </c>
      <c r="D71" t="s">
        <v>415</v>
      </c>
      <c r="E71" t="s">
        <v>73</v>
      </c>
      <c r="H71" t="s">
        <v>402</v>
      </c>
      <c r="I71" t="s">
        <v>277</v>
      </c>
      <c r="J71" t="s">
        <v>278</v>
      </c>
      <c r="K71" t="s">
        <v>84</v>
      </c>
      <c r="L71" t="s">
        <v>279</v>
      </c>
      <c r="M71" t="s">
        <v>280</v>
      </c>
    </row>
    <row r="72" spans="2:20" x14ac:dyDescent="0.2">
      <c r="B72">
        <v>268</v>
      </c>
      <c r="C72" t="s">
        <v>295</v>
      </c>
      <c r="D72" t="s">
        <v>415</v>
      </c>
      <c r="E72" t="s">
        <v>82</v>
      </c>
      <c r="H72" t="s">
        <v>267</v>
      </c>
      <c r="I72" t="s">
        <v>268</v>
      </c>
      <c r="J72" t="s">
        <v>269</v>
      </c>
      <c r="K72" t="s">
        <v>270</v>
      </c>
      <c r="L72" t="s">
        <v>108</v>
      </c>
      <c r="M72" t="s">
        <v>132</v>
      </c>
    </row>
    <row r="73" spans="2:20" x14ac:dyDescent="0.2">
      <c r="B73">
        <v>270</v>
      </c>
      <c r="C73" t="s">
        <v>295</v>
      </c>
      <c r="D73" t="s">
        <v>415</v>
      </c>
      <c r="E73" t="s">
        <v>95</v>
      </c>
      <c r="F73" t="s">
        <v>410</v>
      </c>
      <c r="G73">
        <v>1</v>
      </c>
      <c r="H73">
        <v>3.8999999999999999E-6</v>
      </c>
      <c r="I73" t="s">
        <v>251</v>
      </c>
      <c r="J73" t="s">
        <v>251</v>
      </c>
      <c r="K73" t="s">
        <v>251</v>
      </c>
      <c r="L73" t="s">
        <v>251</v>
      </c>
      <c r="M73" t="s">
        <v>251</v>
      </c>
      <c r="T73" t="s">
        <v>97</v>
      </c>
    </row>
    <row r="74" spans="2:20" x14ac:dyDescent="0.2">
      <c r="B74">
        <v>277</v>
      </c>
      <c r="C74" t="s">
        <v>295</v>
      </c>
      <c r="D74" t="s">
        <v>415</v>
      </c>
      <c r="E74" t="s">
        <v>73</v>
      </c>
      <c r="H74" t="s">
        <v>281</v>
      </c>
      <c r="I74" t="s">
        <v>282</v>
      </c>
      <c r="K74" t="s">
        <v>160</v>
      </c>
    </row>
    <row r="75" spans="2:20" x14ac:dyDescent="0.2">
      <c r="B75">
        <v>278</v>
      </c>
      <c r="C75" t="s">
        <v>295</v>
      </c>
      <c r="D75" t="s">
        <v>415</v>
      </c>
      <c r="E75" t="s">
        <v>82</v>
      </c>
      <c r="H75" t="s">
        <v>212</v>
      </c>
      <c r="I75" t="s">
        <v>283</v>
      </c>
      <c r="K75" t="s">
        <v>276</v>
      </c>
    </row>
    <row r="76" spans="2:20" x14ac:dyDescent="0.2">
      <c r="B76">
        <v>280</v>
      </c>
      <c r="C76" t="s">
        <v>295</v>
      </c>
      <c r="D76" t="s">
        <v>415</v>
      </c>
      <c r="E76" t="s">
        <v>95</v>
      </c>
      <c r="F76" t="s">
        <v>410</v>
      </c>
      <c r="G76">
        <v>1</v>
      </c>
      <c r="H76" t="s">
        <v>251</v>
      </c>
      <c r="I76" t="s">
        <v>251</v>
      </c>
      <c r="K76" t="s">
        <v>251</v>
      </c>
      <c r="T76" t="s">
        <v>97</v>
      </c>
    </row>
    <row r="77" spans="2:20" x14ac:dyDescent="0.2">
      <c r="B77">
        <v>290</v>
      </c>
      <c r="C77" t="s">
        <v>295</v>
      </c>
      <c r="D77" t="s">
        <v>416</v>
      </c>
      <c r="E77" t="s">
        <v>73</v>
      </c>
      <c r="H77" t="s">
        <v>401</v>
      </c>
      <c r="I77" t="s">
        <v>285</v>
      </c>
      <c r="J77" t="s">
        <v>286</v>
      </c>
      <c r="K77" t="s">
        <v>287</v>
      </c>
      <c r="L77" t="s">
        <v>288</v>
      </c>
      <c r="M77" t="s">
        <v>289</v>
      </c>
    </row>
    <row r="78" spans="2:20" x14ac:dyDescent="0.2">
      <c r="B78">
        <v>291</v>
      </c>
      <c r="C78" t="s">
        <v>295</v>
      </c>
      <c r="D78" t="s">
        <v>416</v>
      </c>
      <c r="E78" t="s">
        <v>82</v>
      </c>
      <c r="H78" t="s">
        <v>290</v>
      </c>
      <c r="I78" t="s">
        <v>268</v>
      </c>
      <c r="J78" t="s">
        <v>269</v>
      </c>
      <c r="K78" t="s">
        <v>270</v>
      </c>
      <c r="L78" t="s">
        <v>108</v>
      </c>
      <c r="M78" t="s">
        <v>132</v>
      </c>
    </row>
    <row r="79" spans="2:20" x14ac:dyDescent="0.2">
      <c r="B79">
        <v>293</v>
      </c>
      <c r="C79" t="s">
        <v>295</v>
      </c>
      <c r="D79" t="s">
        <v>416</v>
      </c>
      <c r="E79" t="s">
        <v>95</v>
      </c>
      <c r="F79" t="s">
        <v>410</v>
      </c>
      <c r="G79">
        <v>1</v>
      </c>
      <c r="H79">
        <v>2.7E-2</v>
      </c>
      <c r="I79" t="s">
        <v>251</v>
      </c>
      <c r="J79" t="s">
        <v>251</v>
      </c>
      <c r="K79" t="s">
        <v>251</v>
      </c>
      <c r="L79" t="s">
        <v>251</v>
      </c>
      <c r="M79" t="s">
        <v>251</v>
      </c>
      <c r="T79" t="s">
        <v>97</v>
      </c>
    </row>
    <row r="80" spans="2:20" x14ac:dyDescent="0.2">
      <c r="B80">
        <v>300</v>
      </c>
      <c r="C80" t="s">
        <v>295</v>
      </c>
      <c r="D80" t="s">
        <v>416</v>
      </c>
      <c r="E80" t="s">
        <v>73</v>
      </c>
      <c r="H80" t="s">
        <v>258</v>
      </c>
      <c r="I80" t="s">
        <v>293</v>
      </c>
      <c r="K80" t="s">
        <v>294</v>
      </c>
    </row>
    <row r="81" spans="2:20" x14ac:dyDescent="0.2">
      <c r="B81">
        <v>301</v>
      </c>
      <c r="C81" t="s">
        <v>295</v>
      </c>
      <c r="D81" t="s">
        <v>416</v>
      </c>
      <c r="E81" t="s">
        <v>82</v>
      </c>
      <c r="H81" t="s">
        <v>212</v>
      </c>
      <c r="I81" t="s">
        <v>283</v>
      </c>
      <c r="K81" t="s">
        <v>276</v>
      </c>
    </row>
    <row r="82" spans="2:20" x14ac:dyDescent="0.2">
      <c r="B82">
        <v>303</v>
      </c>
      <c r="C82" t="s">
        <v>295</v>
      </c>
      <c r="D82" t="s">
        <v>416</v>
      </c>
      <c r="E82" t="s">
        <v>95</v>
      </c>
      <c r="F82" t="s">
        <v>410</v>
      </c>
      <c r="G82">
        <v>1</v>
      </c>
      <c r="H82" t="s">
        <v>251</v>
      </c>
      <c r="I82" t="s">
        <v>251</v>
      </c>
      <c r="K82" t="s">
        <v>251</v>
      </c>
      <c r="T82" t="s">
        <v>97</v>
      </c>
    </row>
    <row r="83" spans="2:20" x14ac:dyDescent="0.2">
      <c r="B83">
        <v>314</v>
      </c>
      <c r="C83" t="s">
        <v>361</v>
      </c>
      <c r="D83" t="s">
        <v>414</v>
      </c>
      <c r="E83" t="s">
        <v>73</v>
      </c>
      <c r="H83" t="s">
        <v>403</v>
      </c>
      <c r="I83" t="s">
        <v>298</v>
      </c>
      <c r="J83" t="s">
        <v>299</v>
      </c>
      <c r="K83" t="s">
        <v>277</v>
      </c>
      <c r="L83" t="s">
        <v>300</v>
      </c>
      <c r="M83" t="s">
        <v>301</v>
      </c>
      <c r="N83" t="s">
        <v>106</v>
      </c>
      <c r="O83" t="s">
        <v>302</v>
      </c>
      <c r="P83" t="s">
        <v>303</v>
      </c>
      <c r="Q83" t="s">
        <v>304</v>
      </c>
      <c r="R83" t="s">
        <v>305</v>
      </c>
      <c r="S83" t="s">
        <v>280</v>
      </c>
    </row>
    <row r="84" spans="2:20" x14ac:dyDescent="0.2">
      <c r="B84">
        <v>315</v>
      </c>
      <c r="C84" t="s">
        <v>361</v>
      </c>
      <c r="D84" t="s">
        <v>414</v>
      </c>
      <c r="E84" t="s">
        <v>82</v>
      </c>
      <c r="H84" t="s">
        <v>306</v>
      </c>
      <c r="I84" t="s">
        <v>307</v>
      </c>
      <c r="J84" t="s">
        <v>224</v>
      </c>
      <c r="K84" t="s">
        <v>308</v>
      </c>
      <c r="L84" t="s">
        <v>286</v>
      </c>
      <c r="M84" t="s">
        <v>229</v>
      </c>
      <c r="N84" t="s">
        <v>161</v>
      </c>
      <c r="O84" t="s">
        <v>309</v>
      </c>
      <c r="P84" t="s">
        <v>310</v>
      </c>
      <c r="Q84" t="s">
        <v>305</v>
      </c>
      <c r="R84" t="s">
        <v>311</v>
      </c>
      <c r="S84" t="s">
        <v>312</v>
      </c>
    </row>
    <row r="85" spans="2:20" x14ac:dyDescent="0.2">
      <c r="B85">
        <v>317</v>
      </c>
      <c r="C85" t="s">
        <v>361</v>
      </c>
      <c r="D85" t="s">
        <v>414</v>
      </c>
      <c r="E85" t="s">
        <v>95</v>
      </c>
      <c r="F85" t="s">
        <v>412</v>
      </c>
      <c r="G85">
        <v>0.1</v>
      </c>
      <c r="H85">
        <v>2E-3</v>
      </c>
      <c r="I85">
        <v>2.1000000000000001E-4</v>
      </c>
      <c r="J85">
        <v>9.3999999999999994E-5</v>
      </c>
      <c r="K85">
        <v>5.2999999999999998E-4</v>
      </c>
      <c r="L85">
        <v>5.3E-3</v>
      </c>
      <c r="M85">
        <v>4.1000000000000003E-3</v>
      </c>
      <c r="N85">
        <v>3.7000000000000002E-3</v>
      </c>
      <c r="O85">
        <v>7.4999999999999997E-3</v>
      </c>
      <c r="P85">
        <v>8.2000000000000007E-3</v>
      </c>
      <c r="Q85">
        <v>7.6E-3</v>
      </c>
      <c r="R85">
        <v>2.8999999999999998E-3</v>
      </c>
      <c r="S85">
        <v>1E-3</v>
      </c>
      <c r="T85" t="s">
        <v>97</v>
      </c>
    </row>
    <row r="86" spans="2:20" x14ac:dyDescent="0.2">
      <c r="B86">
        <v>324</v>
      </c>
      <c r="C86" t="s">
        <v>361</v>
      </c>
      <c r="D86" t="s">
        <v>414</v>
      </c>
      <c r="E86" t="s">
        <v>73</v>
      </c>
      <c r="H86" t="s">
        <v>181</v>
      </c>
      <c r="I86" t="s">
        <v>315</v>
      </c>
      <c r="J86" t="s">
        <v>169</v>
      </c>
      <c r="K86" t="s">
        <v>316</v>
      </c>
      <c r="L86" t="s">
        <v>317</v>
      </c>
      <c r="M86" t="s">
        <v>318</v>
      </c>
      <c r="N86" t="s">
        <v>187</v>
      </c>
    </row>
    <row r="87" spans="2:20" x14ac:dyDescent="0.2">
      <c r="B87">
        <v>325</v>
      </c>
      <c r="C87" t="s">
        <v>361</v>
      </c>
      <c r="D87" t="s">
        <v>414</v>
      </c>
      <c r="E87" t="s">
        <v>82</v>
      </c>
      <c r="H87" t="s">
        <v>319</v>
      </c>
      <c r="I87" t="s">
        <v>252</v>
      </c>
      <c r="J87" t="s">
        <v>320</v>
      </c>
      <c r="K87" t="s">
        <v>220</v>
      </c>
      <c r="L87" t="s">
        <v>206</v>
      </c>
      <c r="M87" t="s">
        <v>126</v>
      </c>
      <c r="N87" t="s">
        <v>195</v>
      </c>
    </row>
    <row r="88" spans="2:20" x14ac:dyDescent="0.2">
      <c r="B88">
        <v>327</v>
      </c>
      <c r="C88" t="s">
        <v>361</v>
      </c>
      <c r="D88" t="s">
        <v>414</v>
      </c>
      <c r="E88" t="s">
        <v>95</v>
      </c>
      <c r="F88" t="s">
        <v>412</v>
      </c>
      <c r="G88">
        <v>0.1</v>
      </c>
      <c r="H88">
        <v>6.6E-3</v>
      </c>
      <c r="I88">
        <v>6.4000000000000003E-3</v>
      </c>
      <c r="J88">
        <v>6.3E-3</v>
      </c>
      <c r="K88">
        <v>1.4999999999999999E-2</v>
      </c>
      <c r="L88">
        <v>1.2E-2</v>
      </c>
      <c r="M88">
        <v>1.0999999999999999E-2</v>
      </c>
      <c r="N88">
        <v>7.7000000000000002E-3</v>
      </c>
      <c r="T88" t="s">
        <v>97</v>
      </c>
    </row>
    <row r="89" spans="2:20" x14ac:dyDescent="0.2">
      <c r="B89">
        <v>335</v>
      </c>
      <c r="C89" t="s">
        <v>361</v>
      </c>
      <c r="D89" t="s">
        <v>415</v>
      </c>
      <c r="E89" t="s">
        <v>73</v>
      </c>
      <c r="H89" t="s">
        <v>404</v>
      </c>
      <c r="I89" t="s">
        <v>322</v>
      </c>
      <c r="J89" t="s">
        <v>299</v>
      </c>
      <c r="K89" t="s">
        <v>323</v>
      </c>
      <c r="L89" t="s">
        <v>324</v>
      </c>
      <c r="M89" t="s">
        <v>325</v>
      </c>
      <c r="N89" t="s">
        <v>106</v>
      </c>
      <c r="O89" t="s">
        <v>302</v>
      </c>
      <c r="P89" t="s">
        <v>303</v>
      </c>
      <c r="Q89" t="s">
        <v>249</v>
      </c>
      <c r="R89" t="s">
        <v>305</v>
      </c>
      <c r="S89" t="s">
        <v>326</v>
      </c>
    </row>
    <row r="90" spans="2:20" x14ac:dyDescent="0.2">
      <c r="B90">
        <v>336</v>
      </c>
      <c r="C90" t="s">
        <v>361</v>
      </c>
      <c r="D90" t="s">
        <v>415</v>
      </c>
      <c r="E90" t="s">
        <v>82</v>
      </c>
      <c r="H90" t="s">
        <v>306</v>
      </c>
      <c r="I90" t="s">
        <v>307</v>
      </c>
      <c r="J90" t="s">
        <v>224</v>
      </c>
      <c r="K90" t="s">
        <v>308</v>
      </c>
      <c r="L90" t="s">
        <v>286</v>
      </c>
      <c r="M90" t="s">
        <v>229</v>
      </c>
      <c r="N90" t="s">
        <v>161</v>
      </c>
      <c r="O90" t="s">
        <v>309</v>
      </c>
      <c r="P90" t="s">
        <v>310</v>
      </c>
      <c r="Q90" t="s">
        <v>327</v>
      </c>
      <c r="R90" t="s">
        <v>311</v>
      </c>
      <c r="S90" t="s">
        <v>328</v>
      </c>
    </row>
    <row r="91" spans="2:20" x14ac:dyDescent="0.2">
      <c r="B91">
        <v>338</v>
      </c>
      <c r="C91" t="s">
        <v>361</v>
      </c>
      <c r="D91" t="s">
        <v>415</v>
      </c>
      <c r="E91" t="s">
        <v>95</v>
      </c>
      <c r="F91" t="s">
        <v>410</v>
      </c>
      <c r="G91">
        <v>0.1</v>
      </c>
      <c r="H91">
        <v>1.1000000000000001E-3</v>
      </c>
      <c r="I91">
        <v>2.1999999999999999E-2</v>
      </c>
      <c r="J91">
        <v>5.3E-3</v>
      </c>
      <c r="K91">
        <v>4.7999999999999996E-3</v>
      </c>
      <c r="L91">
        <v>8.3000000000000001E-3</v>
      </c>
      <c r="M91">
        <v>5.5999999999999999E-3</v>
      </c>
      <c r="N91">
        <v>1.0999999999999999E-2</v>
      </c>
      <c r="O91">
        <v>8.3000000000000001E-3</v>
      </c>
      <c r="P91">
        <v>1.6E-2</v>
      </c>
      <c r="Q91">
        <v>7.4999999999999997E-3</v>
      </c>
      <c r="R91">
        <v>5.5999999999999999E-3</v>
      </c>
      <c r="S91">
        <v>7.1999999999999995E-2</v>
      </c>
      <c r="T91" t="s">
        <v>97</v>
      </c>
    </row>
    <row r="92" spans="2:20" x14ac:dyDescent="0.2">
      <c r="B92">
        <v>345</v>
      </c>
      <c r="C92" t="s">
        <v>361</v>
      </c>
      <c r="D92" t="s">
        <v>415</v>
      </c>
      <c r="E92" t="s">
        <v>73</v>
      </c>
      <c r="H92" t="s">
        <v>181</v>
      </c>
      <c r="I92" t="s">
        <v>315</v>
      </c>
      <c r="J92" t="s">
        <v>169</v>
      </c>
      <c r="K92" t="s">
        <v>329</v>
      </c>
      <c r="L92" t="s">
        <v>317</v>
      </c>
      <c r="M92" t="s">
        <v>186</v>
      </c>
      <c r="N92" t="s">
        <v>187</v>
      </c>
    </row>
    <row r="93" spans="2:20" x14ac:dyDescent="0.2">
      <c r="B93">
        <v>346</v>
      </c>
      <c r="C93" t="s">
        <v>361</v>
      </c>
      <c r="D93" t="s">
        <v>415</v>
      </c>
      <c r="E93" t="s">
        <v>82</v>
      </c>
      <c r="H93" t="s">
        <v>319</v>
      </c>
      <c r="I93" t="s">
        <v>252</v>
      </c>
      <c r="J93" t="s">
        <v>320</v>
      </c>
      <c r="K93" t="s">
        <v>79</v>
      </c>
      <c r="L93" t="s">
        <v>206</v>
      </c>
      <c r="M93" t="s">
        <v>126</v>
      </c>
      <c r="N93" t="s">
        <v>195</v>
      </c>
    </row>
    <row r="94" spans="2:20" x14ac:dyDescent="0.2">
      <c r="B94">
        <v>348</v>
      </c>
      <c r="C94" t="s">
        <v>361</v>
      </c>
      <c r="D94" t="s">
        <v>415</v>
      </c>
      <c r="E94" t="s">
        <v>95</v>
      </c>
      <c r="F94" t="s">
        <v>410</v>
      </c>
      <c r="G94">
        <v>0.1</v>
      </c>
      <c r="H94">
        <v>1.6E-2</v>
      </c>
      <c r="I94">
        <v>1.0999999999999999E-2</v>
      </c>
      <c r="J94">
        <v>7.7999999999999996E-3</v>
      </c>
      <c r="K94">
        <v>2.3E-2</v>
      </c>
      <c r="L94">
        <v>0.03</v>
      </c>
      <c r="M94">
        <v>1.4999999999999999E-2</v>
      </c>
      <c r="N94">
        <v>1.4E-2</v>
      </c>
      <c r="T94" t="s">
        <v>97</v>
      </c>
    </row>
    <row r="95" spans="2:20" x14ac:dyDescent="0.2">
      <c r="B95">
        <v>356</v>
      </c>
      <c r="C95" t="s">
        <v>361</v>
      </c>
      <c r="D95" t="s">
        <v>416</v>
      </c>
      <c r="E95" t="s">
        <v>73</v>
      </c>
      <c r="H95" t="s">
        <v>404</v>
      </c>
      <c r="I95" t="s">
        <v>331</v>
      </c>
      <c r="J95" t="s">
        <v>299</v>
      </c>
      <c r="K95" t="s">
        <v>277</v>
      </c>
      <c r="L95" t="s">
        <v>300</v>
      </c>
      <c r="M95" t="s">
        <v>301</v>
      </c>
      <c r="N95" t="s">
        <v>332</v>
      </c>
      <c r="O95" t="s">
        <v>333</v>
      </c>
      <c r="P95" t="s">
        <v>334</v>
      </c>
      <c r="Q95" t="s">
        <v>249</v>
      </c>
      <c r="R95" t="s">
        <v>335</v>
      </c>
      <c r="S95" t="s">
        <v>336</v>
      </c>
    </row>
    <row r="96" spans="2:20" x14ac:dyDescent="0.2">
      <c r="B96">
        <v>357</v>
      </c>
      <c r="C96" t="s">
        <v>361</v>
      </c>
      <c r="D96" t="s">
        <v>416</v>
      </c>
      <c r="E96" t="s">
        <v>82</v>
      </c>
      <c r="H96" t="s">
        <v>306</v>
      </c>
      <c r="I96" t="s">
        <v>307</v>
      </c>
      <c r="J96" t="s">
        <v>224</v>
      </c>
      <c r="K96" t="s">
        <v>308</v>
      </c>
      <c r="L96" t="s">
        <v>286</v>
      </c>
      <c r="M96" t="s">
        <v>229</v>
      </c>
      <c r="N96" t="s">
        <v>161</v>
      </c>
      <c r="O96" t="s">
        <v>145</v>
      </c>
      <c r="P96" t="s">
        <v>337</v>
      </c>
      <c r="Q96" t="s">
        <v>327</v>
      </c>
      <c r="R96" t="s">
        <v>311</v>
      </c>
      <c r="S96" t="s">
        <v>338</v>
      </c>
    </row>
    <row r="97" spans="2:20" x14ac:dyDescent="0.2">
      <c r="B97">
        <v>359</v>
      </c>
      <c r="C97" t="s">
        <v>361</v>
      </c>
      <c r="D97" t="s">
        <v>416</v>
      </c>
      <c r="E97" t="s">
        <v>95</v>
      </c>
      <c r="F97" t="s">
        <v>410</v>
      </c>
      <c r="G97">
        <v>0.1</v>
      </c>
      <c r="H97">
        <v>1.1999999999999999E-3</v>
      </c>
      <c r="I97">
        <v>1.4999999999999999E-4</v>
      </c>
      <c r="J97">
        <v>1E-4</v>
      </c>
      <c r="K97">
        <v>4.2000000000000002E-4</v>
      </c>
      <c r="L97">
        <v>5.9999999999999995E-4</v>
      </c>
      <c r="M97">
        <v>9.7000000000000005E-4</v>
      </c>
      <c r="N97">
        <v>1.2999999999999999E-3</v>
      </c>
      <c r="O97">
        <v>6.1000000000000004E-3</v>
      </c>
      <c r="P97">
        <v>3.2000000000000002E-3</v>
      </c>
      <c r="Q97">
        <v>4.4999999999999997E-3</v>
      </c>
      <c r="R97">
        <v>8.0000000000000002E-3</v>
      </c>
      <c r="S97">
        <v>6.7999999999999996E-3</v>
      </c>
      <c r="T97" t="s">
        <v>97</v>
      </c>
    </row>
    <row r="98" spans="2:20" x14ac:dyDescent="0.2">
      <c r="B98">
        <v>366</v>
      </c>
      <c r="C98" t="s">
        <v>361</v>
      </c>
      <c r="D98" t="s">
        <v>416</v>
      </c>
      <c r="E98" t="s">
        <v>73</v>
      </c>
      <c r="H98" t="s">
        <v>328</v>
      </c>
      <c r="I98" t="s">
        <v>339</v>
      </c>
      <c r="J98" t="s">
        <v>174</v>
      </c>
      <c r="K98" t="s">
        <v>340</v>
      </c>
      <c r="L98" t="s">
        <v>236</v>
      </c>
      <c r="M98" t="s">
        <v>341</v>
      </c>
      <c r="N98" t="s">
        <v>342</v>
      </c>
    </row>
    <row r="99" spans="2:20" x14ac:dyDescent="0.2">
      <c r="B99">
        <v>367</v>
      </c>
      <c r="C99" t="s">
        <v>361</v>
      </c>
      <c r="D99" t="s">
        <v>416</v>
      </c>
      <c r="E99" t="s">
        <v>82</v>
      </c>
      <c r="H99" t="s">
        <v>343</v>
      </c>
      <c r="I99" t="s">
        <v>344</v>
      </c>
      <c r="J99" t="s">
        <v>320</v>
      </c>
      <c r="K99" t="s">
        <v>115</v>
      </c>
      <c r="L99" t="s">
        <v>206</v>
      </c>
      <c r="M99" t="s">
        <v>152</v>
      </c>
      <c r="N99" t="s">
        <v>345</v>
      </c>
    </row>
    <row r="100" spans="2:20" x14ac:dyDescent="0.2">
      <c r="B100">
        <v>369</v>
      </c>
      <c r="C100" t="s">
        <v>361</v>
      </c>
      <c r="D100" t="s">
        <v>416</v>
      </c>
      <c r="E100" t="s">
        <v>95</v>
      </c>
      <c r="F100" t="s">
        <v>410</v>
      </c>
      <c r="G100">
        <v>0.1</v>
      </c>
      <c r="H100">
        <v>3.2000000000000002E-3</v>
      </c>
      <c r="I100">
        <v>5.0000000000000001E-3</v>
      </c>
      <c r="J100">
        <v>5.3E-3</v>
      </c>
      <c r="K100">
        <v>9.5999999999999992E-3</v>
      </c>
      <c r="L100">
        <v>6.3E-3</v>
      </c>
      <c r="M100">
        <v>9.4999999999999998E-3</v>
      </c>
      <c r="N100">
        <v>1.2E-2</v>
      </c>
      <c r="T100" t="s">
        <v>97</v>
      </c>
    </row>
    <row r="101" spans="2:20" x14ac:dyDescent="0.2">
      <c r="B101">
        <v>377</v>
      </c>
      <c r="C101" t="s">
        <v>361</v>
      </c>
      <c r="D101" t="s">
        <v>417</v>
      </c>
      <c r="E101" t="s">
        <v>73</v>
      </c>
      <c r="H101" t="s">
        <v>405</v>
      </c>
      <c r="I101" t="s">
        <v>299</v>
      </c>
      <c r="J101" t="s">
        <v>347</v>
      </c>
      <c r="K101" t="s">
        <v>348</v>
      </c>
      <c r="L101" t="s">
        <v>325</v>
      </c>
      <c r="M101" t="s">
        <v>332</v>
      </c>
      <c r="N101" t="s">
        <v>333</v>
      </c>
      <c r="O101" t="s">
        <v>131</v>
      </c>
      <c r="P101" t="s">
        <v>279</v>
      </c>
      <c r="Q101" t="s">
        <v>335</v>
      </c>
      <c r="R101" t="s">
        <v>132</v>
      </c>
    </row>
    <row r="102" spans="2:20" x14ac:dyDescent="0.2">
      <c r="B102">
        <v>378</v>
      </c>
      <c r="C102" t="s">
        <v>361</v>
      </c>
      <c r="D102" t="s">
        <v>417</v>
      </c>
      <c r="E102" t="s">
        <v>82</v>
      </c>
      <c r="H102" t="s">
        <v>349</v>
      </c>
      <c r="I102" t="s">
        <v>224</v>
      </c>
      <c r="J102" t="s">
        <v>308</v>
      </c>
      <c r="K102" t="s">
        <v>286</v>
      </c>
      <c r="L102" t="s">
        <v>229</v>
      </c>
      <c r="M102" t="s">
        <v>161</v>
      </c>
      <c r="N102" t="s">
        <v>145</v>
      </c>
      <c r="O102" t="s">
        <v>75</v>
      </c>
      <c r="P102" t="s">
        <v>327</v>
      </c>
      <c r="Q102" t="s">
        <v>311</v>
      </c>
      <c r="R102" t="s">
        <v>328</v>
      </c>
    </row>
    <row r="103" spans="2:20" x14ac:dyDescent="0.2">
      <c r="B103">
        <v>380</v>
      </c>
      <c r="C103" t="s">
        <v>361</v>
      </c>
      <c r="D103" t="s">
        <v>417</v>
      </c>
      <c r="E103" t="s">
        <v>95</v>
      </c>
      <c r="F103" t="s">
        <v>410</v>
      </c>
      <c r="G103">
        <v>0.1</v>
      </c>
      <c r="H103">
        <v>2.5000000000000001E-4</v>
      </c>
      <c r="I103">
        <v>3.3999999999999998E-3</v>
      </c>
      <c r="J103">
        <v>4.6000000000000001E-4</v>
      </c>
      <c r="K103">
        <v>6.7000000000000002E-4</v>
      </c>
      <c r="L103">
        <v>8.6000000000000002E-7</v>
      </c>
      <c r="M103">
        <v>1.9E-3</v>
      </c>
      <c r="N103">
        <v>3.6999999999999998E-2</v>
      </c>
      <c r="O103">
        <v>6.7999999999999996E-3</v>
      </c>
      <c r="P103">
        <v>1.2E-2</v>
      </c>
      <c r="Q103">
        <v>4.7999999999999996E-3</v>
      </c>
      <c r="R103">
        <v>9.7999999999999997E-3</v>
      </c>
      <c r="T103" t="s">
        <v>97</v>
      </c>
    </row>
    <row r="104" spans="2:20" x14ac:dyDescent="0.2">
      <c r="B104">
        <v>387</v>
      </c>
      <c r="C104" t="s">
        <v>361</v>
      </c>
      <c r="D104" t="s">
        <v>417</v>
      </c>
      <c r="E104" t="s">
        <v>73</v>
      </c>
      <c r="H104" t="s">
        <v>328</v>
      </c>
      <c r="I104" t="s">
        <v>202</v>
      </c>
      <c r="J104" t="s">
        <v>344</v>
      </c>
      <c r="K104" t="s">
        <v>350</v>
      </c>
      <c r="L104" t="s">
        <v>351</v>
      </c>
      <c r="M104" t="s">
        <v>352</v>
      </c>
      <c r="N104" t="s">
        <v>353</v>
      </c>
    </row>
    <row r="105" spans="2:20" x14ac:dyDescent="0.2">
      <c r="B105">
        <v>388</v>
      </c>
      <c r="C105" t="s">
        <v>361</v>
      </c>
      <c r="D105" t="s">
        <v>417</v>
      </c>
      <c r="E105" t="s">
        <v>82</v>
      </c>
      <c r="H105" t="s">
        <v>343</v>
      </c>
      <c r="I105" t="s">
        <v>252</v>
      </c>
      <c r="J105" t="s">
        <v>354</v>
      </c>
      <c r="L105" t="s">
        <v>206</v>
      </c>
      <c r="M105" t="s">
        <v>355</v>
      </c>
      <c r="N105" t="s">
        <v>80</v>
      </c>
    </row>
    <row r="106" spans="2:20" x14ac:dyDescent="0.2">
      <c r="B106">
        <v>390</v>
      </c>
      <c r="C106" t="s">
        <v>361</v>
      </c>
      <c r="D106" t="s">
        <v>417</v>
      </c>
      <c r="E106" t="s">
        <v>95</v>
      </c>
      <c r="F106" t="s">
        <v>410</v>
      </c>
      <c r="G106">
        <v>0.1</v>
      </c>
      <c r="H106">
        <v>8.0999999999999996E-3</v>
      </c>
      <c r="I106">
        <v>8.6999999999999994E-3</v>
      </c>
      <c r="J106">
        <v>1.2999999999999999E-2</v>
      </c>
      <c r="K106" t="s">
        <v>406</v>
      </c>
      <c r="L106">
        <v>2.5000000000000001E-2</v>
      </c>
      <c r="M106">
        <v>0.01</v>
      </c>
      <c r="N106">
        <v>1.7000000000000001E-2</v>
      </c>
      <c r="T106" t="s">
        <v>97</v>
      </c>
    </row>
    <row r="107" spans="2:20" x14ac:dyDescent="0.2">
      <c r="B107">
        <v>398</v>
      </c>
      <c r="C107" t="s">
        <v>361</v>
      </c>
      <c r="D107" t="s">
        <v>418</v>
      </c>
      <c r="E107" t="s">
        <v>73</v>
      </c>
      <c r="H107" t="s">
        <v>407</v>
      </c>
      <c r="I107" t="s">
        <v>299</v>
      </c>
      <c r="J107" t="s">
        <v>347</v>
      </c>
      <c r="K107" t="s">
        <v>348</v>
      </c>
      <c r="L107" t="s">
        <v>357</v>
      </c>
      <c r="M107" t="s">
        <v>358</v>
      </c>
      <c r="N107" t="s">
        <v>359</v>
      </c>
      <c r="O107" t="s">
        <v>334</v>
      </c>
      <c r="P107" t="s">
        <v>279</v>
      </c>
      <c r="Q107" t="s">
        <v>336</v>
      </c>
      <c r="R107" t="s">
        <v>132</v>
      </c>
    </row>
    <row r="108" spans="2:20" x14ac:dyDescent="0.2">
      <c r="B108">
        <v>399</v>
      </c>
      <c r="C108" t="s">
        <v>361</v>
      </c>
      <c r="D108" t="s">
        <v>418</v>
      </c>
      <c r="E108" t="s">
        <v>82</v>
      </c>
      <c r="H108" t="s">
        <v>349</v>
      </c>
      <c r="I108" t="s">
        <v>224</v>
      </c>
      <c r="J108" t="s">
        <v>308</v>
      </c>
      <c r="K108" t="s">
        <v>286</v>
      </c>
      <c r="L108" t="s">
        <v>229</v>
      </c>
      <c r="M108" t="s">
        <v>161</v>
      </c>
      <c r="N108" t="s">
        <v>145</v>
      </c>
      <c r="O108" t="s">
        <v>337</v>
      </c>
      <c r="P108" t="s">
        <v>327</v>
      </c>
      <c r="Q108" t="s">
        <v>338</v>
      </c>
      <c r="R108" t="s">
        <v>328</v>
      </c>
    </row>
    <row r="109" spans="2:20" x14ac:dyDescent="0.2">
      <c r="B109">
        <v>401</v>
      </c>
      <c r="C109" t="s">
        <v>361</v>
      </c>
      <c r="D109" t="s">
        <v>418</v>
      </c>
      <c r="E109" t="s">
        <v>95</v>
      </c>
      <c r="F109" t="s">
        <v>412</v>
      </c>
      <c r="G109">
        <v>0.1</v>
      </c>
      <c r="H109">
        <v>1.4E-3</v>
      </c>
      <c r="I109">
        <v>6.3E-3</v>
      </c>
      <c r="J109">
        <v>1E-3</v>
      </c>
      <c r="K109">
        <v>1.1999999999999999E-3</v>
      </c>
      <c r="L109">
        <v>7.9000000000000008E-3</v>
      </c>
      <c r="M109">
        <v>5.1999999999999998E-3</v>
      </c>
      <c r="N109">
        <v>1.9E-3</v>
      </c>
      <c r="O109">
        <v>7.1000000000000004E-3</v>
      </c>
      <c r="P109">
        <v>2.5000000000000001E-3</v>
      </c>
      <c r="Q109">
        <v>6.7999999999999996E-3</v>
      </c>
      <c r="R109">
        <v>2.0999999999999999E-3</v>
      </c>
      <c r="T109" t="s">
        <v>97</v>
      </c>
    </row>
    <row r="110" spans="2:20" x14ac:dyDescent="0.2">
      <c r="B110">
        <v>408</v>
      </c>
      <c r="C110" t="s">
        <v>361</v>
      </c>
      <c r="D110" t="s">
        <v>418</v>
      </c>
      <c r="E110" t="s">
        <v>73</v>
      </c>
      <c r="H110" t="s">
        <v>328</v>
      </c>
      <c r="I110" t="s">
        <v>190</v>
      </c>
      <c r="J110" t="s">
        <v>344</v>
      </c>
      <c r="K110" t="s">
        <v>350</v>
      </c>
      <c r="L110" t="s">
        <v>236</v>
      </c>
      <c r="M110" t="s">
        <v>341</v>
      </c>
      <c r="N110" t="s">
        <v>353</v>
      </c>
    </row>
    <row r="111" spans="2:20" x14ac:dyDescent="0.2">
      <c r="B111">
        <v>409</v>
      </c>
      <c r="C111" t="s">
        <v>361</v>
      </c>
      <c r="D111" t="s">
        <v>418</v>
      </c>
      <c r="E111" t="s">
        <v>82</v>
      </c>
      <c r="H111" t="s">
        <v>343</v>
      </c>
      <c r="I111" t="s">
        <v>360</v>
      </c>
      <c r="J111" t="s">
        <v>354</v>
      </c>
      <c r="L111" t="s">
        <v>206</v>
      </c>
      <c r="M111" t="s">
        <v>152</v>
      </c>
      <c r="N111" t="s">
        <v>80</v>
      </c>
    </row>
    <row r="112" spans="2:20" x14ac:dyDescent="0.2">
      <c r="B112">
        <v>411</v>
      </c>
      <c r="C112" t="s">
        <v>361</v>
      </c>
      <c r="D112" t="s">
        <v>418</v>
      </c>
      <c r="E112" t="s">
        <v>95</v>
      </c>
      <c r="F112" t="s">
        <v>410</v>
      </c>
      <c r="G112">
        <v>0.1</v>
      </c>
      <c r="H112">
        <v>7.0000000000000001E-3</v>
      </c>
      <c r="I112">
        <v>1.2999999999999999E-2</v>
      </c>
      <c r="J112">
        <v>8.5000000000000006E-3</v>
      </c>
      <c r="K112" t="s">
        <v>406</v>
      </c>
      <c r="L112">
        <v>3.0000000000000001E-3</v>
      </c>
      <c r="M112">
        <v>1.2E-2</v>
      </c>
      <c r="N112">
        <v>5.4000000000000003E-3</v>
      </c>
      <c r="T112" t="s">
        <v>97</v>
      </c>
    </row>
    <row r="113" spans="2:20" x14ac:dyDescent="0.2">
      <c r="B113">
        <v>421</v>
      </c>
      <c r="C113" t="s">
        <v>386</v>
      </c>
      <c r="D113" t="s">
        <v>414</v>
      </c>
      <c r="E113" t="s">
        <v>73</v>
      </c>
      <c r="H113" t="s">
        <v>408</v>
      </c>
      <c r="I113" t="s">
        <v>277</v>
      </c>
      <c r="J113" t="s">
        <v>364</v>
      </c>
      <c r="K113" t="s">
        <v>365</v>
      </c>
      <c r="L113" t="s">
        <v>366</v>
      </c>
      <c r="M113" t="s">
        <v>158</v>
      </c>
    </row>
    <row r="114" spans="2:20" x14ac:dyDescent="0.2">
      <c r="B114">
        <v>422</v>
      </c>
      <c r="C114" t="s">
        <v>386</v>
      </c>
      <c r="D114" t="s">
        <v>414</v>
      </c>
      <c r="E114" t="s">
        <v>82</v>
      </c>
      <c r="H114" t="s">
        <v>367</v>
      </c>
      <c r="I114" t="s">
        <v>368</v>
      </c>
      <c r="J114" t="s">
        <v>369</v>
      </c>
      <c r="K114" t="s">
        <v>370</v>
      </c>
      <c r="L114" t="s">
        <v>85</v>
      </c>
      <c r="M114" t="s">
        <v>209</v>
      </c>
    </row>
    <row r="115" spans="2:20" x14ac:dyDescent="0.2">
      <c r="B115">
        <v>424</v>
      </c>
      <c r="C115" t="s">
        <v>386</v>
      </c>
      <c r="D115" t="s">
        <v>414</v>
      </c>
      <c r="E115" t="s">
        <v>95</v>
      </c>
      <c r="F115" t="s">
        <v>410</v>
      </c>
      <c r="G115">
        <v>0.1</v>
      </c>
      <c r="H115">
        <v>4.3000000000000002E-5</v>
      </c>
      <c r="I115" t="s">
        <v>96</v>
      </c>
      <c r="J115" t="s">
        <v>251</v>
      </c>
      <c r="K115" t="s">
        <v>251</v>
      </c>
      <c r="L115" t="s">
        <v>251</v>
      </c>
      <c r="M115" t="s">
        <v>251</v>
      </c>
      <c r="T115" t="s">
        <v>97</v>
      </c>
    </row>
    <row r="116" spans="2:20" x14ac:dyDescent="0.2">
      <c r="B116">
        <v>431</v>
      </c>
      <c r="C116" t="s">
        <v>386</v>
      </c>
      <c r="D116" t="s">
        <v>414</v>
      </c>
      <c r="E116" t="s">
        <v>73</v>
      </c>
      <c r="H116" t="s">
        <v>202</v>
      </c>
      <c r="I116" t="s">
        <v>293</v>
      </c>
      <c r="J116" t="s">
        <v>371</v>
      </c>
      <c r="K116" t="s">
        <v>372</v>
      </c>
    </row>
    <row r="117" spans="2:20" x14ac:dyDescent="0.2">
      <c r="B117">
        <v>432</v>
      </c>
      <c r="C117" t="s">
        <v>386</v>
      </c>
      <c r="D117" t="s">
        <v>414</v>
      </c>
      <c r="E117" t="s">
        <v>82</v>
      </c>
      <c r="H117" t="s">
        <v>373</v>
      </c>
      <c r="I117" t="s">
        <v>374</v>
      </c>
      <c r="J117" t="s">
        <v>355</v>
      </c>
      <c r="K117" t="s">
        <v>375</v>
      </c>
    </row>
    <row r="118" spans="2:20" x14ac:dyDescent="0.2">
      <c r="B118">
        <v>434</v>
      </c>
      <c r="C118" t="s">
        <v>386</v>
      </c>
      <c r="D118" t="s">
        <v>414</v>
      </c>
      <c r="E118" t="s">
        <v>95</v>
      </c>
      <c r="F118" t="s">
        <v>410</v>
      </c>
      <c r="G118">
        <v>0.1</v>
      </c>
      <c r="H118">
        <v>1.6E-2</v>
      </c>
      <c r="I118" t="s">
        <v>251</v>
      </c>
      <c r="J118" t="s">
        <v>251</v>
      </c>
      <c r="T118" t="s">
        <v>97</v>
      </c>
    </row>
    <row r="119" spans="2:20" x14ac:dyDescent="0.2">
      <c r="B119">
        <v>444</v>
      </c>
      <c r="C119" t="s">
        <v>386</v>
      </c>
      <c r="D119" t="s">
        <v>415</v>
      </c>
      <c r="E119" t="s">
        <v>73</v>
      </c>
      <c r="H119" t="s">
        <v>409</v>
      </c>
      <c r="I119" t="s">
        <v>377</v>
      </c>
      <c r="J119" t="s">
        <v>378</v>
      </c>
      <c r="K119" t="s">
        <v>379</v>
      </c>
      <c r="L119" t="s">
        <v>380</v>
      </c>
    </row>
    <row r="120" spans="2:20" x14ac:dyDescent="0.2">
      <c r="B120">
        <v>445</v>
      </c>
      <c r="C120" t="s">
        <v>386</v>
      </c>
      <c r="D120" t="s">
        <v>415</v>
      </c>
      <c r="E120" t="s">
        <v>82</v>
      </c>
      <c r="H120" t="s">
        <v>277</v>
      </c>
      <c r="I120" t="s">
        <v>147</v>
      </c>
      <c r="J120" t="s">
        <v>166</v>
      </c>
      <c r="K120" t="s">
        <v>381</v>
      </c>
      <c r="L120" t="s">
        <v>231</v>
      </c>
    </row>
    <row r="121" spans="2:20" x14ac:dyDescent="0.2">
      <c r="B121">
        <v>447</v>
      </c>
      <c r="C121" t="s">
        <v>386</v>
      </c>
      <c r="D121" t="s">
        <v>415</v>
      </c>
      <c r="E121" t="s">
        <v>95</v>
      </c>
      <c r="F121" t="s">
        <v>410</v>
      </c>
      <c r="G121">
        <v>0.1</v>
      </c>
      <c r="H121">
        <v>3.8E-3</v>
      </c>
      <c r="I121" t="s">
        <v>251</v>
      </c>
      <c r="J121" t="s">
        <v>251</v>
      </c>
      <c r="K121" t="s">
        <v>251</v>
      </c>
      <c r="L121" t="s">
        <v>251</v>
      </c>
      <c r="T121" t="s">
        <v>97</v>
      </c>
    </row>
    <row r="122" spans="2:20" x14ac:dyDescent="0.2">
      <c r="B122">
        <v>454</v>
      </c>
      <c r="C122" t="s">
        <v>386</v>
      </c>
      <c r="D122" t="s">
        <v>415</v>
      </c>
      <c r="E122" t="s">
        <v>73</v>
      </c>
      <c r="H122" t="s">
        <v>232</v>
      </c>
      <c r="I122" t="s">
        <v>260</v>
      </c>
      <c r="J122" t="s">
        <v>215</v>
      </c>
      <c r="K122" t="s">
        <v>207</v>
      </c>
    </row>
    <row r="123" spans="2:20" x14ac:dyDescent="0.2">
      <c r="B123">
        <v>455</v>
      </c>
      <c r="C123" t="s">
        <v>386</v>
      </c>
      <c r="D123" t="s">
        <v>415</v>
      </c>
      <c r="E123" t="s">
        <v>82</v>
      </c>
      <c r="H123" t="s">
        <v>382</v>
      </c>
      <c r="I123" t="s">
        <v>383</v>
      </c>
      <c r="J123" t="s">
        <v>384</v>
      </c>
      <c r="K123" t="s">
        <v>385</v>
      </c>
    </row>
    <row r="124" spans="2:20" x14ac:dyDescent="0.2">
      <c r="B124">
        <v>457</v>
      </c>
      <c r="C124" t="s">
        <v>386</v>
      </c>
      <c r="D124" t="s">
        <v>415</v>
      </c>
      <c r="E124" t="s">
        <v>95</v>
      </c>
      <c r="F124" t="s">
        <v>410</v>
      </c>
      <c r="G124">
        <v>0.1</v>
      </c>
      <c r="H124" t="s">
        <v>251</v>
      </c>
      <c r="I124" t="s">
        <v>251</v>
      </c>
      <c r="J124" t="s">
        <v>251</v>
      </c>
      <c r="K124" t="s">
        <v>251</v>
      </c>
      <c r="T124" t="s">
        <v>97</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T124"/>
  <sheetViews>
    <sheetView topLeftCell="E1" zoomScale="75" zoomScaleNormal="75" workbookViewId="0">
      <selection activeCell="V49" sqref="V49"/>
    </sheetView>
  </sheetViews>
  <sheetFormatPr defaultRowHeight="12" x14ac:dyDescent="0.2"/>
  <cols>
    <col min="1" max="2" width="3.85546875" customWidth="1"/>
    <col min="7" max="23" width="6.42578125" customWidth="1"/>
  </cols>
  <sheetData>
    <row r="2" spans="2:20" x14ac:dyDescent="0.2">
      <c r="B2">
        <v>1</v>
      </c>
      <c r="C2" t="s">
        <v>155</v>
      </c>
      <c r="E2" t="s">
        <v>176</v>
      </c>
      <c r="F2" t="s">
        <v>27</v>
      </c>
      <c r="H2" t="s">
        <v>431</v>
      </c>
    </row>
    <row r="3" spans="2:20" x14ac:dyDescent="0.2">
      <c r="B3">
        <v>2</v>
      </c>
      <c r="C3" t="s">
        <v>155</v>
      </c>
      <c r="D3" t="s">
        <v>414</v>
      </c>
      <c r="E3" t="s">
        <v>92</v>
      </c>
      <c r="F3" t="s">
        <v>93</v>
      </c>
      <c r="G3" t="s">
        <v>387</v>
      </c>
      <c r="H3" t="s">
        <v>94</v>
      </c>
    </row>
    <row r="4" spans="2:20" x14ac:dyDescent="0.2">
      <c r="B4" s="4">
        <v>3</v>
      </c>
      <c r="C4" t="s">
        <v>155</v>
      </c>
      <c r="D4" t="s">
        <v>414</v>
      </c>
      <c r="E4" t="s">
        <v>70</v>
      </c>
      <c r="T4" t="s">
        <v>388</v>
      </c>
    </row>
    <row r="5" spans="2:20" x14ac:dyDescent="0.2">
      <c r="B5" s="4">
        <v>6</v>
      </c>
      <c r="C5" t="s">
        <v>155</v>
      </c>
      <c r="D5" t="s">
        <v>414</v>
      </c>
      <c r="E5" t="s">
        <v>73</v>
      </c>
      <c r="H5" t="s">
        <v>389</v>
      </c>
      <c r="I5" t="s">
        <v>119</v>
      </c>
      <c r="J5" t="s">
        <v>120</v>
      </c>
      <c r="K5" t="s">
        <v>121</v>
      </c>
      <c r="L5" t="s">
        <v>122</v>
      </c>
      <c r="M5" t="s">
        <v>123</v>
      </c>
      <c r="N5" t="s">
        <v>124</v>
      </c>
      <c r="O5" t="s">
        <v>125</v>
      </c>
      <c r="P5" t="s">
        <v>79</v>
      </c>
      <c r="Q5" t="s">
        <v>126</v>
      </c>
      <c r="R5" t="s">
        <v>127</v>
      </c>
    </row>
    <row r="6" spans="2:20" x14ac:dyDescent="0.2">
      <c r="B6" s="4">
        <v>7</v>
      </c>
      <c r="C6" t="s">
        <v>155</v>
      </c>
      <c r="D6" t="s">
        <v>414</v>
      </c>
      <c r="E6" t="s">
        <v>82</v>
      </c>
      <c r="H6" t="s">
        <v>128</v>
      </c>
      <c r="I6" t="s">
        <v>129</v>
      </c>
      <c r="J6" t="s">
        <v>130</v>
      </c>
      <c r="K6" t="s">
        <v>131</v>
      </c>
      <c r="L6" t="s">
        <v>132</v>
      </c>
      <c r="M6" t="s">
        <v>77</v>
      </c>
      <c r="N6" t="s">
        <v>133</v>
      </c>
      <c r="O6" t="s">
        <v>134</v>
      </c>
      <c r="P6" t="s">
        <v>135</v>
      </c>
      <c r="Q6" t="s">
        <v>136</v>
      </c>
      <c r="R6" t="s">
        <v>137</v>
      </c>
    </row>
    <row r="7" spans="2:20" x14ac:dyDescent="0.2">
      <c r="B7" s="4">
        <v>10</v>
      </c>
      <c r="C7" t="s">
        <v>155</v>
      </c>
      <c r="D7" t="s">
        <v>414</v>
      </c>
      <c r="E7" t="s">
        <v>98</v>
      </c>
      <c r="F7" t="s">
        <v>99</v>
      </c>
      <c r="G7">
        <v>3.1</v>
      </c>
      <c r="H7">
        <v>0.14000000000000001</v>
      </c>
      <c r="I7">
        <v>0.21</v>
      </c>
      <c r="J7">
        <v>0.38</v>
      </c>
      <c r="K7">
        <v>0.66</v>
      </c>
      <c r="L7" t="s">
        <v>96</v>
      </c>
      <c r="M7">
        <v>0.71</v>
      </c>
      <c r="N7">
        <v>0.32</v>
      </c>
      <c r="O7">
        <v>0.63</v>
      </c>
      <c r="P7">
        <v>0.28999999999999998</v>
      </c>
      <c r="Q7">
        <v>0.22</v>
      </c>
      <c r="R7" t="s">
        <v>138</v>
      </c>
    </row>
    <row r="8" spans="2:20" x14ac:dyDescent="0.2">
      <c r="B8" s="4">
        <v>19</v>
      </c>
      <c r="C8" t="s">
        <v>155</v>
      </c>
      <c r="D8" t="s">
        <v>415</v>
      </c>
      <c r="E8" t="s">
        <v>73</v>
      </c>
      <c r="H8" t="s">
        <v>390</v>
      </c>
      <c r="I8" t="s">
        <v>144</v>
      </c>
      <c r="J8" t="s">
        <v>120</v>
      </c>
      <c r="K8" t="s">
        <v>145</v>
      </c>
      <c r="L8" t="s">
        <v>122</v>
      </c>
      <c r="M8" t="s">
        <v>124</v>
      </c>
      <c r="N8" t="s">
        <v>125</v>
      </c>
      <c r="O8" t="s">
        <v>79</v>
      </c>
      <c r="P8" t="s">
        <v>126</v>
      </c>
      <c r="Q8" t="s">
        <v>127</v>
      </c>
    </row>
    <row r="9" spans="2:20" x14ac:dyDescent="0.2">
      <c r="B9">
        <v>20</v>
      </c>
      <c r="C9" t="s">
        <v>155</v>
      </c>
      <c r="D9" t="s">
        <v>415</v>
      </c>
      <c r="E9" t="s">
        <v>82</v>
      </c>
      <c r="H9" t="s">
        <v>146</v>
      </c>
      <c r="I9" t="s">
        <v>147</v>
      </c>
      <c r="J9" t="s">
        <v>148</v>
      </c>
      <c r="K9" t="s">
        <v>131</v>
      </c>
      <c r="L9" t="s">
        <v>149</v>
      </c>
      <c r="M9" t="s">
        <v>133</v>
      </c>
      <c r="N9" t="s">
        <v>134</v>
      </c>
      <c r="O9" t="s">
        <v>135</v>
      </c>
      <c r="P9" t="s">
        <v>136</v>
      </c>
      <c r="Q9" t="s">
        <v>137</v>
      </c>
    </row>
    <row r="10" spans="2:20" x14ac:dyDescent="0.2">
      <c r="B10">
        <v>23</v>
      </c>
      <c r="C10" t="s">
        <v>155</v>
      </c>
      <c r="D10" t="s">
        <v>415</v>
      </c>
      <c r="E10" t="s">
        <v>98</v>
      </c>
      <c r="F10" t="s">
        <v>99</v>
      </c>
      <c r="G10">
        <v>3.1</v>
      </c>
      <c r="H10">
        <v>0.17</v>
      </c>
      <c r="I10">
        <v>4.1000000000000002E-2</v>
      </c>
      <c r="J10">
        <v>0.23</v>
      </c>
      <c r="K10">
        <v>0.11</v>
      </c>
      <c r="L10">
        <v>0.72</v>
      </c>
      <c r="M10">
        <v>0.35</v>
      </c>
      <c r="N10">
        <v>0.44</v>
      </c>
      <c r="O10">
        <v>0.31</v>
      </c>
      <c r="P10">
        <v>0.3</v>
      </c>
      <c r="Q10">
        <v>0.22</v>
      </c>
    </row>
    <row r="11" spans="2:20" x14ac:dyDescent="0.2">
      <c r="B11">
        <v>31</v>
      </c>
      <c r="C11" t="s">
        <v>155</v>
      </c>
      <c r="D11" t="s">
        <v>416</v>
      </c>
      <c r="E11" t="s">
        <v>73</v>
      </c>
      <c r="H11" t="s">
        <v>391</v>
      </c>
      <c r="I11" t="s">
        <v>74</v>
      </c>
      <c r="J11" t="s">
        <v>131</v>
      </c>
      <c r="K11" t="s">
        <v>108</v>
      </c>
      <c r="L11" t="s">
        <v>77</v>
      </c>
      <c r="M11" t="s">
        <v>151</v>
      </c>
      <c r="N11" t="s">
        <v>79</v>
      </c>
      <c r="O11" t="s">
        <v>152</v>
      </c>
      <c r="P11" t="s">
        <v>81</v>
      </c>
    </row>
    <row r="12" spans="2:20" x14ac:dyDescent="0.2">
      <c r="B12">
        <v>32</v>
      </c>
      <c r="C12" t="s">
        <v>155</v>
      </c>
      <c r="D12" t="s">
        <v>416</v>
      </c>
      <c r="E12" t="s">
        <v>82</v>
      </c>
      <c r="H12" t="s">
        <v>153</v>
      </c>
      <c r="I12" t="s">
        <v>84</v>
      </c>
      <c r="J12" t="s">
        <v>107</v>
      </c>
      <c r="K12" t="s">
        <v>86</v>
      </c>
      <c r="L12" t="s">
        <v>87</v>
      </c>
      <c r="M12" t="s">
        <v>88</v>
      </c>
      <c r="N12" t="s">
        <v>89</v>
      </c>
      <c r="O12" t="s">
        <v>90</v>
      </c>
      <c r="P12" t="s">
        <v>91</v>
      </c>
    </row>
    <row r="13" spans="2:20" x14ac:dyDescent="0.2">
      <c r="B13">
        <v>35</v>
      </c>
      <c r="C13" t="s">
        <v>155</v>
      </c>
      <c r="D13" t="s">
        <v>416</v>
      </c>
      <c r="E13" t="s">
        <v>98</v>
      </c>
      <c r="F13" t="s">
        <v>99</v>
      </c>
      <c r="G13">
        <v>3.1</v>
      </c>
      <c r="H13">
        <v>0.17</v>
      </c>
      <c r="I13">
        <v>0.42</v>
      </c>
      <c r="J13">
        <v>0.23</v>
      </c>
      <c r="K13">
        <v>0.47</v>
      </c>
      <c r="L13">
        <v>0.12</v>
      </c>
      <c r="M13">
        <v>0.31</v>
      </c>
      <c r="N13">
        <v>0.26</v>
      </c>
      <c r="O13">
        <v>0.26</v>
      </c>
      <c r="P13">
        <v>0.49</v>
      </c>
    </row>
    <row r="14" spans="2:20" x14ac:dyDescent="0.2">
      <c r="B14">
        <v>45</v>
      </c>
      <c r="C14" t="s">
        <v>155</v>
      </c>
      <c r="D14" t="s">
        <v>417</v>
      </c>
      <c r="E14" t="s">
        <v>73</v>
      </c>
      <c r="H14" t="s">
        <v>392</v>
      </c>
      <c r="I14" t="s">
        <v>74</v>
      </c>
      <c r="J14" t="s">
        <v>75</v>
      </c>
      <c r="K14" t="s">
        <v>76</v>
      </c>
      <c r="L14" t="s">
        <v>77</v>
      </c>
      <c r="M14" t="s">
        <v>78</v>
      </c>
      <c r="N14" t="s">
        <v>79</v>
      </c>
      <c r="O14" t="s">
        <v>80</v>
      </c>
      <c r="P14" t="s">
        <v>81</v>
      </c>
    </row>
    <row r="15" spans="2:20" x14ac:dyDescent="0.2">
      <c r="B15">
        <v>46</v>
      </c>
      <c r="C15" t="s">
        <v>155</v>
      </c>
      <c r="D15" t="s">
        <v>417</v>
      </c>
      <c r="E15" t="s">
        <v>82</v>
      </c>
      <c r="H15" t="s">
        <v>83</v>
      </c>
      <c r="I15" t="s">
        <v>84</v>
      </c>
      <c r="J15" t="s">
        <v>85</v>
      </c>
      <c r="K15" t="s">
        <v>86</v>
      </c>
      <c r="L15" t="s">
        <v>87</v>
      </c>
      <c r="M15" t="s">
        <v>88</v>
      </c>
      <c r="N15" t="s">
        <v>89</v>
      </c>
      <c r="O15" t="s">
        <v>90</v>
      </c>
      <c r="P15" t="s">
        <v>91</v>
      </c>
    </row>
    <row r="16" spans="2:20" x14ac:dyDescent="0.2">
      <c r="B16">
        <v>49</v>
      </c>
      <c r="C16" t="s">
        <v>155</v>
      </c>
      <c r="D16" t="s">
        <v>417</v>
      </c>
      <c r="E16" t="s">
        <v>98</v>
      </c>
      <c r="F16" t="s">
        <v>99</v>
      </c>
      <c r="G16">
        <v>3.1</v>
      </c>
      <c r="H16">
        <v>0.1</v>
      </c>
      <c r="I16">
        <v>0.57999999999999996</v>
      </c>
      <c r="J16">
        <v>0.12</v>
      </c>
      <c r="K16">
        <v>0.77</v>
      </c>
      <c r="L16">
        <v>0.11</v>
      </c>
      <c r="M16">
        <v>0.15</v>
      </c>
      <c r="N16">
        <v>0.24</v>
      </c>
      <c r="O16">
        <v>0.27</v>
      </c>
      <c r="P16">
        <v>0.26</v>
      </c>
    </row>
    <row r="17" spans="2:16" x14ac:dyDescent="0.2">
      <c r="B17">
        <v>58</v>
      </c>
      <c r="C17" t="s">
        <v>155</v>
      </c>
      <c r="D17" t="s">
        <v>418</v>
      </c>
      <c r="E17" t="s">
        <v>73</v>
      </c>
      <c r="H17" t="s">
        <v>393</v>
      </c>
      <c r="I17" t="s">
        <v>106</v>
      </c>
      <c r="J17" t="s">
        <v>107</v>
      </c>
      <c r="K17" t="s">
        <v>108</v>
      </c>
      <c r="L17" t="s">
        <v>109</v>
      </c>
      <c r="M17" t="s">
        <v>110</v>
      </c>
      <c r="N17" t="s">
        <v>111</v>
      </c>
      <c r="O17" t="s">
        <v>112</v>
      </c>
      <c r="P17" t="s">
        <v>113</v>
      </c>
    </row>
    <row r="18" spans="2:16" x14ac:dyDescent="0.2">
      <c r="B18">
        <v>59</v>
      </c>
      <c r="C18" t="s">
        <v>155</v>
      </c>
      <c r="D18" t="s">
        <v>418</v>
      </c>
      <c r="E18" t="s">
        <v>82</v>
      </c>
      <c r="H18" t="s">
        <v>114</v>
      </c>
      <c r="I18" t="s">
        <v>84</v>
      </c>
      <c r="J18" t="s">
        <v>85</v>
      </c>
      <c r="K18" t="s">
        <v>86</v>
      </c>
      <c r="L18" t="s">
        <v>87</v>
      </c>
      <c r="M18" t="s">
        <v>115</v>
      </c>
      <c r="N18" t="s">
        <v>89</v>
      </c>
      <c r="O18" t="s">
        <v>116</v>
      </c>
      <c r="P18" t="s">
        <v>91</v>
      </c>
    </row>
    <row r="19" spans="2:16" x14ac:dyDescent="0.2">
      <c r="B19">
        <v>62</v>
      </c>
      <c r="C19" t="s">
        <v>155</v>
      </c>
      <c r="D19" t="s">
        <v>418</v>
      </c>
      <c r="E19" t="s">
        <v>98</v>
      </c>
      <c r="F19" t="s">
        <v>99</v>
      </c>
      <c r="G19">
        <v>3.1</v>
      </c>
      <c r="H19">
        <v>0.16</v>
      </c>
      <c r="I19">
        <v>0.28999999999999998</v>
      </c>
      <c r="J19">
        <v>0.28999999999999998</v>
      </c>
      <c r="K19">
        <v>0.3</v>
      </c>
      <c r="L19">
        <v>0.22</v>
      </c>
      <c r="M19">
        <v>0.13</v>
      </c>
      <c r="N19">
        <v>0.94</v>
      </c>
      <c r="O19">
        <v>0.28000000000000003</v>
      </c>
      <c r="P19">
        <v>0.73</v>
      </c>
    </row>
    <row r="20" spans="2:16" x14ac:dyDescent="0.2">
      <c r="B20">
        <v>71</v>
      </c>
      <c r="C20" t="s">
        <v>175</v>
      </c>
      <c r="D20" t="s">
        <v>414</v>
      </c>
      <c r="E20" t="s">
        <v>73</v>
      </c>
      <c r="H20" t="s">
        <v>130</v>
      </c>
      <c r="I20" t="s">
        <v>157</v>
      </c>
      <c r="K20" t="s">
        <v>158</v>
      </c>
      <c r="L20" t="s">
        <v>159</v>
      </c>
      <c r="M20" t="s">
        <v>160</v>
      </c>
    </row>
    <row r="21" spans="2:16" x14ac:dyDescent="0.2">
      <c r="B21">
        <v>72</v>
      </c>
      <c r="C21" t="s">
        <v>175</v>
      </c>
      <c r="D21" t="s">
        <v>414</v>
      </c>
      <c r="E21" t="s">
        <v>82</v>
      </c>
      <c r="H21" t="s">
        <v>161</v>
      </c>
      <c r="I21" t="s">
        <v>107</v>
      </c>
      <c r="K21" t="s">
        <v>162</v>
      </c>
      <c r="L21" t="s">
        <v>88</v>
      </c>
      <c r="M21" t="s">
        <v>163</v>
      </c>
    </row>
    <row r="22" spans="2:16" x14ac:dyDescent="0.2">
      <c r="B22">
        <v>75</v>
      </c>
      <c r="C22" t="s">
        <v>175</v>
      </c>
      <c r="D22" t="s">
        <v>414</v>
      </c>
      <c r="E22" t="s">
        <v>98</v>
      </c>
      <c r="F22" t="s">
        <v>99</v>
      </c>
      <c r="G22">
        <v>17.5</v>
      </c>
      <c r="H22">
        <v>0.02</v>
      </c>
      <c r="I22">
        <v>0.02</v>
      </c>
      <c r="K22">
        <v>0.03</v>
      </c>
      <c r="L22">
        <v>0.04</v>
      </c>
      <c r="M22">
        <v>0.02</v>
      </c>
    </row>
    <row r="23" spans="2:16" x14ac:dyDescent="0.2">
      <c r="B23">
        <v>82</v>
      </c>
      <c r="C23" t="s">
        <v>175</v>
      </c>
      <c r="D23" t="s">
        <v>415</v>
      </c>
      <c r="E23" t="s">
        <v>73</v>
      </c>
      <c r="H23" t="s">
        <v>166</v>
      </c>
      <c r="I23" t="s">
        <v>167</v>
      </c>
      <c r="K23" t="s">
        <v>168</v>
      </c>
      <c r="L23" t="s">
        <v>169</v>
      </c>
      <c r="M23" t="s">
        <v>170</v>
      </c>
    </row>
    <row r="24" spans="2:16" x14ac:dyDescent="0.2">
      <c r="B24">
        <v>83</v>
      </c>
      <c r="C24" t="s">
        <v>175</v>
      </c>
      <c r="D24" t="s">
        <v>415</v>
      </c>
      <c r="E24" t="s">
        <v>82</v>
      </c>
      <c r="H24" t="s">
        <v>161</v>
      </c>
      <c r="I24" t="s">
        <v>107</v>
      </c>
      <c r="K24" t="s">
        <v>162</v>
      </c>
      <c r="L24" t="s">
        <v>88</v>
      </c>
      <c r="M24" t="s">
        <v>163</v>
      </c>
    </row>
    <row r="25" spans="2:16" x14ac:dyDescent="0.2">
      <c r="B25">
        <v>86</v>
      </c>
      <c r="C25" t="s">
        <v>175</v>
      </c>
      <c r="D25" t="s">
        <v>415</v>
      </c>
      <c r="E25" t="s">
        <v>98</v>
      </c>
      <c r="F25" t="s">
        <v>99</v>
      </c>
      <c r="G25">
        <v>17.5</v>
      </c>
      <c r="H25">
        <v>0.02</v>
      </c>
      <c r="I25">
        <v>0.05</v>
      </c>
      <c r="K25">
        <v>0.17</v>
      </c>
      <c r="L25">
        <v>0.19</v>
      </c>
      <c r="M25">
        <v>0.02</v>
      </c>
    </row>
    <row r="26" spans="2:16" x14ac:dyDescent="0.2">
      <c r="B26">
        <v>93</v>
      </c>
      <c r="C26" t="s">
        <v>175</v>
      </c>
      <c r="D26" t="s">
        <v>416</v>
      </c>
      <c r="E26" t="s">
        <v>73</v>
      </c>
      <c r="H26" t="s">
        <v>148</v>
      </c>
      <c r="I26" t="s">
        <v>167</v>
      </c>
      <c r="K26" t="s">
        <v>173</v>
      </c>
      <c r="L26" t="s">
        <v>174</v>
      </c>
      <c r="M26" t="s">
        <v>170</v>
      </c>
    </row>
    <row r="27" spans="2:16" x14ac:dyDescent="0.2">
      <c r="B27">
        <v>94</v>
      </c>
      <c r="C27" t="s">
        <v>175</v>
      </c>
      <c r="D27" t="s">
        <v>416</v>
      </c>
      <c r="E27" t="s">
        <v>82</v>
      </c>
      <c r="H27" t="s">
        <v>161</v>
      </c>
      <c r="I27" t="s">
        <v>107</v>
      </c>
      <c r="K27" t="s">
        <v>162</v>
      </c>
      <c r="L27" t="s">
        <v>88</v>
      </c>
      <c r="M27" t="s">
        <v>163</v>
      </c>
    </row>
    <row r="28" spans="2:16" x14ac:dyDescent="0.2">
      <c r="B28">
        <v>97</v>
      </c>
      <c r="C28" t="s">
        <v>175</v>
      </c>
      <c r="D28" t="s">
        <v>416</v>
      </c>
      <c r="E28" t="s">
        <v>98</v>
      </c>
      <c r="F28" t="s">
        <v>99</v>
      </c>
      <c r="G28">
        <v>17.5</v>
      </c>
      <c r="H28">
        <v>0.03</v>
      </c>
      <c r="I28">
        <v>0.06</v>
      </c>
      <c r="K28">
        <v>0.04</v>
      </c>
      <c r="L28">
        <v>0.1</v>
      </c>
      <c r="M28">
        <v>7.0000000000000007E-2</v>
      </c>
    </row>
    <row r="29" spans="2:16" x14ac:dyDescent="0.2">
      <c r="B29">
        <v>107</v>
      </c>
      <c r="C29" t="s">
        <v>221</v>
      </c>
      <c r="D29" t="s">
        <v>420</v>
      </c>
      <c r="E29" t="s">
        <v>73</v>
      </c>
      <c r="H29" t="s">
        <v>394</v>
      </c>
      <c r="I29" t="s">
        <v>180</v>
      </c>
      <c r="J29" t="s">
        <v>181</v>
      </c>
      <c r="K29" t="s">
        <v>182</v>
      </c>
      <c r="L29" t="s">
        <v>183</v>
      </c>
      <c r="M29" t="s">
        <v>184</v>
      </c>
      <c r="N29" t="s">
        <v>185</v>
      </c>
      <c r="O29" t="s">
        <v>186</v>
      </c>
      <c r="P29" t="s">
        <v>187</v>
      </c>
    </row>
    <row r="30" spans="2:16" x14ac:dyDescent="0.2">
      <c r="B30">
        <v>108</v>
      </c>
      <c r="C30" t="s">
        <v>221</v>
      </c>
      <c r="D30" t="s">
        <v>420</v>
      </c>
      <c r="E30" t="s">
        <v>82</v>
      </c>
      <c r="H30" t="s">
        <v>188</v>
      </c>
      <c r="I30" t="s">
        <v>189</v>
      </c>
      <c r="J30" t="s">
        <v>190</v>
      </c>
      <c r="K30" t="s">
        <v>191</v>
      </c>
      <c r="L30" t="s">
        <v>192</v>
      </c>
      <c r="M30" t="s">
        <v>193</v>
      </c>
      <c r="N30" t="s">
        <v>194</v>
      </c>
      <c r="O30" t="s">
        <v>195</v>
      </c>
      <c r="P30" t="s">
        <v>196</v>
      </c>
    </row>
    <row r="31" spans="2:16" x14ac:dyDescent="0.2">
      <c r="B31">
        <v>111</v>
      </c>
      <c r="C31" t="s">
        <v>221</v>
      </c>
      <c r="D31" t="s">
        <v>420</v>
      </c>
      <c r="E31" t="s">
        <v>98</v>
      </c>
      <c r="F31" t="s">
        <v>99</v>
      </c>
      <c r="G31">
        <v>8.3000000000000007</v>
      </c>
      <c r="H31">
        <v>0.84</v>
      </c>
      <c r="I31">
        <v>1.1000000000000001</v>
      </c>
      <c r="J31">
        <v>0.47</v>
      </c>
      <c r="K31">
        <v>0.42</v>
      </c>
      <c r="L31">
        <v>1.5</v>
      </c>
      <c r="M31">
        <v>1.5</v>
      </c>
      <c r="N31">
        <v>1.3</v>
      </c>
      <c r="O31">
        <v>2</v>
      </c>
      <c r="P31">
        <v>0.47</v>
      </c>
    </row>
    <row r="32" spans="2:16" x14ac:dyDescent="0.2">
      <c r="B32">
        <v>117</v>
      </c>
      <c r="C32" t="s">
        <v>221</v>
      </c>
      <c r="D32" t="s">
        <v>421</v>
      </c>
      <c r="E32" t="s">
        <v>73</v>
      </c>
      <c r="H32" t="s">
        <v>395</v>
      </c>
      <c r="I32" t="s">
        <v>396</v>
      </c>
      <c r="J32" t="s">
        <v>201</v>
      </c>
      <c r="K32" t="s">
        <v>202</v>
      </c>
      <c r="L32" t="s">
        <v>203</v>
      </c>
      <c r="M32" t="s">
        <v>204</v>
      </c>
      <c r="N32" t="s">
        <v>205</v>
      </c>
      <c r="O32" t="s">
        <v>206</v>
      </c>
      <c r="P32" t="s">
        <v>207</v>
      </c>
    </row>
    <row r="33" spans="2:16" x14ac:dyDescent="0.2">
      <c r="B33">
        <v>118</v>
      </c>
      <c r="C33" t="s">
        <v>221</v>
      </c>
      <c r="D33" t="s">
        <v>421</v>
      </c>
      <c r="E33" t="s">
        <v>82</v>
      </c>
      <c r="H33" t="s">
        <v>208</v>
      </c>
      <c r="I33" t="s">
        <v>209</v>
      </c>
      <c r="J33" t="s">
        <v>190</v>
      </c>
      <c r="K33" t="s">
        <v>191</v>
      </c>
      <c r="L33" t="s">
        <v>192</v>
      </c>
      <c r="M33" t="s">
        <v>193</v>
      </c>
      <c r="N33" t="s">
        <v>194</v>
      </c>
      <c r="O33" t="s">
        <v>195</v>
      </c>
      <c r="P33" t="s">
        <v>196</v>
      </c>
    </row>
    <row r="34" spans="2:16" x14ac:dyDescent="0.2">
      <c r="B34">
        <v>121</v>
      </c>
      <c r="C34" t="s">
        <v>221</v>
      </c>
      <c r="D34" t="s">
        <v>421</v>
      </c>
      <c r="E34" t="s">
        <v>98</v>
      </c>
      <c r="F34" t="s">
        <v>99</v>
      </c>
      <c r="G34">
        <v>8.1999999999999993</v>
      </c>
      <c r="H34">
        <v>0.76</v>
      </c>
      <c r="I34">
        <v>1.1599999999999999</v>
      </c>
      <c r="J34">
        <v>1.1000000000000001</v>
      </c>
      <c r="K34">
        <v>1.4</v>
      </c>
      <c r="L34">
        <v>0.39</v>
      </c>
      <c r="M34">
        <v>1.3</v>
      </c>
      <c r="N34">
        <v>0.11</v>
      </c>
      <c r="O34">
        <v>1.2</v>
      </c>
      <c r="P34">
        <v>0.48</v>
      </c>
    </row>
    <row r="35" spans="2:16" x14ac:dyDescent="0.2">
      <c r="B35">
        <v>127</v>
      </c>
      <c r="C35" t="s">
        <v>221</v>
      </c>
      <c r="D35" t="s">
        <v>422</v>
      </c>
      <c r="E35" t="s">
        <v>73</v>
      </c>
      <c r="H35" t="s">
        <v>397</v>
      </c>
      <c r="I35" t="s">
        <v>211</v>
      </c>
      <c r="J35" t="s">
        <v>212</v>
      </c>
      <c r="K35" t="s">
        <v>213</v>
      </c>
      <c r="L35" t="s">
        <v>214</v>
      </c>
      <c r="M35" t="s">
        <v>215</v>
      </c>
    </row>
    <row r="36" spans="2:16" x14ac:dyDescent="0.2">
      <c r="B36">
        <v>128</v>
      </c>
      <c r="C36" t="s">
        <v>221</v>
      </c>
      <c r="D36" t="s">
        <v>422</v>
      </c>
      <c r="E36" t="s">
        <v>82</v>
      </c>
      <c r="H36" t="s">
        <v>189</v>
      </c>
      <c r="I36" t="s">
        <v>190</v>
      </c>
      <c r="J36" t="s">
        <v>191</v>
      </c>
      <c r="K36" t="s">
        <v>192</v>
      </c>
      <c r="L36" t="s">
        <v>193</v>
      </c>
      <c r="M36" t="s">
        <v>194</v>
      </c>
    </row>
    <row r="37" spans="2:16" x14ac:dyDescent="0.2">
      <c r="B37">
        <v>131</v>
      </c>
      <c r="C37" t="s">
        <v>221</v>
      </c>
      <c r="D37" t="s">
        <v>422</v>
      </c>
      <c r="E37" t="s">
        <v>98</v>
      </c>
      <c r="F37" t="s">
        <v>99</v>
      </c>
      <c r="G37">
        <v>8.4</v>
      </c>
      <c r="H37">
        <v>0.32</v>
      </c>
      <c r="I37">
        <v>0.77</v>
      </c>
      <c r="J37">
        <v>0.6</v>
      </c>
      <c r="K37">
        <v>1.4</v>
      </c>
      <c r="L37">
        <v>1.6</v>
      </c>
      <c r="M37">
        <v>0.9</v>
      </c>
    </row>
    <row r="38" spans="2:16" x14ac:dyDescent="0.2">
      <c r="B38">
        <v>137</v>
      </c>
      <c r="C38" t="s">
        <v>221</v>
      </c>
      <c r="D38" t="s">
        <v>423</v>
      </c>
      <c r="E38" t="s">
        <v>73</v>
      </c>
      <c r="H38" t="s">
        <v>398</v>
      </c>
      <c r="I38" t="s">
        <v>87</v>
      </c>
      <c r="J38" t="s">
        <v>217</v>
      </c>
      <c r="K38" t="s">
        <v>218</v>
      </c>
      <c r="L38" t="s">
        <v>219</v>
      </c>
      <c r="M38" t="s">
        <v>220</v>
      </c>
    </row>
    <row r="39" spans="2:16" x14ac:dyDescent="0.2">
      <c r="B39">
        <v>138</v>
      </c>
      <c r="C39" t="s">
        <v>221</v>
      </c>
      <c r="D39" t="s">
        <v>423</v>
      </c>
      <c r="E39" t="s">
        <v>82</v>
      </c>
      <c r="H39" t="s">
        <v>189</v>
      </c>
      <c r="I39" t="s">
        <v>190</v>
      </c>
      <c r="J39" t="s">
        <v>191</v>
      </c>
      <c r="K39" t="s">
        <v>192</v>
      </c>
      <c r="L39" t="s">
        <v>193</v>
      </c>
      <c r="M39" t="s">
        <v>194</v>
      </c>
    </row>
    <row r="40" spans="2:16" x14ac:dyDescent="0.2">
      <c r="B40">
        <v>141</v>
      </c>
      <c r="C40" t="s">
        <v>221</v>
      </c>
      <c r="D40" t="s">
        <v>423</v>
      </c>
      <c r="E40" t="s">
        <v>98</v>
      </c>
      <c r="F40" t="s">
        <v>99</v>
      </c>
      <c r="G40">
        <v>7.9</v>
      </c>
      <c r="H40">
        <v>1.45</v>
      </c>
      <c r="I40">
        <v>0.49</v>
      </c>
      <c r="J40">
        <v>0.56000000000000005</v>
      </c>
      <c r="K40">
        <v>1.9</v>
      </c>
      <c r="L40">
        <v>0.93</v>
      </c>
      <c r="M40">
        <v>0.22</v>
      </c>
    </row>
    <row r="41" spans="2:16" x14ac:dyDescent="0.2">
      <c r="B41">
        <v>150</v>
      </c>
      <c r="C41" t="s">
        <v>242</v>
      </c>
      <c r="D41" t="s">
        <v>414</v>
      </c>
      <c r="E41" t="s">
        <v>73</v>
      </c>
      <c r="H41" t="s">
        <v>399</v>
      </c>
      <c r="I41" t="s">
        <v>224</v>
      </c>
      <c r="J41" t="s">
        <v>225</v>
      </c>
      <c r="K41" t="s">
        <v>226</v>
      </c>
      <c r="L41" t="s">
        <v>121</v>
      </c>
      <c r="M41" t="s">
        <v>188</v>
      </c>
    </row>
    <row r="42" spans="2:16" x14ac:dyDescent="0.2">
      <c r="B42">
        <v>151</v>
      </c>
      <c r="C42" t="s">
        <v>242</v>
      </c>
      <c r="D42" t="s">
        <v>414</v>
      </c>
      <c r="E42" t="s">
        <v>82</v>
      </c>
      <c r="H42" t="s">
        <v>227</v>
      </c>
      <c r="I42" t="s">
        <v>146</v>
      </c>
      <c r="J42" t="s">
        <v>228</v>
      </c>
      <c r="K42" t="s">
        <v>229</v>
      </c>
      <c r="L42" t="s">
        <v>230</v>
      </c>
      <c r="M42" t="s">
        <v>231</v>
      </c>
    </row>
    <row r="43" spans="2:16" x14ac:dyDescent="0.2">
      <c r="B43">
        <v>154</v>
      </c>
      <c r="C43" t="s">
        <v>242</v>
      </c>
      <c r="D43" t="s">
        <v>414</v>
      </c>
      <c r="E43" t="s">
        <v>98</v>
      </c>
      <c r="F43" t="s">
        <v>99</v>
      </c>
      <c r="G43">
        <v>9.6</v>
      </c>
      <c r="H43">
        <v>5.7999999999999996E-3</v>
      </c>
      <c r="I43">
        <v>0.25</v>
      </c>
      <c r="J43">
        <v>0.28999999999999998</v>
      </c>
      <c r="K43">
        <v>1.1000000000000001</v>
      </c>
      <c r="L43">
        <v>1</v>
      </c>
      <c r="M43">
        <v>0.56000000000000005</v>
      </c>
    </row>
    <row r="44" spans="2:16" x14ac:dyDescent="0.2">
      <c r="B44">
        <v>160</v>
      </c>
      <c r="C44" t="s">
        <v>242</v>
      </c>
      <c r="D44" t="s">
        <v>414</v>
      </c>
      <c r="E44" t="s">
        <v>73</v>
      </c>
      <c r="H44" t="s">
        <v>232</v>
      </c>
      <c r="I44" t="s">
        <v>125</v>
      </c>
      <c r="J44" t="s">
        <v>233</v>
      </c>
    </row>
    <row r="45" spans="2:16" x14ac:dyDescent="0.2">
      <c r="B45">
        <v>161</v>
      </c>
      <c r="C45" t="s">
        <v>242</v>
      </c>
      <c r="D45" t="s">
        <v>414</v>
      </c>
      <c r="E45" t="s">
        <v>82</v>
      </c>
      <c r="H45" t="s">
        <v>234</v>
      </c>
      <c r="I45" t="s">
        <v>235</v>
      </c>
      <c r="J45" t="s">
        <v>236</v>
      </c>
    </row>
    <row r="46" spans="2:16" x14ac:dyDescent="0.2">
      <c r="B46">
        <v>164</v>
      </c>
      <c r="C46" t="s">
        <v>242</v>
      </c>
      <c r="D46" t="s">
        <v>414</v>
      </c>
      <c r="E46" t="s">
        <v>98</v>
      </c>
      <c r="F46" t="s">
        <v>99</v>
      </c>
      <c r="G46">
        <v>9.6</v>
      </c>
      <c r="H46">
        <v>0.53</v>
      </c>
      <c r="I46">
        <v>0.3</v>
      </c>
      <c r="J46">
        <v>0.2</v>
      </c>
    </row>
    <row r="47" spans="2:16" x14ac:dyDescent="0.2">
      <c r="B47">
        <v>173</v>
      </c>
      <c r="C47" t="s">
        <v>242</v>
      </c>
      <c r="D47" t="s">
        <v>415</v>
      </c>
      <c r="E47" t="s">
        <v>73</v>
      </c>
      <c r="H47" t="s">
        <v>400</v>
      </c>
      <c r="I47" t="s">
        <v>224</v>
      </c>
      <c r="J47" t="s">
        <v>225</v>
      </c>
      <c r="K47" t="s">
        <v>226</v>
      </c>
      <c r="L47" t="s">
        <v>121</v>
      </c>
      <c r="M47" t="s">
        <v>238</v>
      </c>
    </row>
    <row r="48" spans="2:16" x14ac:dyDescent="0.2">
      <c r="B48">
        <v>174</v>
      </c>
      <c r="C48" t="s">
        <v>242</v>
      </c>
      <c r="D48" t="s">
        <v>415</v>
      </c>
      <c r="E48" t="s">
        <v>82</v>
      </c>
      <c r="H48" t="s">
        <v>239</v>
      </c>
      <c r="I48" t="s">
        <v>146</v>
      </c>
      <c r="J48" t="s">
        <v>228</v>
      </c>
      <c r="K48" t="s">
        <v>229</v>
      </c>
      <c r="L48" t="s">
        <v>230</v>
      </c>
      <c r="M48" t="s">
        <v>123</v>
      </c>
    </row>
    <row r="49" spans="2:13" x14ac:dyDescent="0.2">
      <c r="B49">
        <v>177</v>
      </c>
      <c r="C49" t="s">
        <v>242</v>
      </c>
      <c r="D49" t="s">
        <v>415</v>
      </c>
      <c r="E49" t="s">
        <v>98</v>
      </c>
      <c r="F49" t="s">
        <v>99</v>
      </c>
      <c r="G49">
        <v>9.6</v>
      </c>
      <c r="H49">
        <v>5.8000000000000003E-2</v>
      </c>
      <c r="I49">
        <v>0.47</v>
      </c>
      <c r="J49">
        <v>0.34</v>
      </c>
      <c r="K49">
        <v>1.1000000000000001</v>
      </c>
      <c r="L49">
        <v>0.91</v>
      </c>
      <c r="M49">
        <v>0.76</v>
      </c>
    </row>
    <row r="50" spans="2:13" x14ac:dyDescent="0.2">
      <c r="B50">
        <v>183</v>
      </c>
      <c r="C50" t="s">
        <v>242</v>
      </c>
      <c r="D50" t="s">
        <v>415</v>
      </c>
      <c r="E50" t="s">
        <v>73</v>
      </c>
      <c r="H50" t="s">
        <v>240</v>
      </c>
      <c r="I50" t="s">
        <v>125</v>
      </c>
      <c r="J50" t="s">
        <v>241</v>
      </c>
    </row>
    <row r="51" spans="2:13" x14ac:dyDescent="0.2">
      <c r="B51">
        <v>184</v>
      </c>
      <c r="C51" t="s">
        <v>242</v>
      </c>
      <c r="D51" t="s">
        <v>415</v>
      </c>
      <c r="E51" t="s">
        <v>82</v>
      </c>
      <c r="H51" t="s">
        <v>234</v>
      </c>
      <c r="I51" t="s">
        <v>235</v>
      </c>
      <c r="J51" t="s">
        <v>220</v>
      </c>
    </row>
    <row r="52" spans="2:13" x14ac:dyDescent="0.2">
      <c r="B52">
        <v>187</v>
      </c>
      <c r="C52" t="s">
        <v>242</v>
      </c>
      <c r="D52" t="s">
        <v>415</v>
      </c>
      <c r="E52" t="s">
        <v>98</v>
      </c>
      <c r="F52" t="s">
        <v>99</v>
      </c>
      <c r="G52">
        <v>9.6</v>
      </c>
      <c r="H52">
        <v>0.67</v>
      </c>
      <c r="I52">
        <v>0.31</v>
      </c>
      <c r="J52">
        <v>0.13</v>
      </c>
    </row>
    <row r="53" spans="2:13" x14ac:dyDescent="0.2">
      <c r="B53">
        <v>196</v>
      </c>
      <c r="C53" t="s">
        <v>261</v>
      </c>
      <c r="D53" t="s">
        <v>414</v>
      </c>
      <c r="E53" t="s">
        <v>73</v>
      </c>
      <c r="H53" t="s">
        <v>244</v>
      </c>
      <c r="I53" t="s">
        <v>74</v>
      </c>
      <c r="J53" t="s">
        <v>245</v>
      </c>
      <c r="K53" t="s">
        <v>107</v>
      </c>
      <c r="L53" t="s">
        <v>238</v>
      </c>
      <c r="M53" t="s">
        <v>201</v>
      </c>
    </row>
    <row r="54" spans="2:13" x14ac:dyDescent="0.2">
      <c r="B54">
        <v>197</v>
      </c>
      <c r="C54" t="s">
        <v>261</v>
      </c>
      <c r="D54" t="s">
        <v>414</v>
      </c>
      <c r="E54" t="s">
        <v>82</v>
      </c>
      <c r="H54" t="s">
        <v>246</v>
      </c>
      <c r="I54" t="s">
        <v>247</v>
      </c>
      <c r="J54" t="s">
        <v>248</v>
      </c>
      <c r="K54" t="s">
        <v>249</v>
      </c>
      <c r="L54" t="s">
        <v>123</v>
      </c>
      <c r="M54" t="s">
        <v>250</v>
      </c>
    </row>
    <row r="55" spans="2:13" x14ac:dyDescent="0.2">
      <c r="B55">
        <v>200</v>
      </c>
      <c r="C55" t="s">
        <v>261</v>
      </c>
      <c r="D55" t="s">
        <v>414</v>
      </c>
      <c r="E55" t="s">
        <v>98</v>
      </c>
      <c r="F55" t="s">
        <v>99</v>
      </c>
      <c r="G55">
        <v>2.2999999999999998</v>
      </c>
      <c r="H55">
        <v>0.41</v>
      </c>
      <c r="I55">
        <v>0.61</v>
      </c>
      <c r="J55" t="s">
        <v>96</v>
      </c>
      <c r="K55">
        <v>0.72199999999999998</v>
      </c>
      <c r="L55">
        <v>1.25</v>
      </c>
      <c r="M55">
        <v>0.77500000000000002</v>
      </c>
    </row>
    <row r="56" spans="2:13" x14ac:dyDescent="0.2">
      <c r="B56">
        <v>206</v>
      </c>
      <c r="C56" t="s">
        <v>261</v>
      </c>
      <c r="D56" t="s">
        <v>414</v>
      </c>
      <c r="E56" t="s">
        <v>73</v>
      </c>
      <c r="H56" t="s">
        <v>250</v>
      </c>
      <c r="I56" t="s">
        <v>151</v>
      </c>
      <c r="J56" t="s">
        <v>215</v>
      </c>
    </row>
    <row r="57" spans="2:13" x14ac:dyDescent="0.2">
      <c r="B57">
        <v>207</v>
      </c>
      <c r="C57" t="s">
        <v>261</v>
      </c>
      <c r="D57" t="s">
        <v>414</v>
      </c>
      <c r="E57" t="s">
        <v>82</v>
      </c>
      <c r="H57" t="s">
        <v>252</v>
      </c>
      <c r="I57" t="s">
        <v>213</v>
      </c>
      <c r="J57" t="s">
        <v>253</v>
      </c>
    </row>
    <row r="58" spans="2:13" x14ac:dyDescent="0.2">
      <c r="B58">
        <v>210</v>
      </c>
      <c r="C58" t="s">
        <v>261</v>
      </c>
      <c r="D58" t="s">
        <v>414</v>
      </c>
      <c r="E58" t="s">
        <v>98</v>
      </c>
      <c r="F58" t="s">
        <v>99</v>
      </c>
      <c r="G58">
        <v>2.2999999999999998</v>
      </c>
      <c r="H58" t="s">
        <v>96</v>
      </c>
      <c r="I58">
        <v>0.36099999999999999</v>
      </c>
      <c r="J58">
        <v>0.191</v>
      </c>
    </row>
    <row r="59" spans="2:13" x14ac:dyDescent="0.2">
      <c r="B59">
        <v>220</v>
      </c>
      <c r="C59" t="s">
        <v>261</v>
      </c>
      <c r="D59" t="s">
        <v>415</v>
      </c>
      <c r="E59" t="s">
        <v>73</v>
      </c>
      <c r="H59" t="s">
        <v>255</v>
      </c>
      <c r="I59" t="s">
        <v>256</v>
      </c>
      <c r="J59" t="s">
        <v>85</v>
      </c>
      <c r="K59" t="s">
        <v>257</v>
      </c>
      <c r="L59" t="s">
        <v>87</v>
      </c>
      <c r="M59" t="s">
        <v>258</v>
      </c>
    </row>
    <row r="60" spans="2:13" x14ac:dyDescent="0.2">
      <c r="B60">
        <v>221</v>
      </c>
      <c r="C60" t="s">
        <v>261</v>
      </c>
      <c r="D60" t="s">
        <v>415</v>
      </c>
      <c r="E60" t="s">
        <v>82</v>
      </c>
      <c r="H60" t="s">
        <v>259</v>
      </c>
      <c r="I60" t="s">
        <v>249</v>
      </c>
      <c r="J60" t="s">
        <v>86</v>
      </c>
      <c r="K60" t="s">
        <v>123</v>
      </c>
      <c r="L60" t="s">
        <v>250</v>
      </c>
      <c r="M60" t="s">
        <v>252</v>
      </c>
    </row>
    <row r="61" spans="2:13" x14ac:dyDescent="0.2">
      <c r="B61">
        <v>224</v>
      </c>
      <c r="C61" t="s">
        <v>261</v>
      </c>
      <c r="D61" t="s">
        <v>415</v>
      </c>
      <c r="E61" t="s">
        <v>98</v>
      </c>
      <c r="F61" t="s">
        <v>99</v>
      </c>
      <c r="G61">
        <v>2.8</v>
      </c>
      <c r="H61">
        <v>0.41</v>
      </c>
      <c r="I61">
        <v>0.71899999999999997</v>
      </c>
      <c r="J61" t="s">
        <v>96</v>
      </c>
      <c r="K61">
        <v>0.92800000000000005</v>
      </c>
      <c r="L61">
        <v>1.37</v>
      </c>
      <c r="M61" t="s">
        <v>96</v>
      </c>
    </row>
    <row r="62" spans="2:13" x14ac:dyDescent="0.2">
      <c r="B62">
        <v>230</v>
      </c>
      <c r="C62" t="s">
        <v>261</v>
      </c>
      <c r="D62" t="s">
        <v>415</v>
      </c>
      <c r="E62" t="s">
        <v>73</v>
      </c>
      <c r="H62" t="s">
        <v>213</v>
      </c>
      <c r="I62" t="s">
        <v>205</v>
      </c>
    </row>
    <row r="63" spans="2:13" x14ac:dyDescent="0.2">
      <c r="B63">
        <v>231</v>
      </c>
      <c r="C63" t="s">
        <v>261</v>
      </c>
      <c r="D63" t="s">
        <v>415</v>
      </c>
      <c r="E63" t="s">
        <v>82</v>
      </c>
      <c r="H63" t="s">
        <v>260</v>
      </c>
      <c r="I63" t="s">
        <v>253</v>
      </c>
    </row>
    <row r="64" spans="2:13" x14ac:dyDescent="0.2">
      <c r="B64">
        <v>234</v>
      </c>
      <c r="C64" t="s">
        <v>261</v>
      </c>
      <c r="D64" t="s">
        <v>415</v>
      </c>
      <c r="E64" t="s">
        <v>98</v>
      </c>
      <c r="F64" t="s">
        <v>99</v>
      </c>
      <c r="G64">
        <v>2.8</v>
      </c>
      <c r="H64">
        <v>0.52800000000000002</v>
      </c>
      <c r="I64">
        <v>0.47299999999999998</v>
      </c>
    </row>
    <row r="65" spans="2:13" x14ac:dyDescent="0.2">
      <c r="B65">
        <v>244</v>
      </c>
      <c r="C65" t="s">
        <v>295</v>
      </c>
      <c r="D65" t="s">
        <v>414</v>
      </c>
      <c r="E65" t="s">
        <v>73</v>
      </c>
      <c r="H65" t="s">
        <v>401</v>
      </c>
      <c r="I65" t="s">
        <v>146</v>
      </c>
      <c r="J65" t="s">
        <v>264</v>
      </c>
      <c r="K65" t="s">
        <v>265</v>
      </c>
      <c r="L65" t="s">
        <v>249</v>
      </c>
      <c r="M65" t="s">
        <v>266</v>
      </c>
    </row>
    <row r="66" spans="2:13" x14ac:dyDescent="0.2">
      <c r="B66">
        <v>245</v>
      </c>
      <c r="C66" t="s">
        <v>295</v>
      </c>
      <c r="D66" t="s">
        <v>414</v>
      </c>
      <c r="E66" t="s">
        <v>82</v>
      </c>
      <c r="H66" t="s">
        <v>267</v>
      </c>
      <c r="I66" t="s">
        <v>268</v>
      </c>
      <c r="J66" t="s">
        <v>269</v>
      </c>
      <c r="K66" t="s">
        <v>270</v>
      </c>
      <c r="L66" t="s">
        <v>108</v>
      </c>
      <c r="M66" t="s">
        <v>132</v>
      </c>
    </row>
    <row r="67" spans="2:13" x14ac:dyDescent="0.2">
      <c r="B67">
        <v>248</v>
      </c>
      <c r="C67" t="s">
        <v>295</v>
      </c>
      <c r="D67" t="s">
        <v>414</v>
      </c>
      <c r="E67" t="s">
        <v>98</v>
      </c>
      <c r="F67" t="s">
        <v>99</v>
      </c>
      <c r="G67">
        <v>5.8</v>
      </c>
      <c r="H67">
        <v>0.44</v>
      </c>
      <c r="I67">
        <v>0.09</v>
      </c>
      <c r="J67">
        <v>0.72</v>
      </c>
      <c r="K67">
        <v>0.09</v>
      </c>
      <c r="L67">
        <v>8.1000000000000003E-2</v>
      </c>
      <c r="M67">
        <v>1.1000000000000001</v>
      </c>
    </row>
    <row r="68" spans="2:13" x14ac:dyDescent="0.2">
      <c r="B68">
        <v>254</v>
      </c>
      <c r="C68" t="s">
        <v>295</v>
      </c>
      <c r="D68" t="s">
        <v>414</v>
      </c>
      <c r="E68" t="s">
        <v>73</v>
      </c>
      <c r="H68" t="s">
        <v>272</v>
      </c>
      <c r="I68" t="s">
        <v>273</v>
      </c>
      <c r="J68" t="s">
        <v>79</v>
      </c>
      <c r="K68" t="s">
        <v>274</v>
      </c>
    </row>
    <row r="69" spans="2:13" x14ac:dyDescent="0.2">
      <c r="B69">
        <v>255</v>
      </c>
      <c r="C69" t="s">
        <v>295</v>
      </c>
      <c r="D69" t="s">
        <v>414</v>
      </c>
      <c r="E69" t="s">
        <v>82</v>
      </c>
      <c r="H69" t="s">
        <v>212</v>
      </c>
      <c r="I69" t="s">
        <v>275</v>
      </c>
      <c r="J69" t="s">
        <v>89</v>
      </c>
      <c r="K69" t="s">
        <v>276</v>
      </c>
    </row>
    <row r="70" spans="2:13" x14ac:dyDescent="0.2">
      <c r="B70">
        <v>258</v>
      </c>
      <c r="C70" t="s">
        <v>295</v>
      </c>
      <c r="D70" t="s">
        <v>414</v>
      </c>
      <c r="E70" t="s">
        <v>98</v>
      </c>
      <c r="F70" t="s">
        <v>99</v>
      </c>
      <c r="G70">
        <v>5.8</v>
      </c>
      <c r="H70">
        <v>0.53</v>
      </c>
      <c r="J70">
        <v>0.18</v>
      </c>
      <c r="K70">
        <v>0.35</v>
      </c>
    </row>
    <row r="71" spans="2:13" x14ac:dyDescent="0.2">
      <c r="B71">
        <v>267</v>
      </c>
      <c r="C71" t="s">
        <v>295</v>
      </c>
      <c r="D71" t="s">
        <v>415</v>
      </c>
      <c r="E71" t="s">
        <v>73</v>
      </c>
      <c r="H71" t="s">
        <v>402</v>
      </c>
      <c r="I71" t="s">
        <v>277</v>
      </c>
      <c r="J71" t="s">
        <v>278</v>
      </c>
      <c r="K71" t="s">
        <v>84</v>
      </c>
      <c r="L71" t="s">
        <v>279</v>
      </c>
      <c r="M71" t="s">
        <v>280</v>
      </c>
    </row>
    <row r="72" spans="2:13" x14ac:dyDescent="0.2">
      <c r="B72">
        <v>268</v>
      </c>
      <c r="C72" t="s">
        <v>295</v>
      </c>
      <c r="D72" t="s">
        <v>415</v>
      </c>
      <c r="E72" t="s">
        <v>82</v>
      </c>
      <c r="H72" t="s">
        <v>267</v>
      </c>
      <c r="I72" t="s">
        <v>268</v>
      </c>
      <c r="J72" t="s">
        <v>269</v>
      </c>
      <c r="K72" t="s">
        <v>270</v>
      </c>
      <c r="L72" t="s">
        <v>108</v>
      </c>
      <c r="M72" t="s">
        <v>132</v>
      </c>
    </row>
    <row r="73" spans="2:13" x14ac:dyDescent="0.2">
      <c r="B73">
        <v>271</v>
      </c>
      <c r="C73" t="s">
        <v>295</v>
      </c>
      <c r="D73" t="s">
        <v>415</v>
      </c>
      <c r="E73" t="s">
        <v>98</v>
      </c>
      <c r="F73" t="s">
        <v>99</v>
      </c>
      <c r="G73">
        <v>5.8</v>
      </c>
      <c r="H73">
        <v>0.38</v>
      </c>
      <c r="I73">
        <v>0.11</v>
      </c>
      <c r="J73">
        <v>0.85</v>
      </c>
      <c r="K73">
        <v>0.26</v>
      </c>
      <c r="L73">
        <v>4.2000000000000003E-2</v>
      </c>
      <c r="M73">
        <v>1.3</v>
      </c>
    </row>
    <row r="74" spans="2:13" x14ac:dyDescent="0.2">
      <c r="B74">
        <v>277</v>
      </c>
      <c r="C74" t="s">
        <v>295</v>
      </c>
      <c r="D74" t="s">
        <v>415</v>
      </c>
      <c r="E74" t="s">
        <v>73</v>
      </c>
      <c r="H74" t="s">
        <v>281</v>
      </c>
      <c r="I74" t="s">
        <v>282</v>
      </c>
      <c r="K74" t="s">
        <v>160</v>
      </c>
    </row>
    <row r="75" spans="2:13" x14ac:dyDescent="0.2">
      <c r="B75">
        <v>278</v>
      </c>
      <c r="C75" t="s">
        <v>295</v>
      </c>
      <c r="D75" t="s">
        <v>415</v>
      </c>
      <c r="E75" t="s">
        <v>82</v>
      </c>
      <c r="H75" t="s">
        <v>212</v>
      </c>
      <c r="I75" t="s">
        <v>283</v>
      </c>
      <c r="K75" t="s">
        <v>276</v>
      </c>
    </row>
    <row r="76" spans="2:13" x14ac:dyDescent="0.2">
      <c r="B76">
        <v>281</v>
      </c>
      <c r="C76" t="s">
        <v>295</v>
      </c>
      <c r="D76" t="s">
        <v>415</v>
      </c>
      <c r="E76" t="s">
        <v>98</v>
      </c>
      <c r="F76" t="s">
        <v>99</v>
      </c>
      <c r="G76">
        <v>5.8</v>
      </c>
      <c r="H76">
        <v>0.53</v>
      </c>
      <c r="I76">
        <v>0.51</v>
      </c>
      <c r="K76">
        <v>0.45</v>
      </c>
    </row>
    <row r="77" spans="2:13" x14ac:dyDescent="0.2">
      <c r="B77">
        <v>290</v>
      </c>
      <c r="C77" t="s">
        <v>295</v>
      </c>
      <c r="D77" t="s">
        <v>416</v>
      </c>
      <c r="E77" t="s">
        <v>73</v>
      </c>
      <c r="H77" t="s">
        <v>401</v>
      </c>
      <c r="I77" t="s">
        <v>285</v>
      </c>
      <c r="J77" t="s">
        <v>286</v>
      </c>
      <c r="K77" t="s">
        <v>287</v>
      </c>
      <c r="L77" t="s">
        <v>288</v>
      </c>
      <c r="M77" t="s">
        <v>289</v>
      </c>
    </row>
    <row r="78" spans="2:13" x14ac:dyDescent="0.2">
      <c r="B78">
        <v>291</v>
      </c>
      <c r="C78" t="s">
        <v>295</v>
      </c>
      <c r="D78" t="s">
        <v>416</v>
      </c>
      <c r="E78" t="s">
        <v>82</v>
      </c>
      <c r="H78" t="s">
        <v>290</v>
      </c>
      <c r="I78" t="s">
        <v>268</v>
      </c>
      <c r="J78" t="s">
        <v>269</v>
      </c>
      <c r="K78" t="s">
        <v>270</v>
      </c>
      <c r="L78" t="s">
        <v>108</v>
      </c>
      <c r="M78" t="s">
        <v>132</v>
      </c>
    </row>
    <row r="79" spans="2:13" x14ac:dyDescent="0.2">
      <c r="B79">
        <v>294</v>
      </c>
      <c r="C79" t="s">
        <v>295</v>
      </c>
      <c r="D79" t="s">
        <v>416</v>
      </c>
      <c r="E79" t="s">
        <v>98</v>
      </c>
      <c r="F79" t="s">
        <v>99</v>
      </c>
      <c r="G79">
        <v>6.2</v>
      </c>
      <c r="H79" t="s">
        <v>291</v>
      </c>
      <c r="I79">
        <v>0.2</v>
      </c>
      <c r="J79">
        <v>1.4</v>
      </c>
      <c r="K79">
        <v>0.33</v>
      </c>
      <c r="L79">
        <v>2.4E-2</v>
      </c>
      <c r="M79">
        <v>0.49</v>
      </c>
    </row>
    <row r="80" spans="2:13" x14ac:dyDescent="0.2">
      <c r="B80">
        <v>300</v>
      </c>
      <c r="C80" t="s">
        <v>295</v>
      </c>
      <c r="D80" t="s">
        <v>416</v>
      </c>
      <c r="E80" t="s">
        <v>73</v>
      </c>
      <c r="H80" t="s">
        <v>258</v>
      </c>
      <c r="I80" t="s">
        <v>293</v>
      </c>
      <c r="K80" t="s">
        <v>294</v>
      </c>
    </row>
    <row r="81" spans="2:19" x14ac:dyDescent="0.2">
      <c r="B81">
        <v>301</v>
      </c>
      <c r="C81" t="s">
        <v>295</v>
      </c>
      <c r="D81" t="s">
        <v>416</v>
      </c>
      <c r="E81" t="s">
        <v>82</v>
      </c>
      <c r="H81" t="s">
        <v>212</v>
      </c>
      <c r="I81" t="s">
        <v>283</v>
      </c>
      <c r="K81" t="s">
        <v>276</v>
      </c>
    </row>
    <row r="82" spans="2:19" x14ac:dyDescent="0.2">
      <c r="B82">
        <v>304</v>
      </c>
      <c r="C82" t="s">
        <v>295</v>
      </c>
      <c r="D82" t="s">
        <v>416</v>
      </c>
      <c r="E82" t="s">
        <v>98</v>
      </c>
      <c r="F82" t="s">
        <v>99</v>
      </c>
      <c r="G82">
        <v>6.2</v>
      </c>
      <c r="H82">
        <v>0.4</v>
      </c>
      <c r="I82">
        <v>0.43</v>
      </c>
      <c r="K82">
        <v>0.48</v>
      </c>
    </row>
    <row r="83" spans="2:19" x14ac:dyDescent="0.2">
      <c r="B83">
        <v>314</v>
      </c>
      <c r="C83" t="s">
        <v>361</v>
      </c>
      <c r="D83" t="s">
        <v>414</v>
      </c>
      <c r="E83" t="s">
        <v>73</v>
      </c>
      <c r="H83" t="s">
        <v>403</v>
      </c>
      <c r="I83" t="s">
        <v>298</v>
      </c>
      <c r="J83" t="s">
        <v>299</v>
      </c>
      <c r="K83" t="s">
        <v>277</v>
      </c>
      <c r="L83" t="s">
        <v>300</v>
      </c>
      <c r="M83" t="s">
        <v>301</v>
      </c>
      <c r="N83" t="s">
        <v>106</v>
      </c>
      <c r="O83" t="s">
        <v>302</v>
      </c>
      <c r="P83" t="s">
        <v>303</v>
      </c>
      <c r="Q83" t="s">
        <v>304</v>
      </c>
      <c r="R83" t="s">
        <v>305</v>
      </c>
      <c r="S83" t="s">
        <v>280</v>
      </c>
    </row>
    <row r="84" spans="2:19" x14ac:dyDescent="0.2">
      <c r="B84">
        <v>315</v>
      </c>
      <c r="C84" t="s">
        <v>361</v>
      </c>
      <c r="D84" t="s">
        <v>414</v>
      </c>
      <c r="E84" t="s">
        <v>82</v>
      </c>
      <c r="H84" t="s">
        <v>306</v>
      </c>
      <c r="I84" t="s">
        <v>307</v>
      </c>
      <c r="J84" t="s">
        <v>224</v>
      </c>
      <c r="K84" t="s">
        <v>308</v>
      </c>
      <c r="L84" t="s">
        <v>286</v>
      </c>
      <c r="M84" t="s">
        <v>229</v>
      </c>
      <c r="N84" t="s">
        <v>161</v>
      </c>
      <c r="O84" t="s">
        <v>309</v>
      </c>
      <c r="P84" t="s">
        <v>310</v>
      </c>
      <c r="Q84" t="s">
        <v>305</v>
      </c>
      <c r="R84" t="s">
        <v>311</v>
      </c>
      <c r="S84" t="s">
        <v>312</v>
      </c>
    </row>
    <row r="85" spans="2:19" x14ac:dyDescent="0.2">
      <c r="B85">
        <v>318</v>
      </c>
      <c r="C85" t="s">
        <v>361</v>
      </c>
      <c r="D85" t="s">
        <v>414</v>
      </c>
      <c r="E85" t="s">
        <v>98</v>
      </c>
      <c r="F85" t="s">
        <v>99</v>
      </c>
      <c r="G85">
        <v>3.9</v>
      </c>
      <c r="H85">
        <v>5.8000000000000003E-2</v>
      </c>
      <c r="I85">
        <v>6.3E-2</v>
      </c>
      <c r="J85">
        <v>6.0999999999999999E-2</v>
      </c>
      <c r="K85">
        <v>0.15</v>
      </c>
      <c r="L85">
        <v>7.3999999999999996E-2</v>
      </c>
      <c r="M85">
        <v>9.4E-2</v>
      </c>
      <c r="N85">
        <v>0.13</v>
      </c>
      <c r="O85">
        <v>0.13</v>
      </c>
      <c r="P85">
        <v>0.15</v>
      </c>
      <c r="Q85">
        <v>0.36</v>
      </c>
      <c r="R85">
        <v>0.42</v>
      </c>
      <c r="S85">
        <v>0.33</v>
      </c>
    </row>
    <row r="86" spans="2:19" x14ac:dyDescent="0.2">
      <c r="B86">
        <v>324</v>
      </c>
      <c r="C86" t="s">
        <v>361</v>
      </c>
      <c r="D86" t="s">
        <v>414</v>
      </c>
      <c r="E86" t="s">
        <v>73</v>
      </c>
      <c r="H86" t="s">
        <v>181</v>
      </c>
      <c r="I86" t="s">
        <v>315</v>
      </c>
      <c r="J86" t="s">
        <v>169</v>
      </c>
      <c r="K86" t="s">
        <v>316</v>
      </c>
      <c r="L86" t="s">
        <v>317</v>
      </c>
      <c r="M86" t="s">
        <v>318</v>
      </c>
      <c r="N86" t="s">
        <v>187</v>
      </c>
    </row>
    <row r="87" spans="2:19" x14ac:dyDescent="0.2">
      <c r="B87">
        <v>325</v>
      </c>
      <c r="C87" t="s">
        <v>361</v>
      </c>
      <c r="D87" t="s">
        <v>414</v>
      </c>
      <c r="E87" t="s">
        <v>82</v>
      </c>
      <c r="H87" t="s">
        <v>319</v>
      </c>
      <c r="I87" t="s">
        <v>252</v>
      </c>
      <c r="J87" t="s">
        <v>320</v>
      </c>
      <c r="K87" t="s">
        <v>220</v>
      </c>
      <c r="L87" t="s">
        <v>206</v>
      </c>
      <c r="M87" t="s">
        <v>126</v>
      </c>
      <c r="N87" t="s">
        <v>195</v>
      </c>
    </row>
    <row r="88" spans="2:19" x14ac:dyDescent="0.2">
      <c r="B88">
        <v>328</v>
      </c>
      <c r="C88" t="s">
        <v>361</v>
      </c>
      <c r="D88" t="s">
        <v>414</v>
      </c>
      <c r="E88" t="s">
        <v>98</v>
      </c>
      <c r="F88" t="s">
        <v>99</v>
      </c>
      <c r="G88">
        <v>3.9</v>
      </c>
      <c r="H88">
        <v>0.12</v>
      </c>
      <c r="I88">
        <v>8.3000000000000004E-2</v>
      </c>
      <c r="J88">
        <v>0.11</v>
      </c>
      <c r="K88">
        <v>0.22</v>
      </c>
      <c r="L88">
        <v>7.5999999999999998E-2</v>
      </c>
      <c r="M88">
        <v>0.15</v>
      </c>
      <c r="N88">
        <v>0.11</v>
      </c>
    </row>
    <row r="89" spans="2:19" x14ac:dyDescent="0.2">
      <c r="B89">
        <v>335</v>
      </c>
      <c r="C89" t="s">
        <v>361</v>
      </c>
      <c r="D89" t="s">
        <v>415</v>
      </c>
      <c r="E89" t="s">
        <v>73</v>
      </c>
      <c r="H89" t="s">
        <v>404</v>
      </c>
      <c r="I89" t="s">
        <v>322</v>
      </c>
      <c r="J89" t="s">
        <v>299</v>
      </c>
      <c r="K89" t="s">
        <v>323</v>
      </c>
      <c r="L89" t="s">
        <v>324</v>
      </c>
      <c r="M89" t="s">
        <v>325</v>
      </c>
      <c r="N89" t="s">
        <v>106</v>
      </c>
      <c r="O89" t="s">
        <v>302</v>
      </c>
      <c r="P89" t="s">
        <v>303</v>
      </c>
      <c r="Q89" t="s">
        <v>249</v>
      </c>
      <c r="R89" t="s">
        <v>305</v>
      </c>
      <c r="S89" t="s">
        <v>326</v>
      </c>
    </row>
    <row r="90" spans="2:19" x14ac:dyDescent="0.2">
      <c r="B90">
        <v>336</v>
      </c>
      <c r="C90" t="s">
        <v>361</v>
      </c>
      <c r="D90" t="s">
        <v>415</v>
      </c>
      <c r="E90" t="s">
        <v>82</v>
      </c>
      <c r="H90" t="s">
        <v>306</v>
      </c>
      <c r="I90" t="s">
        <v>307</v>
      </c>
      <c r="J90" t="s">
        <v>224</v>
      </c>
      <c r="K90" t="s">
        <v>308</v>
      </c>
      <c r="L90" t="s">
        <v>286</v>
      </c>
      <c r="M90" t="s">
        <v>229</v>
      </c>
      <c r="N90" t="s">
        <v>161</v>
      </c>
      <c r="O90" t="s">
        <v>309</v>
      </c>
      <c r="P90" t="s">
        <v>310</v>
      </c>
      <c r="Q90" t="s">
        <v>327</v>
      </c>
      <c r="R90" t="s">
        <v>311</v>
      </c>
      <c r="S90" t="s">
        <v>328</v>
      </c>
    </row>
    <row r="91" spans="2:19" x14ac:dyDescent="0.2">
      <c r="B91">
        <v>339</v>
      </c>
      <c r="C91" t="s">
        <v>361</v>
      </c>
      <c r="D91" t="s">
        <v>415</v>
      </c>
      <c r="E91" t="s">
        <v>98</v>
      </c>
      <c r="F91" t="s">
        <v>99</v>
      </c>
      <c r="G91">
        <v>3.9</v>
      </c>
      <c r="H91">
        <v>0.151</v>
      </c>
      <c r="I91">
        <v>5.7000000000000002E-2</v>
      </c>
      <c r="J91">
        <v>8.2000000000000003E-2</v>
      </c>
      <c r="K91">
        <v>0.17</v>
      </c>
      <c r="L91">
        <v>7.2999999999999995E-2</v>
      </c>
      <c r="M91">
        <v>9.6000000000000002E-2</v>
      </c>
      <c r="N91">
        <v>0.13</v>
      </c>
      <c r="O91">
        <v>0.17</v>
      </c>
      <c r="P91">
        <v>0.2</v>
      </c>
      <c r="Q91">
        <v>0.19</v>
      </c>
      <c r="R91">
        <v>0.47</v>
      </c>
      <c r="S91">
        <v>0.3</v>
      </c>
    </row>
    <row r="92" spans="2:19" x14ac:dyDescent="0.2">
      <c r="B92">
        <v>345</v>
      </c>
      <c r="C92" t="s">
        <v>361</v>
      </c>
      <c r="D92" t="s">
        <v>415</v>
      </c>
      <c r="E92" t="s">
        <v>73</v>
      </c>
      <c r="H92" t="s">
        <v>181</v>
      </c>
      <c r="I92" t="s">
        <v>315</v>
      </c>
      <c r="J92" t="s">
        <v>169</v>
      </c>
      <c r="K92" t="s">
        <v>329</v>
      </c>
      <c r="L92" t="s">
        <v>317</v>
      </c>
      <c r="M92" t="s">
        <v>186</v>
      </c>
      <c r="N92" t="s">
        <v>187</v>
      </c>
    </row>
    <row r="93" spans="2:19" x14ac:dyDescent="0.2">
      <c r="B93">
        <v>346</v>
      </c>
      <c r="C93" t="s">
        <v>361</v>
      </c>
      <c r="D93" t="s">
        <v>415</v>
      </c>
      <c r="E93" t="s">
        <v>82</v>
      </c>
      <c r="H93" t="s">
        <v>319</v>
      </c>
      <c r="I93" t="s">
        <v>252</v>
      </c>
      <c r="J93" t="s">
        <v>320</v>
      </c>
      <c r="K93" t="s">
        <v>79</v>
      </c>
      <c r="L93" t="s">
        <v>206</v>
      </c>
      <c r="M93" t="s">
        <v>126</v>
      </c>
      <c r="N93" t="s">
        <v>195</v>
      </c>
    </row>
    <row r="94" spans="2:19" x14ac:dyDescent="0.2">
      <c r="B94">
        <v>349</v>
      </c>
      <c r="C94" t="s">
        <v>361</v>
      </c>
      <c r="D94" t="s">
        <v>415</v>
      </c>
      <c r="E94" t="s">
        <v>98</v>
      </c>
      <c r="F94" t="s">
        <v>99</v>
      </c>
      <c r="G94">
        <v>3.9</v>
      </c>
      <c r="H94">
        <v>0.24</v>
      </c>
      <c r="I94">
        <v>0.17</v>
      </c>
      <c r="J94">
        <v>0.12</v>
      </c>
      <c r="K94">
        <v>0.24</v>
      </c>
      <c r="L94">
        <v>0.19</v>
      </c>
      <c r="M94">
        <v>0.14000000000000001</v>
      </c>
      <c r="N94">
        <v>0.16</v>
      </c>
    </row>
    <row r="95" spans="2:19" x14ac:dyDescent="0.2">
      <c r="B95">
        <v>356</v>
      </c>
      <c r="C95" t="s">
        <v>361</v>
      </c>
      <c r="D95" t="s">
        <v>416</v>
      </c>
      <c r="E95" t="s">
        <v>73</v>
      </c>
      <c r="H95" t="s">
        <v>404</v>
      </c>
      <c r="I95" t="s">
        <v>331</v>
      </c>
      <c r="J95" t="s">
        <v>299</v>
      </c>
      <c r="K95" t="s">
        <v>277</v>
      </c>
      <c r="L95" t="s">
        <v>300</v>
      </c>
      <c r="M95" t="s">
        <v>301</v>
      </c>
      <c r="N95" t="s">
        <v>332</v>
      </c>
      <c r="O95" t="s">
        <v>333</v>
      </c>
      <c r="P95" t="s">
        <v>334</v>
      </c>
      <c r="Q95" t="s">
        <v>249</v>
      </c>
      <c r="R95" t="s">
        <v>335</v>
      </c>
      <c r="S95" t="s">
        <v>336</v>
      </c>
    </row>
    <row r="96" spans="2:19" x14ac:dyDescent="0.2">
      <c r="B96">
        <v>357</v>
      </c>
      <c r="C96" t="s">
        <v>361</v>
      </c>
      <c r="D96" t="s">
        <v>416</v>
      </c>
      <c r="E96" t="s">
        <v>82</v>
      </c>
      <c r="H96" t="s">
        <v>306</v>
      </c>
      <c r="I96" t="s">
        <v>307</v>
      </c>
      <c r="J96" t="s">
        <v>224</v>
      </c>
      <c r="K96" t="s">
        <v>308</v>
      </c>
      <c r="L96" t="s">
        <v>286</v>
      </c>
      <c r="M96" t="s">
        <v>229</v>
      </c>
      <c r="N96" t="s">
        <v>161</v>
      </c>
      <c r="O96" t="s">
        <v>145</v>
      </c>
      <c r="P96" t="s">
        <v>337</v>
      </c>
      <c r="Q96" t="s">
        <v>327</v>
      </c>
      <c r="R96" t="s">
        <v>311</v>
      </c>
      <c r="S96" t="s">
        <v>338</v>
      </c>
    </row>
    <row r="97" spans="2:19" x14ac:dyDescent="0.2">
      <c r="B97">
        <v>360</v>
      </c>
      <c r="C97" t="s">
        <v>361</v>
      </c>
      <c r="D97" t="s">
        <v>416</v>
      </c>
      <c r="E97" t="s">
        <v>98</v>
      </c>
      <c r="F97" t="s">
        <v>99</v>
      </c>
      <c r="G97">
        <v>3.9</v>
      </c>
      <c r="H97">
        <v>8.4000000000000005E-2</v>
      </c>
      <c r="I97">
        <v>4.1000000000000002E-2</v>
      </c>
      <c r="J97">
        <v>0.22</v>
      </c>
      <c r="K97">
        <v>0.14000000000000001</v>
      </c>
      <c r="L97">
        <v>0.11</v>
      </c>
      <c r="M97">
        <v>6.9000000000000006E-2</v>
      </c>
      <c r="N97">
        <v>0.12</v>
      </c>
      <c r="O97">
        <v>0.11</v>
      </c>
      <c r="P97">
        <v>7.4999999999999997E-2</v>
      </c>
      <c r="Q97">
        <v>0.37</v>
      </c>
      <c r="R97">
        <v>0.49</v>
      </c>
      <c r="S97">
        <v>0.25</v>
      </c>
    </row>
    <row r="98" spans="2:19" x14ac:dyDescent="0.2">
      <c r="B98">
        <v>366</v>
      </c>
      <c r="C98" t="s">
        <v>361</v>
      </c>
      <c r="D98" t="s">
        <v>416</v>
      </c>
      <c r="E98" t="s">
        <v>73</v>
      </c>
      <c r="H98" t="s">
        <v>328</v>
      </c>
      <c r="I98" t="s">
        <v>339</v>
      </c>
      <c r="J98" t="s">
        <v>174</v>
      </c>
      <c r="K98" t="s">
        <v>340</v>
      </c>
      <c r="L98" t="s">
        <v>236</v>
      </c>
      <c r="M98" t="s">
        <v>341</v>
      </c>
      <c r="N98" t="s">
        <v>342</v>
      </c>
    </row>
    <row r="99" spans="2:19" x14ac:dyDescent="0.2">
      <c r="B99">
        <v>367</v>
      </c>
      <c r="C99" t="s">
        <v>361</v>
      </c>
      <c r="D99" t="s">
        <v>416</v>
      </c>
      <c r="E99" t="s">
        <v>82</v>
      </c>
      <c r="H99" t="s">
        <v>343</v>
      </c>
      <c r="I99" t="s">
        <v>344</v>
      </c>
      <c r="J99" t="s">
        <v>320</v>
      </c>
      <c r="K99" t="s">
        <v>115</v>
      </c>
      <c r="L99" t="s">
        <v>206</v>
      </c>
      <c r="M99" t="s">
        <v>152</v>
      </c>
      <c r="N99" t="s">
        <v>345</v>
      </c>
    </row>
    <row r="100" spans="2:19" x14ac:dyDescent="0.2">
      <c r="B100">
        <v>370</v>
      </c>
      <c r="C100" t="s">
        <v>361</v>
      </c>
      <c r="D100" t="s">
        <v>416</v>
      </c>
      <c r="E100" t="s">
        <v>98</v>
      </c>
      <c r="F100" t="s">
        <v>99</v>
      </c>
      <c r="G100">
        <v>3.9</v>
      </c>
      <c r="H100">
        <v>0.24</v>
      </c>
      <c r="I100">
        <v>0.19</v>
      </c>
      <c r="J100">
        <v>0.21</v>
      </c>
      <c r="K100">
        <v>0.15</v>
      </c>
      <c r="L100">
        <v>0.19</v>
      </c>
      <c r="M100">
        <v>0.22</v>
      </c>
      <c r="N100">
        <v>0.26</v>
      </c>
    </row>
    <row r="101" spans="2:19" x14ac:dyDescent="0.2">
      <c r="B101">
        <v>377</v>
      </c>
      <c r="C101" t="s">
        <v>361</v>
      </c>
      <c r="D101" t="s">
        <v>417</v>
      </c>
      <c r="E101" t="s">
        <v>73</v>
      </c>
      <c r="H101" t="s">
        <v>405</v>
      </c>
      <c r="I101" t="s">
        <v>299</v>
      </c>
      <c r="J101" t="s">
        <v>347</v>
      </c>
      <c r="K101" t="s">
        <v>348</v>
      </c>
      <c r="L101" t="s">
        <v>325</v>
      </c>
      <c r="M101" t="s">
        <v>332</v>
      </c>
      <c r="N101" t="s">
        <v>333</v>
      </c>
      <c r="O101" t="s">
        <v>131</v>
      </c>
      <c r="P101" t="s">
        <v>279</v>
      </c>
      <c r="Q101" t="s">
        <v>335</v>
      </c>
      <c r="R101" t="s">
        <v>132</v>
      </c>
    </row>
    <row r="102" spans="2:19" x14ac:dyDescent="0.2">
      <c r="B102">
        <v>378</v>
      </c>
      <c r="C102" t="s">
        <v>361</v>
      </c>
      <c r="D102" t="s">
        <v>417</v>
      </c>
      <c r="E102" t="s">
        <v>82</v>
      </c>
      <c r="H102" t="s">
        <v>349</v>
      </c>
      <c r="I102" t="s">
        <v>224</v>
      </c>
      <c r="J102" t="s">
        <v>308</v>
      </c>
      <c r="K102" t="s">
        <v>286</v>
      </c>
      <c r="L102" t="s">
        <v>229</v>
      </c>
      <c r="M102" t="s">
        <v>161</v>
      </c>
      <c r="N102" t="s">
        <v>145</v>
      </c>
      <c r="O102" t="s">
        <v>75</v>
      </c>
      <c r="P102" t="s">
        <v>327</v>
      </c>
      <c r="Q102" t="s">
        <v>311</v>
      </c>
      <c r="R102" t="s">
        <v>328</v>
      </c>
    </row>
    <row r="103" spans="2:19" x14ac:dyDescent="0.2">
      <c r="B103">
        <v>381</v>
      </c>
      <c r="C103" t="s">
        <v>361</v>
      </c>
      <c r="D103" t="s">
        <v>417</v>
      </c>
      <c r="E103" t="s">
        <v>98</v>
      </c>
      <c r="F103" t="s">
        <v>99</v>
      </c>
      <c r="G103">
        <v>3.9</v>
      </c>
      <c r="H103">
        <v>2.7E-2</v>
      </c>
      <c r="I103">
        <v>0.14000000000000001</v>
      </c>
      <c r="J103">
        <v>0.25</v>
      </c>
      <c r="K103">
        <v>7.3000000000000001E-3</v>
      </c>
      <c r="L103">
        <v>3.4000000000000002E-2</v>
      </c>
      <c r="M103">
        <v>0.25</v>
      </c>
      <c r="N103">
        <v>0.26</v>
      </c>
      <c r="O103">
        <v>0.11</v>
      </c>
      <c r="P103">
        <v>0.18</v>
      </c>
      <c r="Q103">
        <v>0.44</v>
      </c>
      <c r="R103">
        <v>0.12</v>
      </c>
    </row>
    <row r="104" spans="2:19" x14ac:dyDescent="0.2">
      <c r="B104">
        <v>387</v>
      </c>
      <c r="C104" t="s">
        <v>361</v>
      </c>
      <c r="D104" t="s">
        <v>417</v>
      </c>
      <c r="E104" t="s">
        <v>73</v>
      </c>
      <c r="H104" t="s">
        <v>328</v>
      </c>
      <c r="I104" t="s">
        <v>202</v>
      </c>
      <c r="J104" t="s">
        <v>344</v>
      </c>
      <c r="K104" t="s">
        <v>350</v>
      </c>
      <c r="L104" t="s">
        <v>351</v>
      </c>
      <c r="M104" t="s">
        <v>352</v>
      </c>
      <c r="N104" t="s">
        <v>353</v>
      </c>
    </row>
    <row r="105" spans="2:19" x14ac:dyDescent="0.2">
      <c r="B105">
        <v>388</v>
      </c>
      <c r="C105" t="s">
        <v>361</v>
      </c>
      <c r="D105" t="s">
        <v>417</v>
      </c>
      <c r="E105" t="s">
        <v>82</v>
      </c>
      <c r="H105" t="s">
        <v>343</v>
      </c>
      <c r="I105" t="s">
        <v>252</v>
      </c>
      <c r="J105" t="s">
        <v>354</v>
      </c>
      <c r="L105" t="s">
        <v>206</v>
      </c>
      <c r="M105" t="s">
        <v>355</v>
      </c>
      <c r="N105" t="s">
        <v>80</v>
      </c>
    </row>
    <row r="106" spans="2:19" x14ac:dyDescent="0.2">
      <c r="B106">
        <v>391</v>
      </c>
      <c r="C106" t="s">
        <v>361</v>
      </c>
      <c r="D106" t="s">
        <v>417</v>
      </c>
      <c r="E106" t="s">
        <v>98</v>
      </c>
      <c r="F106" t="s">
        <v>99</v>
      </c>
      <c r="G106">
        <v>3.9</v>
      </c>
      <c r="H106">
        <v>0.19</v>
      </c>
      <c r="I106">
        <v>0.15</v>
      </c>
      <c r="J106">
        <v>0.21</v>
      </c>
      <c r="L106">
        <v>0.12</v>
      </c>
      <c r="M106">
        <v>0.24</v>
      </c>
      <c r="N106">
        <v>0.35</v>
      </c>
    </row>
    <row r="107" spans="2:19" x14ac:dyDescent="0.2">
      <c r="B107">
        <v>398</v>
      </c>
      <c r="C107" t="s">
        <v>361</v>
      </c>
      <c r="D107" t="s">
        <v>418</v>
      </c>
      <c r="E107" t="s">
        <v>73</v>
      </c>
      <c r="H107" t="s">
        <v>407</v>
      </c>
      <c r="I107" t="s">
        <v>299</v>
      </c>
      <c r="J107" t="s">
        <v>347</v>
      </c>
      <c r="K107" t="s">
        <v>348</v>
      </c>
      <c r="L107" t="s">
        <v>357</v>
      </c>
      <c r="M107" t="s">
        <v>358</v>
      </c>
      <c r="N107" t="s">
        <v>359</v>
      </c>
      <c r="O107" t="s">
        <v>334</v>
      </c>
      <c r="P107" t="s">
        <v>279</v>
      </c>
      <c r="Q107" t="s">
        <v>336</v>
      </c>
      <c r="R107" t="s">
        <v>132</v>
      </c>
    </row>
    <row r="108" spans="2:19" x14ac:dyDescent="0.2">
      <c r="B108">
        <v>399</v>
      </c>
      <c r="C108" t="s">
        <v>361</v>
      </c>
      <c r="D108" t="s">
        <v>418</v>
      </c>
      <c r="E108" t="s">
        <v>82</v>
      </c>
      <c r="H108" t="s">
        <v>349</v>
      </c>
      <c r="I108" t="s">
        <v>224</v>
      </c>
      <c r="J108" t="s">
        <v>308</v>
      </c>
      <c r="K108" t="s">
        <v>286</v>
      </c>
      <c r="L108" t="s">
        <v>229</v>
      </c>
      <c r="M108" t="s">
        <v>161</v>
      </c>
      <c r="N108" t="s">
        <v>145</v>
      </c>
      <c r="O108" t="s">
        <v>337</v>
      </c>
      <c r="P108" t="s">
        <v>327</v>
      </c>
      <c r="Q108" t="s">
        <v>338</v>
      </c>
      <c r="R108" t="s">
        <v>328</v>
      </c>
    </row>
    <row r="109" spans="2:19" x14ac:dyDescent="0.2">
      <c r="B109">
        <v>402</v>
      </c>
      <c r="C109" t="s">
        <v>361</v>
      </c>
      <c r="D109" t="s">
        <v>418</v>
      </c>
      <c r="E109" t="s">
        <v>98</v>
      </c>
      <c r="F109" t="s">
        <v>99</v>
      </c>
      <c r="G109">
        <v>3.9</v>
      </c>
      <c r="H109">
        <v>2.8000000000000001E-2</v>
      </c>
      <c r="I109">
        <v>6.5000000000000002E-2</v>
      </c>
      <c r="J109">
        <v>0.18</v>
      </c>
      <c r="K109">
        <v>0.14000000000000001</v>
      </c>
      <c r="L109">
        <v>8.7999999999999995E-2</v>
      </c>
      <c r="M109">
        <v>0.13</v>
      </c>
      <c r="N109">
        <v>8.5000000000000006E-2</v>
      </c>
      <c r="O109">
        <v>8.5999999999999993E-2</v>
      </c>
      <c r="P109">
        <v>0.16</v>
      </c>
      <c r="Q109">
        <v>0.36</v>
      </c>
      <c r="R109">
        <v>0.18</v>
      </c>
    </row>
    <row r="110" spans="2:19" x14ac:dyDescent="0.2">
      <c r="B110">
        <v>408</v>
      </c>
      <c r="C110" t="s">
        <v>361</v>
      </c>
      <c r="D110" t="s">
        <v>418</v>
      </c>
      <c r="E110" t="s">
        <v>73</v>
      </c>
      <c r="H110" t="s">
        <v>328</v>
      </c>
      <c r="I110" t="s">
        <v>190</v>
      </c>
      <c r="J110" t="s">
        <v>344</v>
      </c>
      <c r="K110" t="s">
        <v>350</v>
      </c>
      <c r="L110" t="s">
        <v>236</v>
      </c>
      <c r="M110" t="s">
        <v>341</v>
      </c>
      <c r="N110" t="s">
        <v>353</v>
      </c>
    </row>
    <row r="111" spans="2:19" x14ac:dyDescent="0.2">
      <c r="B111">
        <v>409</v>
      </c>
      <c r="C111" t="s">
        <v>361</v>
      </c>
      <c r="D111" t="s">
        <v>418</v>
      </c>
      <c r="E111" t="s">
        <v>82</v>
      </c>
      <c r="H111" t="s">
        <v>343</v>
      </c>
      <c r="I111" t="s">
        <v>360</v>
      </c>
      <c r="J111" t="s">
        <v>354</v>
      </c>
      <c r="L111" t="s">
        <v>206</v>
      </c>
      <c r="M111" t="s">
        <v>152</v>
      </c>
      <c r="N111" t="s">
        <v>80</v>
      </c>
    </row>
    <row r="112" spans="2:19" x14ac:dyDescent="0.2">
      <c r="B112">
        <v>412</v>
      </c>
      <c r="C112" t="s">
        <v>361</v>
      </c>
      <c r="D112" t="s">
        <v>418</v>
      </c>
      <c r="E112" t="s">
        <v>98</v>
      </c>
      <c r="F112" t="s">
        <v>99</v>
      </c>
      <c r="G112">
        <v>3.9</v>
      </c>
      <c r="H112">
        <v>0.23</v>
      </c>
      <c r="I112">
        <v>0.16</v>
      </c>
      <c r="J112">
        <v>0.19</v>
      </c>
      <c r="L112">
        <v>6.6000000000000003E-2</v>
      </c>
      <c r="M112">
        <v>0.2</v>
      </c>
      <c r="N112">
        <v>0.36</v>
      </c>
    </row>
    <row r="113" spans="2:13" x14ac:dyDescent="0.2">
      <c r="B113">
        <v>421</v>
      </c>
      <c r="C113" t="s">
        <v>386</v>
      </c>
      <c r="D113" t="s">
        <v>414</v>
      </c>
      <c r="E113" t="s">
        <v>73</v>
      </c>
      <c r="H113" t="s">
        <v>408</v>
      </c>
      <c r="I113" t="s">
        <v>277</v>
      </c>
      <c r="J113" t="s">
        <v>364</v>
      </c>
      <c r="K113" t="s">
        <v>365</v>
      </c>
      <c r="L113" t="s">
        <v>366</v>
      </c>
      <c r="M113" t="s">
        <v>158</v>
      </c>
    </row>
    <row r="114" spans="2:13" x14ac:dyDescent="0.2">
      <c r="B114">
        <v>422</v>
      </c>
      <c r="C114" t="s">
        <v>386</v>
      </c>
      <c r="D114" t="s">
        <v>414</v>
      </c>
      <c r="E114" t="s">
        <v>82</v>
      </c>
      <c r="H114" t="s">
        <v>367</v>
      </c>
      <c r="I114" t="s">
        <v>368</v>
      </c>
      <c r="J114" t="s">
        <v>369</v>
      </c>
      <c r="K114" t="s">
        <v>370</v>
      </c>
      <c r="L114" t="s">
        <v>85</v>
      </c>
      <c r="M114" t="s">
        <v>209</v>
      </c>
    </row>
    <row r="115" spans="2:13" x14ac:dyDescent="0.2">
      <c r="B115">
        <v>425</v>
      </c>
      <c r="C115" t="s">
        <v>386</v>
      </c>
      <c r="D115" t="s">
        <v>414</v>
      </c>
      <c r="E115" t="s">
        <v>98</v>
      </c>
      <c r="F115" t="s">
        <v>99</v>
      </c>
      <c r="G115">
        <v>10.199999999999999</v>
      </c>
      <c r="H115">
        <v>1.8</v>
      </c>
      <c r="I115">
        <v>0.34</v>
      </c>
      <c r="J115">
        <v>0.5</v>
      </c>
      <c r="K115">
        <v>0.1</v>
      </c>
      <c r="L115">
        <v>3.3000000000000002E-2</v>
      </c>
      <c r="M115">
        <v>0.38</v>
      </c>
    </row>
    <row r="116" spans="2:13" x14ac:dyDescent="0.2">
      <c r="B116">
        <v>431</v>
      </c>
      <c r="C116" t="s">
        <v>386</v>
      </c>
      <c r="D116" t="s">
        <v>414</v>
      </c>
      <c r="E116" t="s">
        <v>73</v>
      </c>
      <c r="H116" t="s">
        <v>202</v>
      </c>
      <c r="I116" t="s">
        <v>293</v>
      </c>
      <c r="J116" t="s">
        <v>371</v>
      </c>
      <c r="K116" t="s">
        <v>372</v>
      </c>
    </row>
    <row r="117" spans="2:13" x14ac:dyDescent="0.2">
      <c r="B117">
        <v>432</v>
      </c>
      <c r="C117" t="s">
        <v>386</v>
      </c>
      <c r="D117" t="s">
        <v>414</v>
      </c>
      <c r="E117" t="s">
        <v>82</v>
      </c>
      <c r="H117" t="s">
        <v>373</v>
      </c>
      <c r="I117" t="s">
        <v>374</v>
      </c>
      <c r="J117" t="s">
        <v>355</v>
      </c>
      <c r="K117" t="s">
        <v>375</v>
      </c>
    </row>
    <row r="118" spans="2:13" x14ac:dyDescent="0.2">
      <c r="B118">
        <v>435</v>
      </c>
      <c r="C118" t="s">
        <v>386</v>
      </c>
      <c r="D118" t="s">
        <v>414</v>
      </c>
      <c r="E118" t="s">
        <v>98</v>
      </c>
      <c r="F118" t="s">
        <v>99</v>
      </c>
      <c r="G118">
        <v>10.199999999999999</v>
      </c>
      <c r="H118">
        <v>0.37</v>
      </c>
      <c r="I118">
        <v>0.61</v>
      </c>
      <c r="J118">
        <v>0.61</v>
      </c>
      <c r="K118">
        <v>0.24</v>
      </c>
    </row>
    <row r="119" spans="2:13" x14ac:dyDescent="0.2">
      <c r="B119">
        <v>444</v>
      </c>
      <c r="C119" t="s">
        <v>386</v>
      </c>
      <c r="D119" t="s">
        <v>415</v>
      </c>
      <c r="E119" t="s">
        <v>73</v>
      </c>
      <c r="H119" t="s">
        <v>409</v>
      </c>
      <c r="I119" t="s">
        <v>377</v>
      </c>
      <c r="J119" t="s">
        <v>378</v>
      </c>
      <c r="K119" t="s">
        <v>379</v>
      </c>
      <c r="L119" t="s">
        <v>380</v>
      </c>
    </row>
    <row r="120" spans="2:13" x14ac:dyDescent="0.2">
      <c r="B120">
        <v>445</v>
      </c>
      <c r="C120" t="s">
        <v>386</v>
      </c>
      <c r="D120" t="s">
        <v>415</v>
      </c>
      <c r="E120" t="s">
        <v>82</v>
      </c>
      <c r="H120" t="s">
        <v>277</v>
      </c>
      <c r="I120" t="s">
        <v>147</v>
      </c>
      <c r="J120" t="s">
        <v>166</v>
      </c>
      <c r="K120" t="s">
        <v>381</v>
      </c>
      <c r="L120" t="s">
        <v>231</v>
      </c>
    </row>
    <row r="121" spans="2:13" x14ac:dyDescent="0.2">
      <c r="B121">
        <v>448</v>
      </c>
      <c r="C121" t="s">
        <v>386</v>
      </c>
      <c r="D121" t="s">
        <v>415</v>
      </c>
      <c r="E121" t="s">
        <v>98</v>
      </c>
      <c r="F121" t="s">
        <v>99</v>
      </c>
      <c r="G121">
        <v>10.199999999999999</v>
      </c>
      <c r="H121">
        <v>1.4E-2</v>
      </c>
      <c r="I121">
        <v>7.9000000000000001E-2</v>
      </c>
      <c r="J121">
        <v>8.1000000000000003E-2</v>
      </c>
      <c r="K121">
        <v>0.51</v>
      </c>
      <c r="L121">
        <v>0.21</v>
      </c>
    </row>
    <row r="122" spans="2:13" x14ac:dyDescent="0.2">
      <c r="B122">
        <v>454</v>
      </c>
      <c r="C122" t="s">
        <v>386</v>
      </c>
      <c r="D122" t="s">
        <v>415</v>
      </c>
      <c r="E122" t="s">
        <v>73</v>
      </c>
      <c r="H122" t="s">
        <v>232</v>
      </c>
      <c r="I122" t="s">
        <v>260</v>
      </c>
      <c r="J122" t="s">
        <v>215</v>
      </c>
      <c r="K122" t="s">
        <v>207</v>
      </c>
    </row>
    <row r="123" spans="2:13" x14ac:dyDescent="0.2">
      <c r="B123">
        <v>455</v>
      </c>
      <c r="C123" t="s">
        <v>386</v>
      </c>
      <c r="D123" t="s">
        <v>415</v>
      </c>
      <c r="E123" t="s">
        <v>82</v>
      </c>
      <c r="H123" t="s">
        <v>382</v>
      </c>
      <c r="I123" t="s">
        <v>383</v>
      </c>
      <c r="J123" t="s">
        <v>384</v>
      </c>
      <c r="K123" t="s">
        <v>385</v>
      </c>
    </row>
    <row r="124" spans="2:13" x14ac:dyDescent="0.2">
      <c r="B124">
        <v>458</v>
      </c>
      <c r="C124" t="s">
        <v>386</v>
      </c>
      <c r="D124" t="s">
        <v>415</v>
      </c>
      <c r="E124" t="s">
        <v>98</v>
      </c>
      <c r="F124" t="s">
        <v>99</v>
      </c>
      <c r="G124">
        <v>10.199999999999999</v>
      </c>
      <c r="H124">
        <v>0.36</v>
      </c>
      <c r="I124">
        <v>0.17</v>
      </c>
      <c r="J124">
        <v>0.33</v>
      </c>
      <c r="K124">
        <v>0.09</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T124"/>
  <sheetViews>
    <sheetView topLeftCell="F24" zoomScale="75" zoomScaleNormal="75" workbookViewId="0">
      <selection activeCell="P92" sqref="P92"/>
    </sheetView>
  </sheetViews>
  <sheetFormatPr defaultRowHeight="12" x14ac:dyDescent="0.2"/>
  <cols>
    <col min="1" max="2" width="3" customWidth="1"/>
    <col min="7" max="24" width="6.28515625" customWidth="1"/>
  </cols>
  <sheetData>
    <row r="2" spans="2:20" x14ac:dyDescent="0.2">
      <c r="B2" s="4">
        <v>1</v>
      </c>
      <c r="C2" t="s">
        <v>155</v>
      </c>
      <c r="E2" t="s">
        <v>176</v>
      </c>
      <c r="F2" t="s">
        <v>27</v>
      </c>
      <c r="H2" t="s">
        <v>431</v>
      </c>
    </row>
    <row r="3" spans="2:20" x14ac:dyDescent="0.2">
      <c r="B3" s="4">
        <v>2</v>
      </c>
      <c r="C3" t="s">
        <v>155</v>
      </c>
      <c r="D3" t="s">
        <v>414</v>
      </c>
      <c r="E3" t="s">
        <v>92</v>
      </c>
      <c r="F3" t="s">
        <v>93</v>
      </c>
      <c r="G3" t="s">
        <v>387</v>
      </c>
      <c r="H3" t="s">
        <v>94</v>
      </c>
    </row>
    <row r="4" spans="2:20" x14ac:dyDescent="0.2">
      <c r="B4" s="4">
        <v>3</v>
      </c>
      <c r="C4" t="s">
        <v>155</v>
      </c>
      <c r="D4" t="s">
        <v>414</v>
      </c>
      <c r="E4" t="s">
        <v>70</v>
      </c>
      <c r="T4" t="s">
        <v>388</v>
      </c>
    </row>
    <row r="5" spans="2:20" x14ac:dyDescent="0.2">
      <c r="B5" s="4">
        <v>6</v>
      </c>
      <c r="C5" t="s">
        <v>155</v>
      </c>
      <c r="D5" t="s">
        <v>414</v>
      </c>
      <c r="E5" t="s">
        <v>73</v>
      </c>
      <c r="H5" t="s">
        <v>389</v>
      </c>
      <c r="I5" t="s">
        <v>119</v>
      </c>
      <c r="J5" t="s">
        <v>120</v>
      </c>
      <c r="K5" t="s">
        <v>121</v>
      </c>
      <c r="L5" t="s">
        <v>122</v>
      </c>
      <c r="M5" t="s">
        <v>123</v>
      </c>
      <c r="N5" t="s">
        <v>124</v>
      </c>
      <c r="O5" t="s">
        <v>125</v>
      </c>
      <c r="P5" t="s">
        <v>79</v>
      </c>
      <c r="Q5" t="s">
        <v>126</v>
      </c>
      <c r="R5" t="s">
        <v>127</v>
      </c>
    </row>
    <row r="6" spans="2:20" x14ac:dyDescent="0.2">
      <c r="B6" s="4">
        <v>7</v>
      </c>
      <c r="C6" t="s">
        <v>155</v>
      </c>
      <c r="D6" t="s">
        <v>414</v>
      </c>
      <c r="E6" t="s">
        <v>82</v>
      </c>
      <c r="H6" t="s">
        <v>128</v>
      </c>
      <c r="I6" t="s">
        <v>129</v>
      </c>
      <c r="J6" t="s">
        <v>130</v>
      </c>
      <c r="K6" t="s">
        <v>131</v>
      </c>
      <c r="L6" t="s">
        <v>132</v>
      </c>
      <c r="M6" t="s">
        <v>77</v>
      </c>
      <c r="N6" t="s">
        <v>133</v>
      </c>
      <c r="O6" t="s">
        <v>134</v>
      </c>
      <c r="P6" t="s">
        <v>135</v>
      </c>
      <c r="Q6" t="s">
        <v>136</v>
      </c>
      <c r="R6" t="s">
        <v>137</v>
      </c>
    </row>
    <row r="7" spans="2:20" x14ac:dyDescent="0.2">
      <c r="B7">
        <v>12</v>
      </c>
      <c r="C7" t="s">
        <v>155</v>
      </c>
      <c r="D7" t="s">
        <v>414</v>
      </c>
      <c r="E7" t="s">
        <v>28</v>
      </c>
      <c r="F7" t="s">
        <v>411</v>
      </c>
      <c r="G7">
        <v>0.04</v>
      </c>
      <c r="H7">
        <v>2.1000000000000001E-2</v>
      </c>
      <c r="I7">
        <v>1.7000000000000001E-2</v>
      </c>
      <c r="J7">
        <v>1.4999999999999999E-2</v>
      </c>
      <c r="K7">
        <v>1.7999999999999999E-2</v>
      </c>
      <c r="L7">
        <v>1.4E-2</v>
      </c>
      <c r="M7" t="s">
        <v>96</v>
      </c>
      <c r="N7">
        <v>0.02</v>
      </c>
      <c r="O7">
        <v>1.2E-2</v>
      </c>
      <c r="P7">
        <v>8.9999999999999993E-3</v>
      </c>
      <c r="Q7">
        <v>1.6E-2</v>
      </c>
      <c r="R7">
        <v>5.8999999999999999E-3</v>
      </c>
      <c r="T7" t="s">
        <v>140</v>
      </c>
    </row>
    <row r="8" spans="2:20" x14ac:dyDescent="0.2">
      <c r="B8">
        <v>19</v>
      </c>
      <c r="C8" t="s">
        <v>155</v>
      </c>
      <c r="D8" t="s">
        <v>415</v>
      </c>
      <c r="E8" t="s">
        <v>73</v>
      </c>
      <c r="H8" t="s">
        <v>390</v>
      </c>
      <c r="I8" t="s">
        <v>144</v>
      </c>
      <c r="J8" t="s">
        <v>120</v>
      </c>
      <c r="K8" t="s">
        <v>145</v>
      </c>
      <c r="L8" t="s">
        <v>122</v>
      </c>
      <c r="M8" t="s">
        <v>124</v>
      </c>
      <c r="N8" t="s">
        <v>125</v>
      </c>
      <c r="O8" t="s">
        <v>79</v>
      </c>
      <c r="P8" t="s">
        <v>126</v>
      </c>
      <c r="Q8" t="s">
        <v>127</v>
      </c>
    </row>
    <row r="9" spans="2:20" x14ac:dyDescent="0.2">
      <c r="B9">
        <v>20</v>
      </c>
      <c r="C9" t="s">
        <v>155</v>
      </c>
      <c r="D9" t="s">
        <v>415</v>
      </c>
      <c r="E9" t="s">
        <v>82</v>
      </c>
      <c r="H9" t="s">
        <v>146</v>
      </c>
      <c r="I9" t="s">
        <v>147</v>
      </c>
      <c r="J9" t="s">
        <v>148</v>
      </c>
      <c r="K9" t="s">
        <v>131</v>
      </c>
      <c r="L9" t="s">
        <v>149</v>
      </c>
      <c r="M9" t="s">
        <v>133</v>
      </c>
      <c r="N9" t="s">
        <v>134</v>
      </c>
      <c r="O9" t="s">
        <v>135</v>
      </c>
      <c r="P9" t="s">
        <v>136</v>
      </c>
      <c r="Q9" t="s">
        <v>137</v>
      </c>
    </row>
    <row r="10" spans="2:20" x14ac:dyDescent="0.2">
      <c r="B10">
        <v>25</v>
      </c>
      <c r="C10" t="s">
        <v>155</v>
      </c>
      <c r="D10" t="s">
        <v>415</v>
      </c>
      <c r="E10" t="s">
        <v>28</v>
      </c>
      <c r="F10" t="s">
        <v>411</v>
      </c>
      <c r="G10">
        <v>0.04</v>
      </c>
      <c r="H10">
        <v>2.7E-2</v>
      </c>
      <c r="I10">
        <v>5.7000000000000002E-3</v>
      </c>
      <c r="J10">
        <v>1.0999999999999999E-2</v>
      </c>
      <c r="K10">
        <v>9.5999999999999992E-3</v>
      </c>
      <c r="L10">
        <v>3.7000000000000002E-3</v>
      </c>
      <c r="M10">
        <v>1.6E-2</v>
      </c>
      <c r="N10">
        <v>1.0999999999999999E-2</v>
      </c>
      <c r="O10">
        <v>1.7000000000000001E-2</v>
      </c>
      <c r="P10">
        <v>8.9999999999999993E-3</v>
      </c>
      <c r="Q10">
        <v>4.8000000000000001E-4</v>
      </c>
      <c r="T10" t="s">
        <v>97</v>
      </c>
    </row>
    <row r="11" spans="2:20" x14ac:dyDescent="0.2">
      <c r="B11">
        <v>31</v>
      </c>
      <c r="C11" t="s">
        <v>155</v>
      </c>
      <c r="D11" t="s">
        <v>416</v>
      </c>
      <c r="E11" t="s">
        <v>73</v>
      </c>
      <c r="H11" t="s">
        <v>391</v>
      </c>
      <c r="I11" t="s">
        <v>74</v>
      </c>
      <c r="J11" t="s">
        <v>131</v>
      </c>
      <c r="K11" t="s">
        <v>108</v>
      </c>
      <c r="L11" t="s">
        <v>77</v>
      </c>
      <c r="M11" t="s">
        <v>151</v>
      </c>
      <c r="N11" t="s">
        <v>79</v>
      </c>
      <c r="O11" t="s">
        <v>152</v>
      </c>
      <c r="P11" t="s">
        <v>81</v>
      </c>
    </row>
    <row r="12" spans="2:20" x14ac:dyDescent="0.2">
      <c r="B12">
        <v>32</v>
      </c>
      <c r="C12" t="s">
        <v>155</v>
      </c>
      <c r="D12" t="s">
        <v>416</v>
      </c>
      <c r="E12" t="s">
        <v>82</v>
      </c>
      <c r="H12" t="s">
        <v>153</v>
      </c>
      <c r="I12" t="s">
        <v>84</v>
      </c>
      <c r="J12" t="s">
        <v>107</v>
      </c>
      <c r="K12" t="s">
        <v>86</v>
      </c>
      <c r="L12" t="s">
        <v>87</v>
      </c>
      <c r="M12" t="s">
        <v>88</v>
      </c>
      <c r="N12" t="s">
        <v>89</v>
      </c>
      <c r="O12" t="s">
        <v>90</v>
      </c>
      <c r="P12" t="s">
        <v>91</v>
      </c>
    </row>
    <row r="13" spans="2:20" x14ac:dyDescent="0.2">
      <c r="B13">
        <v>37</v>
      </c>
      <c r="C13" t="s">
        <v>155</v>
      </c>
      <c r="D13" t="s">
        <v>416</v>
      </c>
      <c r="E13" t="s">
        <v>28</v>
      </c>
      <c r="F13" t="s">
        <v>411</v>
      </c>
      <c r="G13">
        <v>0.04</v>
      </c>
      <c r="H13">
        <v>1E-3</v>
      </c>
      <c r="I13">
        <v>1E-3</v>
      </c>
      <c r="J13" t="s">
        <v>101</v>
      </c>
      <c r="K13">
        <v>3.0000000000000001E-3</v>
      </c>
      <c r="L13" t="s">
        <v>101</v>
      </c>
      <c r="M13">
        <v>2E-3</v>
      </c>
      <c r="N13">
        <v>2E-3</v>
      </c>
      <c r="O13">
        <v>1E-3</v>
      </c>
      <c r="P13">
        <v>4.0000000000000001E-3</v>
      </c>
      <c r="T13" t="s">
        <v>97</v>
      </c>
    </row>
    <row r="14" spans="2:20" x14ac:dyDescent="0.2">
      <c r="B14">
        <v>45</v>
      </c>
      <c r="C14" t="s">
        <v>155</v>
      </c>
      <c r="D14" t="s">
        <v>417</v>
      </c>
      <c r="E14" t="s">
        <v>73</v>
      </c>
      <c r="H14" t="s">
        <v>392</v>
      </c>
      <c r="I14" t="s">
        <v>74</v>
      </c>
      <c r="J14" t="s">
        <v>75</v>
      </c>
      <c r="K14" t="s">
        <v>76</v>
      </c>
      <c r="L14" t="s">
        <v>77</v>
      </c>
      <c r="M14" t="s">
        <v>78</v>
      </c>
      <c r="N14" t="s">
        <v>79</v>
      </c>
      <c r="O14" t="s">
        <v>80</v>
      </c>
      <c r="P14" t="s">
        <v>81</v>
      </c>
    </row>
    <row r="15" spans="2:20" x14ac:dyDescent="0.2">
      <c r="B15">
        <v>46</v>
      </c>
      <c r="C15" t="s">
        <v>155</v>
      </c>
      <c r="D15" t="s">
        <v>417</v>
      </c>
      <c r="E15" t="s">
        <v>82</v>
      </c>
      <c r="H15" t="s">
        <v>83</v>
      </c>
      <c r="I15" t="s">
        <v>84</v>
      </c>
      <c r="J15" t="s">
        <v>85</v>
      </c>
      <c r="K15" t="s">
        <v>86</v>
      </c>
      <c r="L15" t="s">
        <v>87</v>
      </c>
      <c r="M15" t="s">
        <v>88</v>
      </c>
      <c r="N15" t="s">
        <v>89</v>
      </c>
      <c r="O15" t="s">
        <v>90</v>
      </c>
      <c r="P15" t="s">
        <v>91</v>
      </c>
    </row>
    <row r="16" spans="2:20" x14ac:dyDescent="0.2">
      <c r="B16">
        <v>51</v>
      </c>
      <c r="C16" t="s">
        <v>155</v>
      </c>
      <c r="D16" t="s">
        <v>417</v>
      </c>
      <c r="E16" t="s">
        <v>28</v>
      </c>
      <c r="F16" t="s">
        <v>411</v>
      </c>
      <c r="G16">
        <v>0.04</v>
      </c>
      <c r="H16">
        <v>1E-3</v>
      </c>
      <c r="I16">
        <v>1E-3</v>
      </c>
      <c r="J16">
        <v>1E-3</v>
      </c>
      <c r="K16" t="s">
        <v>101</v>
      </c>
      <c r="L16" t="s">
        <v>101</v>
      </c>
      <c r="M16">
        <v>8.9999999999999993E-3</v>
      </c>
      <c r="N16">
        <v>3.0000000000000001E-3</v>
      </c>
      <c r="O16">
        <v>4.0000000000000001E-3</v>
      </c>
      <c r="P16">
        <v>4.0000000000000001E-3</v>
      </c>
      <c r="T16" t="s">
        <v>97</v>
      </c>
    </row>
    <row r="17" spans="2:20" x14ac:dyDescent="0.2">
      <c r="B17">
        <v>58</v>
      </c>
      <c r="C17" t="s">
        <v>155</v>
      </c>
      <c r="D17" t="s">
        <v>418</v>
      </c>
      <c r="E17" t="s">
        <v>73</v>
      </c>
      <c r="H17" t="s">
        <v>393</v>
      </c>
      <c r="I17" t="s">
        <v>106</v>
      </c>
      <c r="J17" t="s">
        <v>107</v>
      </c>
      <c r="K17" t="s">
        <v>108</v>
      </c>
      <c r="L17" t="s">
        <v>109</v>
      </c>
      <c r="M17" t="s">
        <v>110</v>
      </c>
      <c r="N17" t="s">
        <v>111</v>
      </c>
      <c r="O17" t="s">
        <v>112</v>
      </c>
      <c r="P17" t="s">
        <v>113</v>
      </c>
    </row>
    <row r="18" spans="2:20" x14ac:dyDescent="0.2">
      <c r="B18">
        <v>59</v>
      </c>
      <c r="C18" t="s">
        <v>155</v>
      </c>
      <c r="D18" t="s">
        <v>418</v>
      </c>
      <c r="E18" t="s">
        <v>82</v>
      </c>
      <c r="H18" t="s">
        <v>114</v>
      </c>
      <c r="I18" t="s">
        <v>84</v>
      </c>
      <c r="J18" t="s">
        <v>85</v>
      </c>
      <c r="K18" t="s">
        <v>86</v>
      </c>
      <c r="L18" t="s">
        <v>87</v>
      </c>
      <c r="M18" t="s">
        <v>115</v>
      </c>
      <c r="N18" t="s">
        <v>89</v>
      </c>
      <c r="O18" t="s">
        <v>116</v>
      </c>
      <c r="P18" t="s">
        <v>91</v>
      </c>
    </row>
    <row r="19" spans="2:20" x14ac:dyDescent="0.2">
      <c r="B19">
        <v>64</v>
      </c>
      <c r="C19" t="s">
        <v>155</v>
      </c>
      <c r="D19" t="s">
        <v>418</v>
      </c>
      <c r="E19" t="s">
        <v>28</v>
      </c>
      <c r="F19" t="s">
        <v>411</v>
      </c>
      <c r="G19">
        <v>0.04</v>
      </c>
      <c r="H19">
        <v>4.0000000000000001E-3</v>
      </c>
      <c r="I19" t="s">
        <v>101</v>
      </c>
      <c r="J19">
        <v>1E-3</v>
      </c>
      <c r="K19" t="s">
        <v>101</v>
      </c>
      <c r="L19">
        <v>1E-3</v>
      </c>
      <c r="M19" t="s">
        <v>117</v>
      </c>
      <c r="N19">
        <v>2E-3</v>
      </c>
      <c r="O19" t="s">
        <v>101</v>
      </c>
      <c r="P19">
        <v>2E-3</v>
      </c>
      <c r="T19" t="s">
        <v>97</v>
      </c>
    </row>
    <row r="20" spans="2:20" x14ac:dyDescent="0.2">
      <c r="B20">
        <v>71</v>
      </c>
      <c r="C20" t="s">
        <v>175</v>
      </c>
      <c r="D20" t="s">
        <v>414</v>
      </c>
      <c r="E20" t="s">
        <v>73</v>
      </c>
      <c r="H20" t="s">
        <v>130</v>
      </c>
      <c r="I20" t="s">
        <v>157</v>
      </c>
      <c r="K20" t="s">
        <v>158</v>
      </c>
      <c r="L20" t="s">
        <v>159</v>
      </c>
      <c r="M20" t="s">
        <v>160</v>
      </c>
    </row>
    <row r="21" spans="2:20" x14ac:dyDescent="0.2">
      <c r="B21">
        <v>72</v>
      </c>
      <c r="C21" t="s">
        <v>175</v>
      </c>
      <c r="D21" t="s">
        <v>414</v>
      </c>
      <c r="E21" t="s">
        <v>82</v>
      </c>
      <c r="H21" t="s">
        <v>161</v>
      </c>
      <c r="I21" t="s">
        <v>107</v>
      </c>
      <c r="K21" t="s">
        <v>162</v>
      </c>
      <c r="L21" t="s">
        <v>88</v>
      </c>
      <c r="M21" t="s">
        <v>163</v>
      </c>
    </row>
    <row r="22" spans="2:20" x14ac:dyDescent="0.2">
      <c r="B22">
        <v>76</v>
      </c>
      <c r="C22" t="s">
        <v>175</v>
      </c>
      <c r="D22" t="s">
        <v>414</v>
      </c>
      <c r="E22" t="s">
        <v>28</v>
      </c>
      <c r="F22" t="s">
        <v>411</v>
      </c>
      <c r="G22">
        <v>0.08</v>
      </c>
      <c r="H22" t="s">
        <v>164</v>
      </c>
      <c r="I22">
        <v>1E-3</v>
      </c>
      <c r="K22">
        <v>2E-3</v>
      </c>
      <c r="L22">
        <v>4.0000000000000001E-3</v>
      </c>
      <c r="M22">
        <v>2E-3</v>
      </c>
      <c r="O22" t="s">
        <v>97</v>
      </c>
    </row>
    <row r="23" spans="2:20" x14ac:dyDescent="0.2">
      <c r="B23">
        <v>82</v>
      </c>
      <c r="C23" t="s">
        <v>175</v>
      </c>
      <c r="D23" t="s">
        <v>415</v>
      </c>
      <c r="E23" t="s">
        <v>73</v>
      </c>
      <c r="H23" t="s">
        <v>166</v>
      </c>
      <c r="I23" t="s">
        <v>167</v>
      </c>
      <c r="K23" t="s">
        <v>168</v>
      </c>
      <c r="L23" t="s">
        <v>169</v>
      </c>
      <c r="M23" t="s">
        <v>170</v>
      </c>
    </row>
    <row r="24" spans="2:20" x14ac:dyDescent="0.2">
      <c r="B24">
        <v>83</v>
      </c>
      <c r="C24" t="s">
        <v>175</v>
      </c>
      <c r="D24" t="s">
        <v>415</v>
      </c>
      <c r="E24" t="s">
        <v>82</v>
      </c>
      <c r="H24" t="s">
        <v>161</v>
      </c>
      <c r="I24" t="s">
        <v>107</v>
      </c>
      <c r="K24" t="s">
        <v>162</v>
      </c>
      <c r="L24" t="s">
        <v>88</v>
      </c>
      <c r="M24" t="s">
        <v>163</v>
      </c>
    </row>
    <row r="25" spans="2:20" x14ac:dyDescent="0.2">
      <c r="B25">
        <v>87</v>
      </c>
      <c r="C25" t="s">
        <v>175</v>
      </c>
      <c r="D25" t="s">
        <v>415</v>
      </c>
      <c r="E25" t="s">
        <v>28</v>
      </c>
      <c r="F25" t="s">
        <v>411</v>
      </c>
      <c r="G25">
        <v>0.08</v>
      </c>
      <c r="H25" t="s">
        <v>164</v>
      </c>
      <c r="I25">
        <v>1E-3</v>
      </c>
      <c r="K25" t="s">
        <v>164</v>
      </c>
      <c r="L25">
        <v>4.0000000000000001E-3</v>
      </c>
      <c r="M25">
        <v>2E-3</v>
      </c>
      <c r="O25" t="s">
        <v>97</v>
      </c>
    </row>
    <row r="26" spans="2:20" x14ac:dyDescent="0.2">
      <c r="B26">
        <v>93</v>
      </c>
      <c r="C26" t="s">
        <v>175</v>
      </c>
      <c r="D26" t="s">
        <v>416</v>
      </c>
      <c r="E26" t="s">
        <v>73</v>
      </c>
      <c r="H26" t="s">
        <v>148</v>
      </c>
      <c r="I26" t="s">
        <v>167</v>
      </c>
      <c r="K26" t="s">
        <v>173</v>
      </c>
      <c r="L26" t="s">
        <v>174</v>
      </c>
      <c r="M26" t="s">
        <v>170</v>
      </c>
    </row>
    <row r="27" spans="2:20" x14ac:dyDescent="0.2">
      <c r="B27">
        <v>94</v>
      </c>
      <c r="C27" t="s">
        <v>175</v>
      </c>
      <c r="D27" t="s">
        <v>416</v>
      </c>
      <c r="E27" t="s">
        <v>82</v>
      </c>
      <c r="H27" t="s">
        <v>161</v>
      </c>
      <c r="I27" t="s">
        <v>107</v>
      </c>
      <c r="K27" t="s">
        <v>162</v>
      </c>
      <c r="L27" t="s">
        <v>88</v>
      </c>
      <c r="M27" t="s">
        <v>163</v>
      </c>
    </row>
    <row r="28" spans="2:20" x14ac:dyDescent="0.2">
      <c r="B28">
        <v>98</v>
      </c>
      <c r="C28" t="s">
        <v>175</v>
      </c>
      <c r="D28" t="s">
        <v>416</v>
      </c>
      <c r="E28" t="s">
        <v>28</v>
      </c>
      <c r="F28" t="s">
        <v>411</v>
      </c>
      <c r="G28">
        <v>0.08</v>
      </c>
      <c r="H28" t="s">
        <v>164</v>
      </c>
      <c r="I28">
        <v>1E-3</v>
      </c>
      <c r="K28">
        <v>3.0000000000000001E-3</v>
      </c>
      <c r="L28">
        <v>6.0000000000000001E-3</v>
      </c>
      <c r="M28">
        <v>2E-3</v>
      </c>
      <c r="O28" t="s">
        <v>97</v>
      </c>
    </row>
    <row r="29" spans="2:20" x14ac:dyDescent="0.2">
      <c r="B29">
        <v>107</v>
      </c>
      <c r="C29" t="s">
        <v>221</v>
      </c>
      <c r="D29" t="s">
        <v>420</v>
      </c>
      <c r="E29" t="s">
        <v>73</v>
      </c>
      <c r="H29" t="s">
        <v>394</v>
      </c>
      <c r="I29" t="s">
        <v>180</v>
      </c>
      <c r="J29" t="s">
        <v>181</v>
      </c>
      <c r="K29" t="s">
        <v>182</v>
      </c>
      <c r="L29" t="s">
        <v>183</v>
      </c>
      <c r="M29" t="s">
        <v>184</v>
      </c>
      <c r="N29" t="s">
        <v>185</v>
      </c>
      <c r="O29" t="s">
        <v>186</v>
      </c>
      <c r="P29" t="s">
        <v>187</v>
      </c>
    </row>
    <row r="30" spans="2:20" x14ac:dyDescent="0.2">
      <c r="B30">
        <v>108</v>
      </c>
      <c r="C30" t="s">
        <v>221</v>
      </c>
      <c r="D30" t="s">
        <v>420</v>
      </c>
      <c r="E30" t="s">
        <v>82</v>
      </c>
      <c r="H30" t="s">
        <v>188</v>
      </c>
      <c r="I30" t="s">
        <v>189</v>
      </c>
      <c r="J30" t="s">
        <v>190</v>
      </c>
      <c r="K30" t="s">
        <v>191</v>
      </c>
      <c r="L30" t="s">
        <v>192</v>
      </c>
      <c r="M30" t="s">
        <v>193</v>
      </c>
      <c r="N30" t="s">
        <v>194</v>
      </c>
      <c r="O30" t="s">
        <v>195</v>
      </c>
      <c r="P30" t="s">
        <v>196</v>
      </c>
    </row>
    <row r="31" spans="2:20" x14ac:dyDescent="0.2">
      <c r="B31">
        <v>112</v>
      </c>
      <c r="C31" t="s">
        <v>221</v>
      </c>
      <c r="D31" t="s">
        <v>420</v>
      </c>
      <c r="E31" t="s">
        <v>28</v>
      </c>
      <c r="F31" t="s">
        <v>411</v>
      </c>
      <c r="G31">
        <v>0.02</v>
      </c>
      <c r="H31" t="s">
        <v>197</v>
      </c>
      <c r="I31" t="s">
        <v>198</v>
      </c>
      <c r="J31" t="s">
        <v>198</v>
      </c>
      <c r="K31" t="s">
        <v>198</v>
      </c>
      <c r="L31" t="s">
        <v>198</v>
      </c>
      <c r="M31" t="s">
        <v>198</v>
      </c>
      <c r="N31" t="s">
        <v>199</v>
      </c>
      <c r="O31" t="s">
        <v>199</v>
      </c>
      <c r="P31" t="s">
        <v>199</v>
      </c>
      <c r="T31" t="s">
        <v>97</v>
      </c>
    </row>
    <row r="32" spans="2:20" x14ac:dyDescent="0.2">
      <c r="B32">
        <v>117</v>
      </c>
      <c r="C32" t="s">
        <v>221</v>
      </c>
      <c r="D32" t="s">
        <v>421</v>
      </c>
      <c r="E32" t="s">
        <v>73</v>
      </c>
      <c r="H32" t="s">
        <v>395</v>
      </c>
      <c r="I32" t="s">
        <v>396</v>
      </c>
      <c r="J32" t="s">
        <v>201</v>
      </c>
      <c r="K32" t="s">
        <v>202</v>
      </c>
      <c r="L32" t="s">
        <v>203</v>
      </c>
      <c r="M32" t="s">
        <v>204</v>
      </c>
      <c r="N32" t="s">
        <v>205</v>
      </c>
      <c r="O32" t="s">
        <v>206</v>
      </c>
      <c r="P32" t="s">
        <v>207</v>
      </c>
    </row>
    <row r="33" spans="2:20" x14ac:dyDescent="0.2">
      <c r="B33">
        <v>118</v>
      </c>
      <c r="C33" t="s">
        <v>221</v>
      </c>
      <c r="D33" t="s">
        <v>421</v>
      </c>
      <c r="E33" t="s">
        <v>82</v>
      </c>
      <c r="H33" t="s">
        <v>208</v>
      </c>
      <c r="I33" t="s">
        <v>209</v>
      </c>
      <c r="J33" t="s">
        <v>190</v>
      </c>
      <c r="K33" t="s">
        <v>191</v>
      </c>
      <c r="L33" t="s">
        <v>192</v>
      </c>
      <c r="M33" t="s">
        <v>193</v>
      </c>
      <c r="N33" t="s">
        <v>194</v>
      </c>
      <c r="O33" t="s">
        <v>195</v>
      </c>
      <c r="P33" t="s">
        <v>196</v>
      </c>
    </row>
    <row r="34" spans="2:20" x14ac:dyDescent="0.2">
      <c r="B34">
        <v>122</v>
      </c>
      <c r="C34" t="s">
        <v>221</v>
      </c>
      <c r="D34" t="s">
        <v>421</v>
      </c>
      <c r="E34" t="s">
        <v>28</v>
      </c>
      <c r="F34" t="s">
        <v>411</v>
      </c>
      <c r="G34">
        <v>0.02</v>
      </c>
      <c r="H34" t="s">
        <v>198</v>
      </c>
      <c r="I34" t="s">
        <v>101</v>
      </c>
      <c r="J34" t="s">
        <v>198</v>
      </c>
      <c r="K34" t="s">
        <v>198</v>
      </c>
      <c r="L34" t="s">
        <v>198</v>
      </c>
      <c r="M34" t="s">
        <v>199</v>
      </c>
      <c r="N34" t="s">
        <v>198</v>
      </c>
      <c r="O34" t="s">
        <v>198</v>
      </c>
      <c r="P34" t="s">
        <v>198</v>
      </c>
      <c r="T34" t="s">
        <v>97</v>
      </c>
    </row>
    <row r="35" spans="2:20" x14ac:dyDescent="0.2">
      <c r="B35">
        <v>127</v>
      </c>
      <c r="C35" t="s">
        <v>221</v>
      </c>
      <c r="D35" t="s">
        <v>422</v>
      </c>
      <c r="E35" t="s">
        <v>73</v>
      </c>
      <c r="H35" t="s">
        <v>397</v>
      </c>
      <c r="I35" t="s">
        <v>211</v>
      </c>
      <c r="J35" t="s">
        <v>212</v>
      </c>
      <c r="K35" t="s">
        <v>213</v>
      </c>
      <c r="L35" t="s">
        <v>214</v>
      </c>
      <c r="M35" t="s">
        <v>215</v>
      </c>
    </row>
    <row r="36" spans="2:20" x14ac:dyDescent="0.2">
      <c r="B36">
        <v>128</v>
      </c>
      <c r="C36" t="s">
        <v>221</v>
      </c>
      <c r="D36" t="s">
        <v>422</v>
      </c>
      <c r="E36" t="s">
        <v>82</v>
      </c>
      <c r="H36" t="s">
        <v>189</v>
      </c>
      <c r="I36" t="s">
        <v>190</v>
      </c>
      <c r="J36" t="s">
        <v>191</v>
      </c>
      <c r="K36" t="s">
        <v>192</v>
      </c>
      <c r="L36" t="s">
        <v>193</v>
      </c>
      <c r="M36" t="s">
        <v>194</v>
      </c>
    </row>
    <row r="37" spans="2:20" x14ac:dyDescent="0.2">
      <c r="B37">
        <v>132</v>
      </c>
      <c r="C37" t="s">
        <v>221</v>
      </c>
      <c r="D37" t="s">
        <v>422</v>
      </c>
      <c r="E37" t="s">
        <v>28</v>
      </c>
      <c r="F37" t="s">
        <v>411</v>
      </c>
      <c r="G37">
        <v>0.02</v>
      </c>
      <c r="H37" t="s">
        <v>101</v>
      </c>
      <c r="I37" t="s">
        <v>198</v>
      </c>
      <c r="J37" t="s">
        <v>198</v>
      </c>
      <c r="K37" t="s">
        <v>198</v>
      </c>
      <c r="L37" t="s">
        <v>198</v>
      </c>
      <c r="M37" t="s">
        <v>199</v>
      </c>
      <c r="T37" t="s">
        <v>97</v>
      </c>
    </row>
    <row r="38" spans="2:20" x14ac:dyDescent="0.2">
      <c r="B38">
        <v>137</v>
      </c>
      <c r="C38" t="s">
        <v>221</v>
      </c>
      <c r="D38" t="s">
        <v>423</v>
      </c>
      <c r="E38" t="s">
        <v>73</v>
      </c>
      <c r="H38" t="s">
        <v>398</v>
      </c>
      <c r="I38" t="s">
        <v>87</v>
      </c>
      <c r="J38" t="s">
        <v>217</v>
      </c>
      <c r="K38" t="s">
        <v>218</v>
      </c>
      <c r="L38" t="s">
        <v>219</v>
      </c>
      <c r="M38" t="s">
        <v>220</v>
      </c>
    </row>
    <row r="39" spans="2:20" x14ac:dyDescent="0.2">
      <c r="B39">
        <v>138</v>
      </c>
      <c r="C39" t="s">
        <v>221</v>
      </c>
      <c r="D39" t="s">
        <v>423</v>
      </c>
      <c r="E39" t="s">
        <v>82</v>
      </c>
      <c r="H39" t="s">
        <v>189</v>
      </c>
      <c r="I39" t="s">
        <v>190</v>
      </c>
      <c r="J39" t="s">
        <v>191</v>
      </c>
      <c r="K39" t="s">
        <v>192</v>
      </c>
      <c r="L39" t="s">
        <v>193</v>
      </c>
      <c r="M39" t="s">
        <v>194</v>
      </c>
    </row>
    <row r="40" spans="2:20" x14ac:dyDescent="0.2">
      <c r="B40">
        <v>142</v>
      </c>
      <c r="C40" t="s">
        <v>221</v>
      </c>
      <c r="D40" t="s">
        <v>423</v>
      </c>
      <c r="E40" t="s">
        <v>28</v>
      </c>
      <c r="F40" t="s">
        <v>411</v>
      </c>
      <c r="G40">
        <v>0.02</v>
      </c>
      <c r="H40">
        <v>2E-3</v>
      </c>
      <c r="I40" t="s">
        <v>198</v>
      </c>
      <c r="J40">
        <v>0.02</v>
      </c>
      <c r="K40" t="s">
        <v>198</v>
      </c>
      <c r="L40" t="s">
        <v>198</v>
      </c>
      <c r="M40" t="s">
        <v>198</v>
      </c>
      <c r="T40" t="s">
        <v>97</v>
      </c>
    </row>
    <row r="41" spans="2:20" x14ac:dyDescent="0.2">
      <c r="B41">
        <v>150</v>
      </c>
      <c r="C41" t="s">
        <v>242</v>
      </c>
      <c r="D41" t="s">
        <v>414</v>
      </c>
      <c r="E41" t="s">
        <v>73</v>
      </c>
      <c r="H41" t="s">
        <v>399</v>
      </c>
      <c r="I41" t="s">
        <v>224</v>
      </c>
      <c r="J41" t="s">
        <v>225</v>
      </c>
      <c r="K41" t="s">
        <v>226</v>
      </c>
      <c r="L41" t="s">
        <v>121</v>
      </c>
      <c r="M41" t="s">
        <v>188</v>
      </c>
    </row>
    <row r="42" spans="2:20" x14ac:dyDescent="0.2">
      <c r="B42">
        <v>151</v>
      </c>
      <c r="C42" t="s">
        <v>242</v>
      </c>
      <c r="D42" t="s">
        <v>414</v>
      </c>
      <c r="E42" t="s">
        <v>82</v>
      </c>
      <c r="H42" t="s">
        <v>227</v>
      </c>
      <c r="I42" t="s">
        <v>146</v>
      </c>
      <c r="J42" t="s">
        <v>228</v>
      </c>
      <c r="K42" t="s">
        <v>229</v>
      </c>
      <c r="L42" t="s">
        <v>230</v>
      </c>
      <c r="M42" t="s">
        <v>231</v>
      </c>
    </row>
    <row r="43" spans="2:20" x14ac:dyDescent="0.2">
      <c r="B43">
        <v>155</v>
      </c>
      <c r="C43" t="s">
        <v>242</v>
      </c>
      <c r="D43" t="s">
        <v>414</v>
      </c>
      <c r="E43" t="s">
        <v>28</v>
      </c>
      <c r="F43" t="s">
        <v>411</v>
      </c>
      <c r="G43">
        <v>0.08</v>
      </c>
      <c r="H43">
        <v>9.1999999999999998E-3</v>
      </c>
      <c r="I43">
        <v>2E-3</v>
      </c>
      <c r="J43">
        <v>5.0000000000000001E-3</v>
      </c>
      <c r="K43">
        <v>1E-3</v>
      </c>
      <c r="L43">
        <v>8.0000000000000002E-3</v>
      </c>
      <c r="M43">
        <v>8.9999999999999993E-3</v>
      </c>
      <c r="N43" t="s">
        <v>97</v>
      </c>
    </row>
    <row r="44" spans="2:20" x14ac:dyDescent="0.2">
      <c r="B44">
        <v>160</v>
      </c>
      <c r="C44" t="s">
        <v>242</v>
      </c>
      <c r="D44" t="s">
        <v>414</v>
      </c>
      <c r="E44" t="s">
        <v>73</v>
      </c>
      <c r="H44" t="s">
        <v>232</v>
      </c>
      <c r="I44" t="s">
        <v>125</v>
      </c>
      <c r="J44" t="s">
        <v>233</v>
      </c>
    </row>
    <row r="45" spans="2:20" x14ac:dyDescent="0.2">
      <c r="B45">
        <v>161</v>
      </c>
      <c r="C45" t="s">
        <v>242</v>
      </c>
      <c r="D45" t="s">
        <v>414</v>
      </c>
      <c r="E45" t="s">
        <v>82</v>
      </c>
      <c r="H45" t="s">
        <v>234</v>
      </c>
      <c r="I45" t="s">
        <v>235</v>
      </c>
      <c r="J45" t="s">
        <v>236</v>
      </c>
    </row>
    <row r="46" spans="2:20" x14ac:dyDescent="0.2">
      <c r="B46">
        <v>165</v>
      </c>
      <c r="C46" t="s">
        <v>242</v>
      </c>
      <c r="D46" t="s">
        <v>414</v>
      </c>
      <c r="E46" t="s">
        <v>28</v>
      </c>
      <c r="F46" t="s">
        <v>411</v>
      </c>
      <c r="G46">
        <v>0.08</v>
      </c>
      <c r="H46">
        <v>8.6E-3</v>
      </c>
      <c r="I46">
        <v>1.0999999999999999E-2</v>
      </c>
      <c r="J46" t="s">
        <v>164</v>
      </c>
      <c r="N46" t="s">
        <v>97</v>
      </c>
    </row>
    <row r="47" spans="2:20" x14ac:dyDescent="0.2">
      <c r="B47">
        <v>173</v>
      </c>
      <c r="C47" t="s">
        <v>242</v>
      </c>
      <c r="D47" t="s">
        <v>415</v>
      </c>
      <c r="E47" t="s">
        <v>73</v>
      </c>
      <c r="H47" t="s">
        <v>400</v>
      </c>
      <c r="I47" t="s">
        <v>224</v>
      </c>
      <c r="J47" t="s">
        <v>225</v>
      </c>
      <c r="K47" t="s">
        <v>226</v>
      </c>
      <c r="L47" t="s">
        <v>121</v>
      </c>
      <c r="M47" t="s">
        <v>238</v>
      </c>
    </row>
    <row r="48" spans="2:20" x14ac:dyDescent="0.2">
      <c r="B48">
        <v>174</v>
      </c>
      <c r="C48" t="s">
        <v>242</v>
      </c>
      <c r="D48" t="s">
        <v>415</v>
      </c>
      <c r="E48" t="s">
        <v>82</v>
      </c>
      <c r="H48" t="s">
        <v>239</v>
      </c>
      <c r="I48" t="s">
        <v>146</v>
      </c>
      <c r="J48" t="s">
        <v>228</v>
      </c>
      <c r="K48" t="s">
        <v>229</v>
      </c>
      <c r="L48" t="s">
        <v>230</v>
      </c>
      <c r="M48" t="s">
        <v>123</v>
      </c>
    </row>
    <row r="49" spans="2:20" x14ac:dyDescent="0.2">
      <c r="B49">
        <v>178</v>
      </c>
      <c r="C49" t="s">
        <v>242</v>
      </c>
      <c r="D49" t="s">
        <v>415</v>
      </c>
      <c r="E49" t="s">
        <v>28</v>
      </c>
      <c r="F49" t="s">
        <v>411</v>
      </c>
      <c r="G49">
        <v>0.08</v>
      </c>
      <c r="H49">
        <v>9.1000000000000004E-3</v>
      </c>
      <c r="I49">
        <v>2E-3</v>
      </c>
      <c r="J49">
        <v>5.0000000000000001E-3</v>
      </c>
      <c r="K49">
        <v>3.0000000000000001E-3</v>
      </c>
      <c r="L49">
        <v>8.9999999999999993E-3</v>
      </c>
      <c r="M49">
        <v>1.0999999999999999E-2</v>
      </c>
      <c r="N49" t="s">
        <v>97</v>
      </c>
    </row>
    <row r="50" spans="2:20" x14ac:dyDescent="0.2">
      <c r="B50">
        <v>183</v>
      </c>
      <c r="C50" t="s">
        <v>242</v>
      </c>
      <c r="D50" t="s">
        <v>415</v>
      </c>
      <c r="E50" t="s">
        <v>73</v>
      </c>
      <c r="H50" t="s">
        <v>240</v>
      </c>
      <c r="I50" t="s">
        <v>125</v>
      </c>
      <c r="J50" t="s">
        <v>241</v>
      </c>
    </row>
    <row r="51" spans="2:20" x14ac:dyDescent="0.2">
      <c r="B51">
        <v>184</v>
      </c>
      <c r="C51" t="s">
        <v>242</v>
      </c>
      <c r="D51" t="s">
        <v>415</v>
      </c>
      <c r="E51" t="s">
        <v>82</v>
      </c>
      <c r="H51" t="s">
        <v>234</v>
      </c>
      <c r="I51" t="s">
        <v>235</v>
      </c>
      <c r="J51" t="s">
        <v>220</v>
      </c>
    </row>
    <row r="52" spans="2:20" x14ac:dyDescent="0.2">
      <c r="B52">
        <v>188</v>
      </c>
      <c r="C52" t="s">
        <v>242</v>
      </c>
      <c r="D52" t="s">
        <v>415</v>
      </c>
      <c r="E52" t="s">
        <v>28</v>
      </c>
      <c r="F52" t="s">
        <v>411</v>
      </c>
      <c r="G52">
        <v>0.08</v>
      </c>
      <c r="H52">
        <v>1.0999999999999999E-2</v>
      </c>
      <c r="I52">
        <v>1.2999999999999999E-2</v>
      </c>
      <c r="J52">
        <v>8.0000000000000002E-3</v>
      </c>
      <c r="N52" t="s">
        <v>97</v>
      </c>
    </row>
    <row r="53" spans="2:20" x14ac:dyDescent="0.2">
      <c r="B53">
        <v>196</v>
      </c>
      <c r="C53" t="s">
        <v>261</v>
      </c>
      <c r="D53" t="s">
        <v>414</v>
      </c>
      <c r="E53" t="s">
        <v>73</v>
      </c>
      <c r="H53" t="s">
        <v>244</v>
      </c>
      <c r="I53" t="s">
        <v>74</v>
      </c>
      <c r="J53" t="s">
        <v>245</v>
      </c>
      <c r="K53" t="s">
        <v>107</v>
      </c>
      <c r="L53" t="s">
        <v>238</v>
      </c>
      <c r="M53" t="s">
        <v>201</v>
      </c>
    </row>
    <row r="54" spans="2:20" x14ac:dyDescent="0.2">
      <c r="B54">
        <v>197</v>
      </c>
      <c r="C54" t="s">
        <v>261</v>
      </c>
      <c r="D54" t="s">
        <v>414</v>
      </c>
      <c r="E54" t="s">
        <v>82</v>
      </c>
      <c r="H54" t="s">
        <v>246</v>
      </c>
      <c r="I54" t="s">
        <v>247</v>
      </c>
      <c r="J54" t="s">
        <v>248</v>
      </c>
      <c r="K54" t="s">
        <v>249</v>
      </c>
      <c r="L54" t="s">
        <v>123</v>
      </c>
      <c r="M54" t="s">
        <v>250</v>
      </c>
    </row>
    <row r="55" spans="2:20" x14ac:dyDescent="0.2">
      <c r="B55">
        <v>201</v>
      </c>
      <c r="C55" t="s">
        <v>261</v>
      </c>
      <c r="D55" t="s">
        <v>414</v>
      </c>
      <c r="E55" t="s">
        <v>28</v>
      </c>
      <c r="F55" t="s">
        <v>411</v>
      </c>
      <c r="G55">
        <v>0.04</v>
      </c>
      <c r="H55">
        <v>4.5999999999999999E-3</v>
      </c>
      <c r="I55">
        <v>8.0000000000000002E-3</v>
      </c>
      <c r="J55" t="s">
        <v>96</v>
      </c>
      <c r="K55">
        <v>8.9999999999999993E-3</v>
      </c>
      <c r="L55">
        <v>0.01</v>
      </c>
      <c r="M55">
        <v>1.2E-2</v>
      </c>
      <c r="T55" t="s">
        <v>97</v>
      </c>
    </row>
    <row r="56" spans="2:20" x14ac:dyDescent="0.2">
      <c r="B56">
        <v>206</v>
      </c>
      <c r="C56" t="s">
        <v>261</v>
      </c>
      <c r="D56" t="s">
        <v>414</v>
      </c>
      <c r="E56" t="s">
        <v>73</v>
      </c>
      <c r="H56" t="s">
        <v>250</v>
      </c>
      <c r="I56" t="s">
        <v>151</v>
      </c>
      <c r="J56" t="s">
        <v>215</v>
      </c>
    </row>
    <row r="57" spans="2:20" x14ac:dyDescent="0.2">
      <c r="B57">
        <v>207</v>
      </c>
      <c r="C57" t="s">
        <v>261</v>
      </c>
      <c r="D57" t="s">
        <v>414</v>
      </c>
      <c r="E57" t="s">
        <v>82</v>
      </c>
      <c r="H57" t="s">
        <v>252</v>
      </c>
      <c r="I57" t="s">
        <v>213</v>
      </c>
      <c r="J57" t="s">
        <v>253</v>
      </c>
    </row>
    <row r="58" spans="2:20" x14ac:dyDescent="0.2">
      <c r="B58">
        <v>211</v>
      </c>
      <c r="C58" t="s">
        <v>261</v>
      </c>
      <c r="D58" t="s">
        <v>414</v>
      </c>
      <c r="E58" t="s">
        <v>28</v>
      </c>
      <c r="F58" t="s">
        <v>411</v>
      </c>
      <c r="G58">
        <v>0.04</v>
      </c>
      <c r="H58" t="s">
        <v>96</v>
      </c>
      <c r="I58">
        <v>1.9E-2</v>
      </c>
      <c r="J58">
        <v>2.1999999999999999E-2</v>
      </c>
      <c r="T58" t="s">
        <v>97</v>
      </c>
    </row>
    <row r="59" spans="2:20" x14ac:dyDescent="0.2">
      <c r="B59">
        <v>220</v>
      </c>
      <c r="C59" t="s">
        <v>261</v>
      </c>
      <c r="D59" t="s">
        <v>415</v>
      </c>
      <c r="E59" t="s">
        <v>73</v>
      </c>
      <c r="H59" t="s">
        <v>255</v>
      </c>
      <c r="I59" t="s">
        <v>256</v>
      </c>
      <c r="J59" t="s">
        <v>85</v>
      </c>
      <c r="K59" t="s">
        <v>257</v>
      </c>
      <c r="L59" t="s">
        <v>87</v>
      </c>
      <c r="M59" t="s">
        <v>258</v>
      </c>
    </row>
    <row r="60" spans="2:20" x14ac:dyDescent="0.2">
      <c r="B60">
        <v>221</v>
      </c>
      <c r="C60" t="s">
        <v>261</v>
      </c>
      <c r="D60" t="s">
        <v>415</v>
      </c>
      <c r="E60" t="s">
        <v>82</v>
      </c>
      <c r="H60" t="s">
        <v>259</v>
      </c>
      <c r="I60" t="s">
        <v>249</v>
      </c>
      <c r="J60" t="s">
        <v>86</v>
      </c>
      <c r="K60" t="s">
        <v>123</v>
      </c>
      <c r="L60" t="s">
        <v>250</v>
      </c>
      <c r="M60" t="s">
        <v>252</v>
      </c>
    </row>
    <row r="61" spans="2:20" x14ac:dyDescent="0.2">
      <c r="B61">
        <v>225</v>
      </c>
      <c r="C61" t="s">
        <v>261</v>
      </c>
      <c r="D61" t="s">
        <v>415</v>
      </c>
      <c r="E61" t="s">
        <v>28</v>
      </c>
      <c r="F61" t="s">
        <v>411</v>
      </c>
      <c r="G61">
        <v>0.04</v>
      </c>
      <c r="H61">
        <v>9.7999999999999997E-4</v>
      </c>
      <c r="I61">
        <v>6.0000000000000001E-3</v>
      </c>
      <c r="J61" t="s">
        <v>96</v>
      </c>
      <c r="K61">
        <v>6.0000000000000001E-3</v>
      </c>
      <c r="L61">
        <v>7.0000000000000001E-3</v>
      </c>
      <c r="M61" t="s">
        <v>96</v>
      </c>
      <c r="T61" t="s">
        <v>97</v>
      </c>
    </row>
    <row r="62" spans="2:20" x14ac:dyDescent="0.2">
      <c r="B62">
        <v>230</v>
      </c>
      <c r="C62" t="s">
        <v>261</v>
      </c>
      <c r="D62" t="s">
        <v>415</v>
      </c>
      <c r="E62" t="s">
        <v>73</v>
      </c>
      <c r="H62" t="s">
        <v>213</v>
      </c>
      <c r="I62" t="s">
        <v>205</v>
      </c>
    </row>
    <row r="63" spans="2:20" x14ac:dyDescent="0.2">
      <c r="B63">
        <v>231</v>
      </c>
      <c r="C63" t="s">
        <v>261</v>
      </c>
      <c r="D63" t="s">
        <v>415</v>
      </c>
      <c r="E63" t="s">
        <v>82</v>
      </c>
      <c r="H63" t="s">
        <v>260</v>
      </c>
      <c r="I63" t="s">
        <v>253</v>
      </c>
    </row>
    <row r="64" spans="2:20" x14ac:dyDescent="0.2">
      <c r="B64">
        <v>235</v>
      </c>
      <c r="C64" t="s">
        <v>261</v>
      </c>
      <c r="D64" t="s">
        <v>415</v>
      </c>
      <c r="E64" t="s">
        <v>28</v>
      </c>
      <c r="F64" t="s">
        <v>411</v>
      </c>
      <c r="G64">
        <v>0.04</v>
      </c>
      <c r="H64">
        <v>2E-3</v>
      </c>
      <c r="I64">
        <v>6.0000000000000001E-3</v>
      </c>
      <c r="T64" t="s">
        <v>97</v>
      </c>
    </row>
    <row r="65" spans="2:20" x14ac:dyDescent="0.2">
      <c r="B65">
        <v>244</v>
      </c>
      <c r="C65" t="s">
        <v>295</v>
      </c>
      <c r="D65" t="s">
        <v>414</v>
      </c>
      <c r="E65" t="s">
        <v>73</v>
      </c>
      <c r="H65" t="s">
        <v>401</v>
      </c>
      <c r="I65" t="s">
        <v>146</v>
      </c>
      <c r="J65" t="s">
        <v>264</v>
      </c>
      <c r="K65" t="s">
        <v>265</v>
      </c>
      <c r="L65" t="s">
        <v>249</v>
      </c>
      <c r="M65" t="s">
        <v>266</v>
      </c>
    </row>
    <row r="66" spans="2:20" x14ac:dyDescent="0.2">
      <c r="B66">
        <v>245</v>
      </c>
      <c r="C66" t="s">
        <v>295</v>
      </c>
      <c r="D66" t="s">
        <v>414</v>
      </c>
      <c r="E66" t="s">
        <v>82</v>
      </c>
      <c r="H66" t="s">
        <v>267</v>
      </c>
      <c r="I66" t="s">
        <v>268</v>
      </c>
      <c r="J66" t="s">
        <v>269</v>
      </c>
      <c r="K66" t="s">
        <v>270</v>
      </c>
      <c r="L66" t="s">
        <v>108</v>
      </c>
      <c r="M66" t="s">
        <v>132</v>
      </c>
    </row>
    <row r="67" spans="2:20" x14ac:dyDescent="0.2">
      <c r="B67">
        <v>249</v>
      </c>
      <c r="C67" t="s">
        <v>295</v>
      </c>
      <c r="D67" t="s">
        <v>414</v>
      </c>
      <c r="E67" t="s">
        <v>28</v>
      </c>
      <c r="F67" t="s">
        <v>411</v>
      </c>
      <c r="G67">
        <v>0.08</v>
      </c>
      <c r="H67" t="s">
        <v>164</v>
      </c>
      <c r="I67" t="s">
        <v>271</v>
      </c>
      <c r="J67" t="s">
        <v>271</v>
      </c>
      <c r="K67" t="s">
        <v>271</v>
      </c>
      <c r="L67" t="s">
        <v>271</v>
      </c>
      <c r="M67" t="s">
        <v>271</v>
      </c>
      <c r="T67" t="s">
        <v>97</v>
      </c>
    </row>
    <row r="68" spans="2:20" x14ac:dyDescent="0.2">
      <c r="B68">
        <v>254</v>
      </c>
      <c r="C68" t="s">
        <v>295</v>
      </c>
      <c r="D68" t="s">
        <v>414</v>
      </c>
      <c r="E68" t="s">
        <v>73</v>
      </c>
      <c r="H68" t="s">
        <v>272</v>
      </c>
      <c r="I68" t="s">
        <v>273</v>
      </c>
      <c r="J68" t="s">
        <v>79</v>
      </c>
      <c r="K68" t="s">
        <v>274</v>
      </c>
    </row>
    <row r="69" spans="2:20" x14ac:dyDescent="0.2">
      <c r="B69">
        <v>255</v>
      </c>
      <c r="C69" t="s">
        <v>295</v>
      </c>
      <c r="D69" t="s">
        <v>414</v>
      </c>
      <c r="E69" t="s">
        <v>82</v>
      </c>
      <c r="H69" t="s">
        <v>212</v>
      </c>
      <c r="I69" t="s">
        <v>275</v>
      </c>
      <c r="J69" t="s">
        <v>89</v>
      </c>
      <c r="K69" t="s">
        <v>276</v>
      </c>
    </row>
    <row r="70" spans="2:20" x14ac:dyDescent="0.2">
      <c r="B70">
        <v>259</v>
      </c>
      <c r="C70" t="s">
        <v>295</v>
      </c>
      <c r="D70" t="s">
        <v>414</v>
      </c>
      <c r="E70" t="s">
        <v>28</v>
      </c>
      <c r="F70" t="s">
        <v>411</v>
      </c>
      <c r="H70" t="s">
        <v>271</v>
      </c>
      <c r="J70" t="s">
        <v>271</v>
      </c>
      <c r="K70" t="s">
        <v>271</v>
      </c>
      <c r="T70" t="s">
        <v>97</v>
      </c>
    </row>
    <row r="71" spans="2:20" x14ac:dyDescent="0.2">
      <c r="B71">
        <v>267</v>
      </c>
      <c r="C71" t="s">
        <v>295</v>
      </c>
      <c r="D71" t="s">
        <v>415</v>
      </c>
      <c r="E71" t="s">
        <v>73</v>
      </c>
      <c r="H71" t="s">
        <v>402</v>
      </c>
      <c r="I71" t="s">
        <v>277</v>
      </c>
      <c r="J71" t="s">
        <v>278</v>
      </c>
      <c r="K71" t="s">
        <v>84</v>
      </c>
      <c r="L71" t="s">
        <v>279</v>
      </c>
      <c r="M71" t="s">
        <v>280</v>
      </c>
    </row>
    <row r="72" spans="2:20" x14ac:dyDescent="0.2">
      <c r="B72">
        <v>268</v>
      </c>
      <c r="C72" t="s">
        <v>295</v>
      </c>
      <c r="D72" t="s">
        <v>415</v>
      </c>
      <c r="E72" t="s">
        <v>82</v>
      </c>
      <c r="H72" t="s">
        <v>267</v>
      </c>
      <c r="I72" t="s">
        <v>268</v>
      </c>
      <c r="J72" t="s">
        <v>269</v>
      </c>
      <c r="K72" t="s">
        <v>270</v>
      </c>
      <c r="L72" t="s">
        <v>108</v>
      </c>
      <c r="M72" t="s">
        <v>132</v>
      </c>
    </row>
    <row r="73" spans="2:20" x14ac:dyDescent="0.2">
      <c r="B73">
        <v>272</v>
      </c>
      <c r="C73" t="s">
        <v>295</v>
      </c>
      <c r="D73" t="s">
        <v>415</v>
      </c>
      <c r="E73" t="s">
        <v>28</v>
      </c>
      <c r="F73" t="s">
        <v>411</v>
      </c>
      <c r="G73">
        <v>0.08</v>
      </c>
      <c r="H73" t="s">
        <v>164</v>
      </c>
      <c r="I73" t="s">
        <v>271</v>
      </c>
      <c r="J73" t="s">
        <v>271</v>
      </c>
      <c r="K73" t="s">
        <v>271</v>
      </c>
      <c r="L73" t="s">
        <v>271</v>
      </c>
      <c r="M73" t="s">
        <v>271</v>
      </c>
      <c r="T73" t="s">
        <v>97</v>
      </c>
    </row>
    <row r="74" spans="2:20" x14ac:dyDescent="0.2">
      <c r="B74">
        <v>277</v>
      </c>
      <c r="C74" t="s">
        <v>295</v>
      </c>
      <c r="D74" t="s">
        <v>415</v>
      </c>
      <c r="E74" t="s">
        <v>73</v>
      </c>
      <c r="H74" t="s">
        <v>281</v>
      </c>
      <c r="I74" t="s">
        <v>282</v>
      </c>
      <c r="K74" t="s">
        <v>160</v>
      </c>
    </row>
    <row r="75" spans="2:20" x14ac:dyDescent="0.2">
      <c r="B75">
        <v>278</v>
      </c>
      <c r="C75" t="s">
        <v>295</v>
      </c>
      <c r="D75" t="s">
        <v>415</v>
      </c>
      <c r="E75" t="s">
        <v>82</v>
      </c>
      <c r="H75" t="s">
        <v>212</v>
      </c>
      <c r="I75" t="s">
        <v>283</v>
      </c>
      <c r="K75" t="s">
        <v>276</v>
      </c>
    </row>
    <row r="76" spans="2:20" x14ac:dyDescent="0.2">
      <c r="B76">
        <v>282</v>
      </c>
      <c r="C76" t="s">
        <v>295</v>
      </c>
      <c r="D76" t="s">
        <v>415</v>
      </c>
      <c r="E76" t="s">
        <v>28</v>
      </c>
      <c r="F76" t="s">
        <v>411</v>
      </c>
      <c r="G76">
        <v>0.08</v>
      </c>
      <c r="H76" t="s">
        <v>271</v>
      </c>
      <c r="I76" t="s">
        <v>271</v>
      </c>
      <c r="K76" t="s">
        <v>271</v>
      </c>
      <c r="T76" t="s">
        <v>97</v>
      </c>
    </row>
    <row r="77" spans="2:20" x14ac:dyDescent="0.2">
      <c r="B77">
        <v>290</v>
      </c>
      <c r="C77" t="s">
        <v>295</v>
      </c>
      <c r="D77" t="s">
        <v>416</v>
      </c>
      <c r="E77" t="s">
        <v>73</v>
      </c>
      <c r="H77" t="s">
        <v>401</v>
      </c>
      <c r="I77" t="s">
        <v>285</v>
      </c>
      <c r="J77" t="s">
        <v>286</v>
      </c>
      <c r="K77" t="s">
        <v>287</v>
      </c>
      <c r="L77" t="s">
        <v>288</v>
      </c>
      <c r="M77" t="s">
        <v>289</v>
      </c>
    </row>
    <row r="78" spans="2:20" x14ac:dyDescent="0.2">
      <c r="B78">
        <v>291</v>
      </c>
      <c r="C78" t="s">
        <v>295</v>
      </c>
      <c r="D78" t="s">
        <v>416</v>
      </c>
      <c r="E78" t="s">
        <v>82</v>
      </c>
      <c r="H78" t="s">
        <v>290</v>
      </c>
      <c r="I78" t="s">
        <v>268</v>
      </c>
      <c r="J78" t="s">
        <v>269</v>
      </c>
      <c r="K78" t="s">
        <v>270</v>
      </c>
      <c r="L78" t="s">
        <v>108</v>
      </c>
      <c r="M78" t="s">
        <v>132</v>
      </c>
    </row>
    <row r="79" spans="2:20" x14ac:dyDescent="0.2">
      <c r="B79">
        <v>295</v>
      </c>
      <c r="C79" t="s">
        <v>295</v>
      </c>
      <c r="D79" t="s">
        <v>416</v>
      </c>
      <c r="E79" t="s">
        <v>28</v>
      </c>
      <c r="F79" t="s">
        <v>411</v>
      </c>
      <c r="G79">
        <v>0.08</v>
      </c>
      <c r="H79">
        <v>0.03</v>
      </c>
      <c r="I79" t="s">
        <v>292</v>
      </c>
      <c r="J79" t="s">
        <v>292</v>
      </c>
      <c r="K79" t="s">
        <v>271</v>
      </c>
      <c r="L79" t="s">
        <v>271</v>
      </c>
      <c r="M79" t="s">
        <v>271</v>
      </c>
      <c r="T79" t="s">
        <v>97</v>
      </c>
    </row>
    <row r="80" spans="2:20" x14ac:dyDescent="0.2">
      <c r="B80">
        <v>300</v>
      </c>
      <c r="C80" t="s">
        <v>295</v>
      </c>
      <c r="D80" t="s">
        <v>416</v>
      </c>
      <c r="E80" t="s">
        <v>73</v>
      </c>
      <c r="H80" t="s">
        <v>258</v>
      </c>
      <c r="I80" t="s">
        <v>293</v>
      </c>
      <c r="K80" t="s">
        <v>294</v>
      </c>
    </row>
    <row r="81" spans="2:20" x14ac:dyDescent="0.2">
      <c r="B81">
        <v>301</v>
      </c>
      <c r="C81" t="s">
        <v>295</v>
      </c>
      <c r="D81" t="s">
        <v>416</v>
      </c>
      <c r="E81" t="s">
        <v>82</v>
      </c>
      <c r="H81" t="s">
        <v>212</v>
      </c>
      <c r="I81" t="s">
        <v>283</v>
      </c>
      <c r="K81" t="s">
        <v>276</v>
      </c>
    </row>
    <row r="82" spans="2:20" x14ac:dyDescent="0.2">
      <c r="B82">
        <v>305</v>
      </c>
      <c r="C82" t="s">
        <v>295</v>
      </c>
      <c r="D82" t="s">
        <v>416</v>
      </c>
      <c r="E82" t="s">
        <v>28</v>
      </c>
      <c r="F82" t="s">
        <v>411</v>
      </c>
      <c r="G82">
        <v>0.08</v>
      </c>
      <c r="H82" t="s">
        <v>271</v>
      </c>
      <c r="I82" t="s">
        <v>271</v>
      </c>
      <c r="K82" t="s">
        <v>271</v>
      </c>
      <c r="T82" t="s">
        <v>97</v>
      </c>
    </row>
    <row r="83" spans="2:20" x14ac:dyDescent="0.2">
      <c r="B83">
        <v>314</v>
      </c>
      <c r="C83" t="s">
        <v>361</v>
      </c>
      <c r="D83" t="s">
        <v>414</v>
      </c>
      <c r="E83" t="s">
        <v>73</v>
      </c>
      <c r="H83" t="s">
        <v>403</v>
      </c>
      <c r="I83" t="s">
        <v>298</v>
      </c>
      <c r="J83" t="s">
        <v>299</v>
      </c>
      <c r="K83" t="s">
        <v>277</v>
      </c>
      <c r="L83" t="s">
        <v>300</v>
      </c>
      <c r="M83" t="s">
        <v>301</v>
      </c>
      <c r="N83" t="s">
        <v>106</v>
      </c>
      <c r="O83" t="s">
        <v>302</v>
      </c>
      <c r="P83" t="s">
        <v>303</v>
      </c>
      <c r="Q83" t="s">
        <v>304</v>
      </c>
      <c r="R83" t="s">
        <v>305</v>
      </c>
      <c r="S83" t="s">
        <v>280</v>
      </c>
    </row>
    <row r="84" spans="2:20" x14ac:dyDescent="0.2">
      <c r="B84">
        <v>315</v>
      </c>
      <c r="C84" t="s">
        <v>361</v>
      </c>
      <c r="D84" t="s">
        <v>414</v>
      </c>
      <c r="E84" t="s">
        <v>82</v>
      </c>
      <c r="H84" t="s">
        <v>306</v>
      </c>
      <c r="I84" t="s">
        <v>307</v>
      </c>
      <c r="J84" t="s">
        <v>224</v>
      </c>
      <c r="K84" t="s">
        <v>308</v>
      </c>
      <c r="L84" t="s">
        <v>286</v>
      </c>
      <c r="M84" t="s">
        <v>229</v>
      </c>
      <c r="N84" t="s">
        <v>161</v>
      </c>
      <c r="O84" t="s">
        <v>309</v>
      </c>
      <c r="P84" t="s">
        <v>310</v>
      </c>
      <c r="Q84" t="s">
        <v>305</v>
      </c>
      <c r="R84" t="s">
        <v>311</v>
      </c>
      <c r="S84" t="s">
        <v>312</v>
      </c>
    </row>
    <row r="85" spans="2:20" x14ac:dyDescent="0.2">
      <c r="B85">
        <v>319</v>
      </c>
      <c r="C85" t="s">
        <v>361</v>
      </c>
      <c r="D85" t="s">
        <v>414</v>
      </c>
      <c r="E85" t="s">
        <v>28</v>
      </c>
      <c r="F85" t="s">
        <v>411</v>
      </c>
      <c r="G85">
        <v>0.04</v>
      </c>
      <c r="H85" t="s">
        <v>314</v>
      </c>
      <c r="I85">
        <v>6.9999999999999999E-4</v>
      </c>
      <c r="J85">
        <v>6.3000000000000003E-4</v>
      </c>
      <c r="K85">
        <v>8.8000000000000003E-4</v>
      </c>
      <c r="L85">
        <v>8.4999999999999995E-4</v>
      </c>
      <c r="M85">
        <v>7.1000000000000002E-4</v>
      </c>
      <c r="N85">
        <v>7.5000000000000002E-4</v>
      </c>
      <c r="O85">
        <v>1.1999999999999999E-3</v>
      </c>
      <c r="P85">
        <v>7.1000000000000002E-4</v>
      </c>
      <c r="Q85">
        <v>5.8E-4</v>
      </c>
      <c r="R85">
        <v>7.3999999999999999E-4</v>
      </c>
      <c r="S85">
        <v>7.2999999999999996E-4</v>
      </c>
      <c r="T85" t="s">
        <v>97</v>
      </c>
    </row>
    <row r="86" spans="2:20" x14ac:dyDescent="0.2">
      <c r="B86">
        <v>324</v>
      </c>
      <c r="C86" t="s">
        <v>361</v>
      </c>
      <c r="D86" t="s">
        <v>414</v>
      </c>
      <c r="E86" t="s">
        <v>73</v>
      </c>
      <c r="H86" t="s">
        <v>181</v>
      </c>
      <c r="I86" t="s">
        <v>315</v>
      </c>
      <c r="J86" t="s">
        <v>169</v>
      </c>
      <c r="K86" t="s">
        <v>316</v>
      </c>
      <c r="L86" t="s">
        <v>317</v>
      </c>
      <c r="M86" t="s">
        <v>318</v>
      </c>
      <c r="N86" t="s">
        <v>187</v>
      </c>
    </row>
    <row r="87" spans="2:20" x14ac:dyDescent="0.2">
      <c r="B87">
        <v>325</v>
      </c>
      <c r="C87" t="s">
        <v>361</v>
      </c>
      <c r="D87" t="s">
        <v>414</v>
      </c>
      <c r="E87" t="s">
        <v>82</v>
      </c>
      <c r="H87" t="s">
        <v>319</v>
      </c>
      <c r="I87" t="s">
        <v>252</v>
      </c>
      <c r="J87" t="s">
        <v>320</v>
      </c>
      <c r="K87" t="s">
        <v>220</v>
      </c>
      <c r="L87" t="s">
        <v>206</v>
      </c>
      <c r="M87" t="s">
        <v>126</v>
      </c>
      <c r="N87" t="s">
        <v>195</v>
      </c>
    </row>
    <row r="88" spans="2:20" x14ac:dyDescent="0.2">
      <c r="B88">
        <v>329</v>
      </c>
      <c r="C88" t="s">
        <v>361</v>
      </c>
      <c r="D88" t="s">
        <v>414</v>
      </c>
      <c r="E88" t="s">
        <v>28</v>
      </c>
      <c r="F88" t="s">
        <v>411</v>
      </c>
      <c r="G88">
        <v>0.04</v>
      </c>
      <c r="H88">
        <v>1E-3</v>
      </c>
      <c r="I88">
        <v>7.1000000000000005E-5</v>
      </c>
      <c r="J88">
        <v>1.5E-3</v>
      </c>
      <c r="K88">
        <v>1.1999999999999999E-3</v>
      </c>
      <c r="L88">
        <v>1.2999999999999999E-3</v>
      </c>
      <c r="M88">
        <v>1E-3</v>
      </c>
      <c r="N88">
        <v>9.6000000000000002E-4</v>
      </c>
      <c r="T88" t="s">
        <v>97</v>
      </c>
    </row>
    <row r="89" spans="2:20" x14ac:dyDescent="0.2">
      <c r="B89">
        <v>335</v>
      </c>
      <c r="C89" t="s">
        <v>361</v>
      </c>
      <c r="D89" t="s">
        <v>415</v>
      </c>
      <c r="E89" t="s">
        <v>73</v>
      </c>
      <c r="H89" t="s">
        <v>404</v>
      </c>
      <c r="I89" t="s">
        <v>322</v>
      </c>
      <c r="J89" t="s">
        <v>299</v>
      </c>
      <c r="K89" t="s">
        <v>323</v>
      </c>
      <c r="L89" t="s">
        <v>324</v>
      </c>
      <c r="M89" t="s">
        <v>325</v>
      </c>
      <c r="N89" t="s">
        <v>106</v>
      </c>
      <c r="O89" t="s">
        <v>302</v>
      </c>
      <c r="P89" t="s">
        <v>303</v>
      </c>
      <c r="Q89" t="s">
        <v>249</v>
      </c>
      <c r="R89" t="s">
        <v>305</v>
      </c>
      <c r="S89" t="s">
        <v>326</v>
      </c>
    </row>
    <row r="90" spans="2:20" x14ac:dyDescent="0.2">
      <c r="B90">
        <v>336</v>
      </c>
      <c r="C90" t="s">
        <v>361</v>
      </c>
      <c r="D90" t="s">
        <v>415</v>
      </c>
      <c r="E90" t="s">
        <v>82</v>
      </c>
      <c r="H90" t="s">
        <v>306</v>
      </c>
      <c r="I90" t="s">
        <v>307</v>
      </c>
      <c r="J90" t="s">
        <v>224</v>
      </c>
      <c r="K90" t="s">
        <v>308</v>
      </c>
      <c r="L90" t="s">
        <v>286</v>
      </c>
      <c r="M90" t="s">
        <v>229</v>
      </c>
      <c r="N90" t="s">
        <v>161</v>
      </c>
      <c r="O90" t="s">
        <v>309</v>
      </c>
      <c r="P90" t="s">
        <v>310</v>
      </c>
      <c r="Q90" t="s">
        <v>327</v>
      </c>
      <c r="R90" t="s">
        <v>311</v>
      </c>
      <c r="S90" t="s">
        <v>328</v>
      </c>
    </row>
    <row r="91" spans="2:20" x14ac:dyDescent="0.2">
      <c r="B91">
        <v>340</v>
      </c>
      <c r="C91" t="s">
        <v>361</v>
      </c>
      <c r="D91" t="s">
        <v>415</v>
      </c>
      <c r="E91" t="s">
        <v>28</v>
      </c>
      <c r="F91" t="s">
        <v>411</v>
      </c>
      <c r="G91">
        <v>0.04</v>
      </c>
      <c r="H91" t="s">
        <v>314</v>
      </c>
      <c r="I91">
        <v>6.8000000000000005E-4</v>
      </c>
      <c r="J91">
        <v>7.6000000000000004E-4</v>
      </c>
      <c r="K91">
        <v>7.6999999999999996E-4</v>
      </c>
      <c r="L91">
        <v>5.5999999999999995E-4</v>
      </c>
      <c r="M91">
        <v>7.5000000000000002E-4</v>
      </c>
      <c r="N91">
        <v>6.2E-4</v>
      </c>
      <c r="O91">
        <v>1.1999999999999999E-3</v>
      </c>
      <c r="P91">
        <v>6.7000000000000002E-4</v>
      </c>
      <c r="Q91">
        <v>6.4999999999999997E-4</v>
      </c>
      <c r="R91">
        <v>8.4999999999999995E-4</v>
      </c>
      <c r="S91">
        <v>6.6E-4</v>
      </c>
      <c r="T91" t="s">
        <v>97</v>
      </c>
    </row>
    <row r="92" spans="2:20" x14ac:dyDescent="0.2">
      <c r="B92">
        <v>345</v>
      </c>
      <c r="C92" t="s">
        <v>361</v>
      </c>
      <c r="D92" t="s">
        <v>415</v>
      </c>
      <c r="E92" t="s">
        <v>73</v>
      </c>
      <c r="H92" t="s">
        <v>181</v>
      </c>
      <c r="I92" t="s">
        <v>315</v>
      </c>
      <c r="J92" t="s">
        <v>169</v>
      </c>
      <c r="K92" t="s">
        <v>329</v>
      </c>
      <c r="L92" t="s">
        <v>317</v>
      </c>
      <c r="M92" t="s">
        <v>186</v>
      </c>
      <c r="N92" t="s">
        <v>187</v>
      </c>
    </row>
    <row r="93" spans="2:20" x14ac:dyDescent="0.2">
      <c r="B93">
        <v>346</v>
      </c>
      <c r="C93" t="s">
        <v>361</v>
      </c>
      <c r="D93" t="s">
        <v>415</v>
      </c>
      <c r="E93" t="s">
        <v>82</v>
      </c>
      <c r="H93" t="s">
        <v>319</v>
      </c>
      <c r="I93" t="s">
        <v>252</v>
      </c>
      <c r="J93" t="s">
        <v>320</v>
      </c>
      <c r="K93" t="s">
        <v>79</v>
      </c>
      <c r="L93" t="s">
        <v>206</v>
      </c>
      <c r="M93" t="s">
        <v>126</v>
      </c>
      <c r="N93" t="s">
        <v>195</v>
      </c>
    </row>
    <row r="94" spans="2:20" x14ac:dyDescent="0.2">
      <c r="B94">
        <v>350</v>
      </c>
      <c r="C94" t="s">
        <v>361</v>
      </c>
      <c r="D94" t="s">
        <v>415</v>
      </c>
      <c r="E94" t="s">
        <v>28</v>
      </c>
      <c r="F94" t="s">
        <v>411</v>
      </c>
      <c r="G94">
        <v>0.04</v>
      </c>
      <c r="H94">
        <v>4.4999999999999999E-4</v>
      </c>
      <c r="I94">
        <v>7.3999999999999999E-4</v>
      </c>
      <c r="J94">
        <v>1.1999999999999999E-3</v>
      </c>
      <c r="K94">
        <v>7.2000000000000005E-4</v>
      </c>
      <c r="L94">
        <v>6.9999999999999999E-4</v>
      </c>
      <c r="M94">
        <v>5.5000000000000003E-4</v>
      </c>
      <c r="N94">
        <v>6.4000000000000005E-4</v>
      </c>
      <c r="T94" t="s">
        <v>97</v>
      </c>
    </row>
    <row r="95" spans="2:20" x14ac:dyDescent="0.2">
      <c r="B95">
        <v>356</v>
      </c>
      <c r="C95" t="s">
        <v>361</v>
      </c>
      <c r="D95" t="s">
        <v>416</v>
      </c>
      <c r="E95" t="s">
        <v>73</v>
      </c>
      <c r="H95" t="s">
        <v>404</v>
      </c>
      <c r="I95" t="s">
        <v>331</v>
      </c>
      <c r="J95" t="s">
        <v>299</v>
      </c>
      <c r="K95" t="s">
        <v>277</v>
      </c>
      <c r="L95" t="s">
        <v>300</v>
      </c>
      <c r="M95" t="s">
        <v>301</v>
      </c>
      <c r="N95" t="s">
        <v>332</v>
      </c>
      <c r="O95" t="s">
        <v>333</v>
      </c>
      <c r="P95" t="s">
        <v>334</v>
      </c>
      <c r="Q95" t="s">
        <v>249</v>
      </c>
      <c r="R95" t="s">
        <v>335</v>
      </c>
      <c r="S95" t="s">
        <v>336</v>
      </c>
    </row>
    <row r="96" spans="2:20" x14ac:dyDescent="0.2">
      <c r="B96">
        <v>357</v>
      </c>
      <c r="C96" t="s">
        <v>361</v>
      </c>
      <c r="D96" t="s">
        <v>416</v>
      </c>
      <c r="E96" t="s">
        <v>82</v>
      </c>
      <c r="H96" t="s">
        <v>306</v>
      </c>
      <c r="I96" t="s">
        <v>307</v>
      </c>
      <c r="J96" t="s">
        <v>224</v>
      </c>
      <c r="K96" t="s">
        <v>308</v>
      </c>
      <c r="L96" t="s">
        <v>286</v>
      </c>
      <c r="M96" t="s">
        <v>229</v>
      </c>
      <c r="N96" t="s">
        <v>161</v>
      </c>
      <c r="O96" t="s">
        <v>145</v>
      </c>
      <c r="P96" t="s">
        <v>337</v>
      </c>
      <c r="Q96" t="s">
        <v>327</v>
      </c>
      <c r="R96" t="s">
        <v>311</v>
      </c>
      <c r="S96" t="s">
        <v>338</v>
      </c>
    </row>
    <row r="97" spans="2:20" x14ac:dyDescent="0.2">
      <c r="B97">
        <v>361</v>
      </c>
      <c r="C97" t="s">
        <v>361</v>
      </c>
      <c r="D97" t="s">
        <v>416</v>
      </c>
      <c r="E97" t="s">
        <v>28</v>
      </c>
      <c r="F97" t="s">
        <v>411</v>
      </c>
      <c r="G97">
        <v>0.04</v>
      </c>
      <c r="H97" t="s">
        <v>314</v>
      </c>
      <c r="I97">
        <v>7.5000000000000002E-4</v>
      </c>
      <c r="J97">
        <v>9.7000000000000005E-4</v>
      </c>
      <c r="K97">
        <v>8.1999999999999998E-4</v>
      </c>
      <c r="L97">
        <v>6.4000000000000005E-4</v>
      </c>
      <c r="M97">
        <v>5.8E-4</v>
      </c>
      <c r="N97">
        <v>6.7000000000000002E-4</v>
      </c>
      <c r="O97">
        <v>8.9999999999999998E-4</v>
      </c>
      <c r="P97">
        <v>8.3000000000000001E-4</v>
      </c>
      <c r="Q97">
        <v>8.3000000000000001E-4</v>
      </c>
      <c r="R97">
        <v>6.2E-4</v>
      </c>
      <c r="S97">
        <v>5.9999999999999995E-4</v>
      </c>
      <c r="T97" t="s">
        <v>97</v>
      </c>
    </row>
    <row r="98" spans="2:20" x14ac:dyDescent="0.2">
      <c r="B98">
        <v>366</v>
      </c>
      <c r="C98" t="s">
        <v>361</v>
      </c>
      <c r="D98" t="s">
        <v>416</v>
      </c>
      <c r="E98" t="s">
        <v>73</v>
      </c>
      <c r="H98" t="s">
        <v>328</v>
      </c>
      <c r="I98" t="s">
        <v>339</v>
      </c>
      <c r="J98" t="s">
        <v>174</v>
      </c>
      <c r="K98" t="s">
        <v>340</v>
      </c>
      <c r="L98" t="s">
        <v>236</v>
      </c>
      <c r="M98" t="s">
        <v>341</v>
      </c>
      <c r="N98" t="s">
        <v>342</v>
      </c>
    </row>
    <row r="99" spans="2:20" x14ac:dyDescent="0.2">
      <c r="B99">
        <v>367</v>
      </c>
      <c r="C99" t="s">
        <v>361</v>
      </c>
      <c r="D99" t="s">
        <v>416</v>
      </c>
      <c r="E99" t="s">
        <v>82</v>
      </c>
      <c r="H99" t="s">
        <v>343</v>
      </c>
      <c r="I99" t="s">
        <v>344</v>
      </c>
      <c r="J99" t="s">
        <v>320</v>
      </c>
      <c r="K99" t="s">
        <v>115</v>
      </c>
      <c r="L99" t="s">
        <v>206</v>
      </c>
      <c r="M99" t="s">
        <v>152</v>
      </c>
      <c r="N99" t="s">
        <v>345</v>
      </c>
    </row>
    <row r="100" spans="2:20" x14ac:dyDescent="0.2">
      <c r="B100">
        <v>371</v>
      </c>
      <c r="C100" t="s">
        <v>361</v>
      </c>
      <c r="D100" t="s">
        <v>416</v>
      </c>
      <c r="E100" t="s">
        <v>28</v>
      </c>
      <c r="F100" t="s">
        <v>411</v>
      </c>
      <c r="G100">
        <v>0.04</v>
      </c>
      <c r="H100">
        <v>7.3999999999999999E-4</v>
      </c>
      <c r="I100">
        <v>8.4000000000000003E-4</v>
      </c>
      <c r="J100">
        <v>1E-3</v>
      </c>
      <c r="K100">
        <v>9.2000000000000003E-4</v>
      </c>
      <c r="L100">
        <v>6.0999999999999997E-4</v>
      </c>
      <c r="M100">
        <v>8.9999999999999998E-4</v>
      </c>
      <c r="N100">
        <v>6.0999999999999997E-4</v>
      </c>
      <c r="T100" t="s">
        <v>97</v>
      </c>
    </row>
    <row r="101" spans="2:20" x14ac:dyDescent="0.2">
      <c r="B101">
        <v>377</v>
      </c>
      <c r="C101" t="s">
        <v>361</v>
      </c>
      <c r="D101" t="s">
        <v>417</v>
      </c>
      <c r="E101" t="s">
        <v>73</v>
      </c>
      <c r="H101" t="s">
        <v>405</v>
      </c>
      <c r="I101" t="s">
        <v>299</v>
      </c>
      <c r="J101" t="s">
        <v>347</v>
      </c>
      <c r="K101" t="s">
        <v>348</v>
      </c>
      <c r="L101" t="s">
        <v>325</v>
      </c>
      <c r="M101" t="s">
        <v>332</v>
      </c>
      <c r="N101" t="s">
        <v>333</v>
      </c>
      <c r="O101" t="s">
        <v>131</v>
      </c>
      <c r="P101" t="s">
        <v>279</v>
      </c>
      <c r="Q101" t="s">
        <v>335</v>
      </c>
      <c r="R101" t="s">
        <v>132</v>
      </c>
    </row>
    <row r="102" spans="2:20" x14ac:dyDescent="0.2">
      <c r="B102">
        <v>378</v>
      </c>
      <c r="C102" t="s">
        <v>361</v>
      </c>
      <c r="D102" t="s">
        <v>417</v>
      </c>
      <c r="E102" t="s">
        <v>82</v>
      </c>
      <c r="H102" t="s">
        <v>349</v>
      </c>
      <c r="I102" t="s">
        <v>224</v>
      </c>
      <c r="J102" t="s">
        <v>308</v>
      </c>
      <c r="K102" t="s">
        <v>286</v>
      </c>
      <c r="L102" t="s">
        <v>229</v>
      </c>
      <c r="M102" t="s">
        <v>161</v>
      </c>
      <c r="N102" t="s">
        <v>145</v>
      </c>
      <c r="O102" t="s">
        <v>75</v>
      </c>
      <c r="P102" t="s">
        <v>327</v>
      </c>
      <c r="Q102" t="s">
        <v>311</v>
      </c>
      <c r="R102" t="s">
        <v>328</v>
      </c>
    </row>
    <row r="103" spans="2:20" x14ac:dyDescent="0.2">
      <c r="B103">
        <v>382</v>
      </c>
      <c r="C103" t="s">
        <v>361</v>
      </c>
      <c r="D103" t="s">
        <v>417</v>
      </c>
      <c r="E103" t="s">
        <v>28</v>
      </c>
      <c r="F103" t="s">
        <v>411</v>
      </c>
      <c r="G103">
        <v>0.04</v>
      </c>
      <c r="H103" t="s">
        <v>164</v>
      </c>
      <c r="I103">
        <v>9.8999999999999999E-4</v>
      </c>
      <c r="J103">
        <v>8.4999999999999995E-4</v>
      </c>
      <c r="K103">
        <v>8.9999999999999998E-4</v>
      </c>
      <c r="L103">
        <v>7.7999999999999999E-4</v>
      </c>
      <c r="M103">
        <v>9.2000000000000003E-4</v>
      </c>
      <c r="N103">
        <v>6.8999999999999997E-4</v>
      </c>
      <c r="O103">
        <v>6.0999999999999997E-4</v>
      </c>
      <c r="P103">
        <v>5.8E-4</v>
      </c>
      <c r="Q103">
        <v>5.9999999999999995E-4</v>
      </c>
      <c r="R103">
        <v>5.5000000000000003E-4</v>
      </c>
      <c r="T103" t="s">
        <v>97</v>
      </c>
    </row>
    <row r="104" spans="2:20" x14ac:dyDescent="0.2">
      <c r="B104">
        <v>387</v>
      </c>
      <c r="C104" t="s">
        <v>361</v>
      </c>
      <c r="D104" t="s">
        <v>417</v>
      </c>
      <c r="E104" t="s">
        <v>73</v>
      </c>
      <c r="H104" t="s">
        <v>328</v>
      </c>
      <c r="I104" t="s">
        <v>202</v>
      </c>
      <c r="J104" t="s">
        <v>344</v>
      </c>
      <c r="K104" t="s">
        <v>350</v>
      </c>
      <c r="L104" t="s">
        <v>351</v>
      </c>
      <c r="M104" t="s">
        <v>352</v>
      </c>
      <c r="N104" t="s">
        <v>353</v>
      </c>
    </row>
    <row r="105" spans="2:20" x14ac:dyDescent="0.2">
      <c r="B105">
        <v>388</v>
      </c>
      <c r="C105" t="s">
        <v>361</v>
      </c>
      <c r="D105" t="s">
        <v>417</v>
      </c>
      <c r="E105" t="s">
        <v>82</v>
      </c>
      <c r="H105" t="s">
        <v>343</v>
      </c>
      <c r="I105" t="s">
        <v>252</v>
      </c>
      <c r="J105" t="s">
        <v>354</v>
      </c>
      <c r="L105" t="s">
        <v>206</v>
      </c>
      <c r="M105" t="s">
        <v>355</v>
      </c>
      <c r="N105" t="s">
        <v>80</v>
      </c>
    </row>
    <row r="106" spans="2:20" x14ac:dyDescent="0.2">
      <c r="B106">
        <v>392</v>
      </c>
      <c r="C106" t="s">
        <v>361</v>
      </c>
      <c r="D106" t="s">
        <v>417</v>
      </c>
      <c r="E106" t="s">
        <v>28</v>
      </c>
      <c r="F106" t="s">
        <v>411</v>
      </c>
      <c r="G106">
        <v>0.04</v>
      </c>
      <c r="H106">
        <v>4.6000000000000001E-4</v>
      </c>
      <c r="I106">
        <v>7.1000000000000002E-4</v>
      </c>
      <c r="J106">
        <v>7.2999999999999996E-4</v>
      </c>
      <c r="L106">
        <v>8.0000000000000004E-4</v>
      </c>
      <c r="M106">
        <v>1E-3</v>
      </c>
      <c r="N106">
        <v>8.8000000000000003E-4</v>
      </c>
      <c r="T106" t="s">
        <v>97</v>
      </c>
    </row>
    <row r="107" spans="2:20" x14ac:dyDescent="0.2">
      <c r="B107">
        <v>398</v>
      </c>
      <c r="C107" t="s">
        <v>361</v>
      </c>
      <c r="D107" t="s">
        <v>418</v>
      </c>
      <c r="E107" t="s">
        <v>73</v>
      </c>
      <c r="H107" t="s">
        <v>407</v>
      </c>
      <c r="I107" t="s">
        <v>299</v>
      </c>
      <c r="J107" t="s">
        <v>347</v>
      </c>
      <c r="K107" t="s">
        <v>348</v>
      </c>
      <c r="L107" t="s">
        <v>357</v>
      </c>
      <c r="M107" t="s">
        <v>358</v>
      </c>
      <c r="N107" t="s">
        <v>359</v>
      </c>
      <c r="O107" t="s">
        <v>334</v>
      </c>
      <c r="P107" t="s">
        <v>279</v>
      </c>
      <c r="Q107" t="s">
        <v>336</v>
      </c>
      <c r="R107" t="s">
        <v>132</v>
      </c>
    </row>
    <row r="108" spans="2:20" x14ac:dyDescent="0.2">
      <c r="B108">
        <v>399</v>
      </c>
      <c r="C108" t="s">
        <v>361</v>
      </c>
      <c r="D108" t="s">
        <v>418</v>
      </c>
      <c r="E108" t="s">
        <v>82</v>
      </c>
      <c r="H108" t="s">
        <v>349</v>
      </c>
      <c r="I108" t="s">
        <v>224</v>
      </c>
      <c r="J108" t="s">
        <v>308</v>
      </c>
      <c r="K108" t="s">
        <v>286</v>
      </c>
      <c r="L108" t="s">
        <v>229</v>
      </c>
      <c r="M108" t="s">
        <v>161</v>
      </c>
      <c r="N108" t="s">
        <v>145</v>
      </c>
      <c r="O108" t="s">
        <v>337</v>
      </c>
      <c r="P108" t="s">
        <v>327</v>
      </c>
      <c r="Q108" t="s">
        <v>338</v>
      </c>
      <c r="R108" t="s">
        <v>328</v>
      </c>
    </row>
    <row r="109" spans="2:20" x14ac:dyDescent="0.2">
      <c r="B109">
        <v>403</v>
      </c>
      <c r="C109" t="s">
        <v>361</v>
      </c>
      <c r="D109" t="s">
        <v>418</v>
      </c>
      <c r="E109" t="s">
        <v>28</v>
      </c>
      <c r="F109" t="s">
        <v>411</v>
      </c>
      <c r="G109">
        <v>0.04</v>
      </c>
      <c r="H109" t="s">
        <v>164</v>
      </c>
      <c r="I109">
        <v>8.3000000000000001E-4</v>
      </c>
      <c r="J109">
        <v>8.0000000000000004E-4</v>
      </c>
      <c r="K109">
        <v>9.7999999999999997E-4</v>
      </c>
      <c r="L109">
        <v>5.8E-4</v>
      </c>
      <c r="M109">
        <v>7.3999999999999999E-4</v>
      </c>
      <c r="N109">
        <v>9.8999999999999999E-4</v>
      </c>
      <c r="O109">
        <v>3.5E-4</v>
      </c>
      <c r="P109">
        <v>5.2999999999999998E-4</v>
      </c>
      <c r="Q109">
        <v>8.1999999999999998E-4</v>
      </c>
      <c r="R109">
        <v>8.0000000000000004E-4</v>
      </c>
      <c r="T109" t="s">
        <v>97</v>
      </c>
    </row>
    <row r="110" spans="2:20" x14ac:dyDescent="0.2">
      <c r="B110">
        <v>408</v>
      </c>
      <c r="C110" t="s">
        <v>361</v>
      </c>
      <c r="D110" t="s">
        <v>418</v>
      </c>
      <c r="E110" t="s">
        <v>73</v>
      </c>
      <c r="H110" t="s">
        <v>328</v>
      </c>
      <c r="I110" t="s">
        <v>190</v>
      </c>
      <c r="J110" t="s">
        <v>344</v>
      </c>
      <c r="K110" t="s">
        <v>350</v>
      </c>
      <c r="L110" t="s">
        <v>236</v>
      </c>
      <c r="M110" t="s">
        <v>341</v>
      </c>
      <c r="N110" t="s">
        <v>353</v>
      </c>
    </row>
    <row r="111" spans="2:20" x14ac:dyDescent="0.2">
      <c r="B111">
        <v>409</v>
      </c>
      <c r="C111" t="s">
        <v>361</v>
      </c>
      <c r="D111" t="s">
        <v>418</v>
      </c>
      <c r="E111" t="s">
        <v>82</v>
      </c>
      <c r="H111" t="s">
        <v>343</v>
      </c>
      <c r="I111" t="s">
        <v>360</v>
      </c>
      <c r="J111" t="s">
        <v>354</v>
      </c>
      <c r="L111" t="s">
        <v>206</v>
      </c>
      <c r="M111" t="s">
        <v>152</v>
      </c>
      <c r="N111" t="s">
        <v>80</v>
      </c>
    </row>
    <row r="112" spans="2:20" x14ac:dyDescent="0.2">
      <c r="B112">
        <v>413</v>
      </c>
      <c r="C112" t="s">
        <v>361</v>
      </c>
      <c r="D112" t="s">
        <v>418</v>
      </c>
      <c r="E112" t="s">
        <v>28</v>
      </c>
      <c r="F112" t="s">
        <v>411</v>
      </c>
      <c r="G112">
        <v>0.04</v>
      </c>
      <c r="H112">
        <v>8.8000000000000003E-4</v>
      </c>
      <c r="I112">
        <v>9.3999999999999997E-4</v>
      </c>
      <c r="J112">
        <v>6.9999999999999999E-4</v>
      </c>
      <c r="L112">
        <v>6.0999999999999997E-4</v>
      </c>
      <c r="M112">
        <v>6.8999999999999997E-4</v>
      </c>
      <c r="N112">
        <v>1.1000000000000001E-3</v>
      </c>
      <c r="T112" t="s">
        <v>97</v>
      </c>
    </row>
    <row r="113" spans="2:20" x14ac:dyDescent="0.2">
      <c r="B113">
        <v>421</v>
      </c>
      <c r="C113" t="s">
        <v>386</v>
      </c>
      <c r="D113" t="s">
        <v>414</v>
      </c>
      <c r="E113" t="s">
        <v>73</v>
      </c>
      <c r="H113" t="s">
        <v>408</v>
      </c>
      <c r="I113" t="s">
        <v>277</v>
      </c>
      <c r="J113" t="s">
        <v>364</v>
      </c>
      <c r="K113" t="s">
        <v>365</v>
      </c>
      <c r="L113" t="s">
        <v>366</v>
      </c>
      <c r="M113" t="s">
        <v>158</v>
      </c>
    </row>
    <row r="114" spans="2:20" x14ac:dyDescent="0.2">
      <c r="B114">
        <v>422</v>
      </c>
      <c r="C114" t="s">
        <v>386</v>
      </c>
      <c r="D114" t="s">
        <v>414</v>
      </c>
      <c r="E114" t="s">
        <v>82</v>
      </c>
      <c r="H114" t="s">
        <v>367</v>
      </c>
      <c r="I114" t="s">
        <v>368</v>
      </c>
      <c r="J114" t="s">
        <v>369</v>
      </c>
      <c r="K114" t="s">
        <v>370</v>
      </c>
      <c r="L114" t="s">
        <v>85</v>
      </c>
      <c r="M114" t="s">
        <v>209</v>
      </c>
    </row>
    <row r="115" spans="2:20" x14ac:dyDescent="0.2">
      <c r="B115">
        <v>426</v>
      </c>
      <c r="C115" t="s">
        <v>386</v>
      </c>
      <c r="D115" t="s">
        <v>414</v>
      </c>
      <c r="E115" t="s">
        <v>28</v>
      </c>
      <c r="F115" t="s">
        <v>411</v>
      </c>
      <c r="G115">
        <v>0.04</v>
      </c>
      <c r="H115" t="s">
        <v>164</v>
      </c>
      <c r="I115" t="s">
        <v>164</v>
      </c>
      <c r="J115" t="s">
        <v>164</v>
      </c>
      <c r="K115" t="s">
        <v>164</v>
      </c>
      <c r="L115" t="s">
        <v>164</v>
      </c>
      <c r="M115" t="s">
        <v>164</v>
      </c>
      <c r="T115" t="s">
        <v>97</v>
      </c>
    </row>
    <row r="116" spans="2:20" x14ac:dyDescent="0.2">
      <c r="B116">
        <v>431</v>
      </c>
      <c r="C116" t="s">
        <v>386</v>
      </c>
      <c r="D116" t="s">
        <v>414</v>
      </c>
      <c r="E116" t="s">
        <v>73</v>
      </c>
      <c r="H116" t="s">
        <v>202</v>
      </c>
      <c r="I116" t="s">
        <v>293</v>
      </c>
      <c r="J116" t="s">
        <v>371</v>
      </c>
      <c r="K116" t="s">
        <v>372</v>
      </c>
    </row>
    <row r="117" spans="2:20" x14ac:dyDescent="0.2">
      <c r="B117">
        <v>432</v>
      </c>
      <c r="C117" t="s">
        <v>386</v>
      </c>
      <c r="D117" t="s">
        <v>414</v>
      </c>
      <c r="E117" t="s">
        <v>82</v>
      </c>
      <c r="H117" t="s">
        <v>373</v>
      </c>
      <c r="I117" t="s">
        <v>374</v>
      </c>
      <c r="J117" t="s">
        <v>355</v>
      </c>
      <c r="K117" t="s">
        <v>375</v>
      </c>
    </row>
    <row r="118" spans="2:20" x14ac:dyDescent="0.2">
      <c r="B118">
        <v>436</v>
      </c>
      <c r="C118" t="s">
        <v>386</v>
      </c>
      <c r="D118" t="s">
        <v>414</v>
      </c>
      <c r="E118" t="s">
        <v>28</v>
      </c>
      <c r="F118" t="s">
        <v>411</v>
      </c>
      <c r="G118">
        <v>0.04</v>
      </c>
      <c r="H118" t="s">
        <v>164</v>
      </c>
      <c r="I118" t="s">
        <v>164</v>
      </c>
      <c r="J118" t="s">
        <v>164</v>
      </c>
      <c r="K118" t="s">
        <v>164</v>
      </c>
      <c r="T118" t="s">
        <v>97</v>
      </c>
    </row>
    <row r="119" spans="2:20" x14ac:dyDescent="0.2">
      <c r="B119">
        <v>444</v>
      </c>
      <c r="C119" t="s">
        <v>386</v>
      </c>
      <c r="D119" t="s">
        <v>415</v>
      </c>
      <c r="E119" t="s">
        <v>73</v>
      </c>
      <c r="H119" t="s">
        <v>409</v>
      </c>
      <c r="I119" t="s">
        <v>377</v>
      </c>
      <c r="J119" t="s">
        <v>378</v>
      </c>
      <c r="K119" t="s">
        <v>379</v>
      </c>
      <c r="L119" t="s">
        <v>380</v>
      </c>
    </row>
    <row r="120" spans="2:20" x14ac:dyDescent="0.2">
      <c r="B120">
        <v>445</v>
      </c>
      <c r="C120" t="s">
        <v>386</v>
      </c>
      <c r="D120" t="s">
        <v>415</v>
      </c>
      <c r="E120" t="s">
        <v>82</v>
      </c>
      <c r="H120" t="s">
        <v>277</v>
      </c>
      <c r="I120" t="s">
        <v>147</v>
      </c>
      <c r="J120" t="s">
        <v>166</v>
      </c>
      <c r="K120" t="s">
        <v>381</v>
      </c>
      <c r="L120" t="s">
        <v>231</v>
      </c>
    </row>
    <row r="121" spans="2:20" x14ac:dyDescent="0.2">
      <c r="B121">
        <v>449</v>
      </c>
      <c r="C121" t="s">
        <v>386</v>
      </c>
      <c r="D121" t="s">
        <v>415</v>
      </c>
      <c r="E121" t="s">
        <v>28</v>
      </c>
      <c r="F121" t="s">
        <v>411</v>
      </c>
      <c r="G121">
        <v>0.04</v>
      </c>
      <c r="H121" t="s">
        <v>164</v>
      </c>
      <c r="I121">
        <v>1E-3</v>
      </c>
      <c r="J121" t="s">
        <v>164</v>
      </c>
      <c r="K121" t="s">
        <v>164</v>
      </c>
      <c r="L121">
        <v>1E-3</v>
      </c>
      <c r="T121" t="s">
        <v>97</v>
      </c>
    </row>
    <row r="122" spans="2:20" x14ac:dyDescent="0.2">
      <c r="B122">
        <v>454</v>
      </c>
      <c r="C122" t="s">
        <v>386</v>
      </c>
      <c r="D122" t="s">
        <v>415</v>
      </c>
      <c r="E122" t="s">
        <v>73</v>
      </c>
      <c r="H122" t="s">
        <v>232</v>
      </c>
      <c r="I122" t="s">
        <v>260</v>
      </c>
      <c r="J122" t="s">
        <v>215</v>
      </c>
      <c r="K122" t="s">
        <v>207</v>
      </c>
    </row>
    <row r="123" spans="2:20" x14ac:dyDescent="0.2">
      <c r="B123">
        <v>455</v>
      </c>
      <c r="C123" t="s">
        <v>386</v>
      </c>
      <c r="D123" t="s">
        <v>415</v>
      </c>
      <c r="E123" t="s">
        <v>82</v>
      </c>
      <c r="H123" t="s">
        <v>382</v>
      </c>
      <c r="I123" t="s">
        <v>383</v>
      </c>
      <c r="J123" t="s">
        <v>384</v>
      </c>
      <c r="K123" t="s">
        <v>385</v>
      </c>
    </row>
    <row r="124" spans="2:20" x14ac:dyDescent="0.2">
      <c r="B124">
        <v>459</v>
      </c>
      <c r="C124" t="s">
        <v>386</v>
      </c>
      <c r="D124" t="s">
        <v>415</v>
      </c>
      <c r="E124" t="s">
        <v>28</v>
      </c>
      <c r="F124" t="s">
        <v>411</v>
      </c>
      <c r="G124">
        <v>0.04</v>
      </c>
      <c r="H124">
        <v>1E-3</v>
      </c>
      <c r="I124">
        <v>1E-3</v>
      </c>
      <c r="J124">
        <v>1E-3</v>
      </c>
      <c r="K124">
        <v>1E-3</v>
      </c>
      <c r="T124" t="s">
        <v>97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T124"/>
  <sheetViews>
    <sheetView zoomScale="75" zoomScaleNormal="75" workbookViewId="0">
      <selection activeCell="AA57" sqref="AA57"/>
    </sheetView>
  </sheetViews>
  <sheetFormatPr defaultRowHeight="12" x14ac:dyDescent="0.2"/>
  <cols>
    <col min="1" max="1" width="3.140625" customWidth="1"/>
    <col min="2" max="2" width="3.28515625" customWidth="1"/>
    <col min="7" max="25" width="6.42578125" customWidth="1"/>
  </cols>
  <sheetData>
    <row r="2" spans="2:20" x14ac:dyDescent="0.2">
      <c r="B2">
        <v>1</v>
      </c>
      <c r="C2" t="s">
        <v>155</v>
      </c>
      <c r="E2" t="s">
        <v>176</v>
      </c>
      <c r="F2" t="s">
        <v>27</v>
      </c>
      <c r="H2" t="s">
        <v>431</v>
      </c>
    </row>
    <row r="3" spans="2:20" x14ac:dyDescent="0.2">
      <c r="B3" s="4">
        <v>2</v>
      </c>
      <c r="C3" t="s">
        <v>155</v>
      </c>
      <c r="D3" t="s">
        <v>414</v>
      </c>
      <c r="E3" t="s">
        <v>92</v>
      </c>
      <c r="F3" t="s">
        <v>93</v>
      </c>
      <c r="G3" t="s">
        <v>387</v>
      </c>
      <c r="H3" t="s">
        <v>94</v>
      </c>
    </row>
    <row r="4" spans="2:20" x14ac:dyDescent="0.2">
      <c r="B4" s="4">
        <v>3</v>
      </c>
      <c r="C4" t="s">
        <v>155</v>
      </c>
      <c r="D4" t="s">
        <v>414</v>
      </c>
      <c r="E4" t="s">
        <v>70</v>
      </c>
      <c r="T4" t="s">
        <v>388</v>
      </c>
    </row>
    <row r="5" spans="2:20" x14ac:dyDescent="0.2">
      <c r="B5" s="4">
        <v>6</v>
      </c>
      <c r="C5" t="s">
        <v>155</v>
      </c>
      <c r="D5" t="s">
        <v>414</v>
      </c>
      <c r="E5" t="s">
        <v>73</v>
      </c>
      <c r="H5" t="s">
        <v>389</v>
      </c>
      <c r="I5" t="s">
        <v>119</v>
      </c>
      <c r="J5" t="s">
        <v>120</v>
      </c>
      <c r="K5" t="s">
        <v>121</v>
      </c>
      <c r="L5" t="s">
        <v>122</v>
      </c>
      <c r="M5" t="s">
        <v>123</v>
      </c>
      <c r="N5" t="s">
        <v>124</v>
      </c>
      <c r="O5" t="s">
        <v>125</v>
      </c>
      <c r="P5" t="s">
        <v>79</v>
      </c>
      <c r="Q5" t="s">
        <v>126</v>
      </c>
      <c r="R5" t="s">
        <v>127</v>
      </c>
    </row>
    <row r="6" spans="2:20" x14ac:dyDescent="0.2">
      <c r="B6" s="4">
        <v>7</v>
      </c>
      <c r="C6" t="s">
        <v>155</v>
      </c>
      <c r="D6" t="s">
        <v>414</v>
      </c>
      <c r="E6" t="s">
        <v>82</v>
      </c>
      <c r="H6" t="s">
        <v>128</v>
      </c>
      <c r="I6" t="s">
        <v>129</v>
      </c>
      <c r="J6" t="s">
        <v>130</v>
      </c>
      <c r="K6" t="s">
        <v>131</v>
      </c>
      <c r="L6" t="s">
        <v>132</v>
      </c>
      <c r="M6" t="s">
        <v>77</v>
      </c>
      <c r="N6" t="s">
        <v>133</v>
      </c>
      <c r="O6" t="s">
        <v>134</v>
      </c>
      <c r="P6" t="s">
        <v>135</v>
      </c>
      <c r="Q6" t="s">
        <v>136</v>
      </c>
      <c r="R6" t="s">
        <v>137</v>
      </c>
    </row>
    <row r="7" spans="2:20" x14ac:dyDescent="0.2">
      <c r="B7" s="4">
        <v>13</v>
      </c>
      <c r="C7" t="s">
        <v>155</v>
      </c>
      <c r="D7" t="s">
        <v>414</v>
      </c>
      <c r="E7" t="s">
        <v>102</v>
      </c>
      <c r="F7" t="s">
        <v>103</v>
      </c>
      <c r="G7">
        <v>250</v>
      </c>
      <c r="H7">
        <v>96</v>
      </c>
      <c r="I7">
        <v>87</v>
      </c>
      <c r="J7">
        <v>50</v>
      </c>
      <c r="K7">
        <v>40</v>
      </c>
      <c r="L7">
        <v>72</v>
      </c>
      <c r="M7" t="s">
        <v>96</v>
      </c>
      <c r="N7">
        <v>83</v>
      </c>
      <c r="O7">
        <v>56</v>
      </c>
      <c r="P7">
        <v>61</v>
      </c>
      <c r="Q7">
        <v>71</v>
      </c>
      <c r="R7" t="s">
        <v>141</v>
      </c>
      <c r="T7" t="s">
        <v>142</v>
      </c>
    </row>
    <row r="8" spans="2:20" x14ac:dyDescent="0.2">
      <c r="B8">
        <v>19</v>
      </c>
      <c r="C8" t="s">
        <v>155</v>
      </c>
      <c r="D8" t="s">
        <v>415</v>
      </c>
      <c r="E8" t="s">
        <v>73</v>
      </c>
      <c r="H8" t="s">
        <v>390</v>
      </c>
      <c r="I8" t="s">
        <v>144</v>
      </c>
      <c r="J8" t="s">
        <v>120</v>
      </c>
      <c r="K8" t="s">
        <v>145</v>
      </c>
      <c r="L8" t="s">
        <v>122</v>
      </c>
      <c r="M8" t="s">
        <v>124</v>
      </c>
      <c r="N8" t="s">
        <v>125</v>
      </c>
      <c r="O8" t="s">
        <v>79</v>
      </c>
      <c r="P8" t="s">
        <v>126</v>
      </c>
      <c r="Q8" t="s">
        <v>127</v>
      </c>
    </row>
    <row r="9" spans="2:20" x14ac:dyDescent="0.2">
      <c r="B9">
        <v>20</v>
      </c>
      <c r="C9" t="s">
        <v>155</v>
      </c>
      <c r="D9" t="s">
        <v>415</v>
      </c>
      <c r="E9" t="s">
        <v>82</v>
      </c>
      <c r="H9" t="s">
        <v>146</v>
      </c>
      <c r="I9" t="s">
        <v>147</v>
      </c>
      <c r="J9" t="s">
        <v>148</v>
      </c>
      <c r="K9" t="s">
        <v>131</v>
      </c>
      <c r="L9" t="s">
        <v>149</v>
      </c>
      <c r="M9" t="s">
        <v>133</v>
      </c>
      <c r="N9" t="s">
        <v>134</v>
      </c>
      <c r="O9" t="s">
        <v>135</v>
      </c>
      <c r="P9" t="s">
        <v>136</v>
      </c>
      <c r="Q9" t="s">
        <v>137</v>
      </c>
    </row>
    <row r="10" spans="2:20" x14ac:dyDescent="0.2">
      <c r="B10">
        <v>26</v>
      </c>
      <c r="C10" t="s">
        <v>155</v>
      </c>
      <c r="D10" t="s">
        <v>415</v>
      </c>
      <c r="E10" t="s">
        <v>102</v>
      </c>
      <c r="F10" t="s">
        <v>103</v>
      </c>
      <c r="G10">
        <v>250</v>
      </c>
      <c r="H10">
        <v>80</v>
      </c>
      <c r="I10">
        <v>58</v>
      </c>
      <c r="J10">
        <v>54</v>
      </c>
      <c r="K10">
        <v>84</v>
      </c>
      <c r="L10">
        <v>76</v>
      </c>
      <c r="M10">
        <v>82</v>
      </c>
      <c r="N10">
        <v>92</v>
      </c>
      <c r="O10">
        <v>38</v>
      </c>
      <c r="P10">
        <v>59</v>
      </c>
      <c r="Q10">
        <v>55</v>
      </c>
      <c r="T10" t="s">
        <v>97</v>
      </c>
    </row>
    <row r="11" spans="2:20" x14ac:dyDescent="0.2">
      <c r="B11">
        <v>31</v>
      </c>
      <c r="C11" t="s">
        <v>155</v>
      </c>
      <c r="D11" t="s">
        <v>416</v>
      </c>
      <c r="E11" t="s">
        <v>73</v>
      </c>
      <c r="H11" t="s">
        <v>391</v>
      </c>
      <c r="I11" t="s">
        <v>74</v>
      </c>
      <c r="J11" t="s">
        <v>131</v>
      </c>
      <c r="K11" t="s">
        <v>108</v>
      </c>
      <c r="L11" t="s">
        <v>77</v>
      </c>
      <c r="M11" t="s">
        <v>151</v>
      </c>
      <c r="N11" t="s">
        <v>79</v>
      </c>
      <c r="O11" t="s">
        <v>152</v>
      </c>
      <c r="P11" t="s">
        <v>81</v>
      </c>
    </row>
    <row r="12" spans="2:20" x14ac:dyDescent="0.2">
      <c r="B12">
        <v>32</v>
      </c>
      <c r="C12" t="s">
        <v>155</v>
      </c>
      <c r="D12" t="s">
        <v>416</v>
      </c>
      <c r="E12" t="s">
        <v>82</v>
      </c>
      <c r="H12" t="s">
        <v>153</v>
      </c>
      <c r="I12" t="s">
        <v>84</v>
      </c>
      <c r="J12" t="s">
        <v>107</v>
      </c>
      <c r="K12" t="s">
        <v>86</v>
      </c>
      <c r="L12" t="s">
        <v>87</v>
      </c>
      <c r="M12" t="s">
        <v>88</v>
      </c>
      <c r="N12" t="s">
        <v>89</v>
      </c>
      <c r="O12" t="s">
        <v>90</v>
      </c>
      <c r="P12" t="s">
        <v>91</v>
      </c>
    </row>
    <row r="13" spans="2:20" x14ac:dyDescent="0.2">
      <c r="B13">
        <v>38</v>
      </c>
      <c r="C13" t="s">
        <v>155</v>
      </c>
      <c r="D13" t="s">
        <v>416</v>
      </c>
      <c r="E13" t="s">
        <v>102</v>
      </c>
      <c r="F13" t="s">
        <v>103</v>
      </c>
      <c r="G13">
        <v>250</v>
      </c>
      <c r="H13">
        <v>73</v>
      </c>
      <c r="I13">
        <v>120</v>
      </c>
      <c r="J13">
        <v>83</v>
      </c>
      <c r="K13">
        <v>110</v>
      </c>
      <c r="L13">
        <v>100</v>
      </c>
      <c r="M13">
        <v>80</v>
      </c>
      <c r="N13">
        <v>110</v>
      </c>
      <c r="O13">
        <v>100</v>
      </c>
      <c r="P13">
        <v>110</v>
      </c>
      <c r="T13" t="s">
        <v>97</v>
      </c>
    </row>
    <row r="14" spans="2:20" x14ac:dyDescent="0.2">
      <c r="B14">
        <v>45</v>
      </c>
      <c r="C14" t="s">
        <v>155</v>
      </c>
      <c r="D14" t="s">
        <v>417</v>
      </c>
      <c r="E14" t="s">
        <v>73</v>
      </c>
      <c r="H14" t="s">
        <v>392</v>
      </c>
      <c r="I14" t="s">
        <v>74</v>
      </c>
      <c r="J14" t="s">
        <v>75</v>
      </c>
      <c r="K14" t="s">
        <v>76</v>
      </c>
      <c r="L14" t="s">
        <v>77</v>
      </c>
      <c r="M14" t="s">
        <v>78</v>
      </c>
      <c r="N14" t="s">
        <v>79</v>
      </c>
      <c r="O14" t="s">
        <v>80</v>
      </c>
      <c r="P14" t="s">
        <v>81</v>
      </c>
    </row>
    <row r="15" spans="2:20" x14ac:dyDescent="0.2">
      <c r="B15">
        <v>46</v>
      </c>
      <c r="C15" t="s">
        <v>155</v>
      </c>
      <c r="D15" t="s">
        <v>417</v>
      </c>
      <c r="E15" t="s">
        <v>82</v>
      </c>
      <c r="H15" t="s">
        <v>83</v>
      </c>
      <c r="I15" t="s">
        <v>84</v>
      </c>
      <c r="J15" t="s">
        <v>85</v>
      </c>
      <c r="K15" t="s">
        <v>86</v>
      </c>
      <c r="L15" t="s">
        <v>87</v>
      </c>
      <c r="M15" t="s">
        <v>88</v>
      </c>
      <c r="N15" t="s">
        <v>89</v>
      </c>
      <c r="O15" t="s">
        <v>90</v>
      </c>
      <c r="P15" t="s">
        <v>91</v>
      </c>
    </row>
    <row r="16" spans="2:20" x14ac:dyDescent="0.2">
      <c r="B16">
        <v>52</v>
      </c>
      <c r="C16" t="s">
        <v>155</v>
      </c>
      <c r="D16" t="s">
        <v>417</v>
      </c>
      <c r="E16" t="s">
        <v>102</v>
      </c>
      <c r="F16" t="s">
        <v>103</v>
      </c>
      <c r="G16">
        <v>250</v>
      </c>
      <c r="H16">
        <v>95</v>
      </c>
      <c r="I16">
        <v>130</v>
      </c>
      <c r="J16">
        <v>110</v>
      </c>
      <c r="K16">
        <v>94</v>
      </c>
      <c r="L16">
        <v>84</v>
      </c>
      <c r="M16">
        <v>81</v>
      </c>
      <c r="N16">
        <v>73</v>
      </c>
      <c r="O16">
        <v>67</v>
      </c>
      <c r="P16">
        <v>74</v>
      </c>
      <c r="T16" t="s">
        <v>97</v>
      </c>
    </row>
    <row r="17" spans="2:20" x14ac:dyDescent="0.2">
      <c r="B17">
        <v>58</v>
      </c>
      <c r="C17" t="s">
        <v>155</v>
      </c>
      <c r="D17" t="s">
        <v>418</v>
      </c>
      <c r="E17" t="s">
        <v>73</v>
      </c>
      <c r="H17" t="s">
        <v>393</v>
      </c>
      <c r="I17" t="s">
        <v>106</v>
      </c>
      <c r="J17" t="s">
        <v>107</v>
      </c>
      <c r="K17" t="s">
        <v>108</v>
      </c>
      <c r="L17" t="s">
        <v>109</v>
      </c>
      <c r="M17" t="s">
        <v>110</v>
      </c>
      <c r="N17" t="s">
        <v>111</v>
      </c>
      <c r="O17" t="s">
        <v>112</v>
      </c>
      <c r="P17" t="s">
        <v>113</v>
      </c>
    </row>
    <row r="18" spans="2:20" x14ac:dyDescent="0.2">
      <c r="B18">
        <v>59</v>
      </c>
      <c r="C18" t="s">
        <v>155</v>
      </c>
      <c r="D18" t="s">
        <v>418</v>
      </c>
      <c r="E18" t="s">
        <v>82</v>
      </c>
      <c r="H18" t="s">
        <v>114</v>
      </c>
      <c r="I18" t="s">
        <v>84</v>
      </c>
      <c r="J18" t="s">
        <v>85</v>
      </c>
      <c r="K18" t="s">
        <v>86</v>
      </c>
      <c r="L18" t="s">
        <v>87</v>
      </c>
      <c r="M18" t="s">
        <v>115</v>
      </c>
      <c r="N18" t="s">
        <v>89</v>
      </c>
      <c r="O18" t="s">
        <v>116</v>
      </c>
      <c r="P18" t="s">
        <v>91</v>
      </c>
    </row>
    <row r="19" spans="2:20" x14ac:dyDescent="0.2">
      <c r="B19">
        <v>65</v>
      </c>
      <c r="C19" t="s">
        <v>155</v>
      </c>
      <c r="D19" t="s">
        <v>418</v>
      </c>
      <c r="E19" t="s">
        <v>102</v>
      </c>
      <c r="F19" t="s">
        <v>103</v>
      </c>
      <c r="G19">
        <v>250</v>
      </c>
      <c r="H19">
        <v>100</v>
      </c>
      <c r="I19">
        <v>87</v>
      </c>
      <c r="J19">
        <v>90</v>
      </c>
      <c r="K19">
        <v>94</v>
      </c>
      <c r="L19">
        <v>120</v>
      </c>
      <c r="M19">
        <v>100</v>
      </c>
      <c r="N19">
        <v>70</v>
      </c>
      <c r="O19">
        <v>110</v>
      </c>
      <c r="P19">
        <v>120</v>
      </c>
      <c r="T19" t="s">
        <v>97</v>
      </c>
    </row>
    <row r="20" spans="2:20" x14ac:dyDescent="0.2">
      <c r="B20">
        <v>71</v>
      </c>
      <c r="C20" t="s">
        <v>175</v>
      </c>
      <c r="D20" t="s">
        <v>414</v>
      </c>
      <c r="E20" t="s">
        <v>73</v>
      </c>
      <c r="H20" t="s">
        <v>130</v>
      </c>
      <c r="I20" t="s">
        <v>157</v>
      </c>
      <c r="K20" t="s">
        <v>158</v>
      </c>
      <c r="L20" t="s">
        <v>159</v>
      </c>
      <c r="M20" t="s">
        <v>160</v>
      </c>
    </row>
    <row r="21" spans="2:20" x14ac:dyDescent="0.2">
      <c r="B21">
        <v>72</v>
      </c>
      <c r="C21" t="s">
        <v>175</v>
      </c>
      <c r="D21" t="s">
        <v>414</v>
      </c>
      <c r="E21" t="s">
        <v>82</v>
      </c>
      <c r="H21" t="s">
        <v>161</v>
      </c>
      <c r="I21" t="s">
        <v>107</v>
      </c>
      <c r="K21" t="s">
        <v>162</v>
      </c>
      <c r="L21" t="s">
        <v>88</v>
      </c>
      <c r="M21" t="s">
        <v>163</v>
      </c>
    </row>
    <row r="22" spans="2:20" x14ac:dyDescent="0.2">
      <c r="B22">
        <v>77</v>
      </c>
      <c r="C22" t="s">
        <v>175</v>
      </c>
      <c r="D22" t="s">
        <v>414</v>
      </c>
      <c r="E22" t="s">
        <v>102</v>
      </c>
      <c r="F22" t="s">
        <v>103</v>
      </c>
      <c r="G22">
        <v>250</v>
      </c>
      <c r="H22">
        <v>120</v>
      </c>
      <c r="I22">
        <v>95</v>
      </c>
      <c r="K22">
        <v>100</v>
      </c>
      <c r="L22">
        <v>150</v>
      </c>
      <c r="M22">
        <v>45</v>
      </c>
      <c r="O22" t="s">
        <v>97</v>
      </c>
    </row>
    <row r="23" spans="2:20" x14ac:dyDescent="0.2">
      <c r="B23">
        <v>82</v>
      </c>
      <c r="C23" t="s">
        <v>175</v>
      </c>
      <c r="D23" t="s">
        <v>415</v>
      </c>
      <c r="E23" t="s">
        <v>73</v>
      </c>
      <c r="H23" t="s">
        <v>166</v>
      </c>
      <c r="I23" t="s">
        <v>167</v>
      </c>
      <c r="K23" t="s">
        <v>168</v>
      </c>
      <c r="L23" t="s">
        <v>169</v>
      </c>
      <c r="M23" t="s">
        <v>170</v>
      </c>
    </row>
    <row r="24" spans="2:20" x14ac:dyDescent="0.2">
      <c r="B24">
        <v>83</v>
      </c>
      <c r="C24" t="s">
        <v>175</v>
      </c>
      <c r="D24" t="s">
        <v>415</v>
      </c>
      <c r="E24" t="s">
        <v>82</v>
      </c>
      <c r="H24" t="s">
        <v>161</v>
      </c>
      <c r="I24" t="s">
        <v>107</v>
      </c>
      <c r="K24" t="s">
        <v>162</v>
      </c>
      <c r="L24" t="s">
        <v>88</v>
      </c>
      <c r="M24" t="s">
        <v>163</v>
      </c>
    </row>
    <row r="25" spans="2:20" x14ac:dyDescent="0.2">
      <c r="B25">
        <v>88</v>
      </c>
      <c r="C25" t="s">
        <v>175</v>
      </c>
      <c r="D25" t="s">
        <v>415</v>
      </c>
      <c r="E25" t="s">
        <v>102</v>
      </c>
      <c r="F25" t="s">
        <v>103</v>
      </c>
      <c r="G25">
        <v>250</v>
      </c>
      <c r="H25">
        <v>55</v>
      </c>
      <c r="I25">
        <v>68</v>
      </c>
      <c r="K25">
        <v>120</v>
      </c>
      <c r="L25">
        <v>110</v>
      </c>
      <c r="M25">
        <v>76</v>
      </c>
      <c r="O25" t="s">
        <v>97</v>
      </c>
    </row>
    <row r="26" spans="2:20" x14ac:dyDescent="0.2">
      <c r="B26">
        <v>93</v>
      </c>
      <c r="C26" t="s">
        <v>175</v>
      </c>
      <c r="D26" t="s">
        <v>416</v>
      </c>
      <c r="E26" t="s">
        <v>73</v>
      </c>
      <c r="H26" t="s">
        <v>148</v>
      </c>
      <c r="I26" t="s">
        <v>167</v>
      </c>
      <c r="K26" t="s">
        <v>173</v>
      </c>
      <c r="L26" t="s">
        <v>174</v>
      </c>
      <c r="M26" t="s">
        <v>170</v>
      </c>
    </row>
    <row r="27" spans="2:20" x14ac:dyDescent="0.2">
      <c r="B27">
        <v>94</v>
      </c>
      <c r="C27" t="s">
        <v>175</v>
      </c>
      <c r="D27" t="s">
        <v>416</v>
      </c>
      <c r="E27" t="s">
        <v>82</v>
      </c>
      <c r="H27" t="s">
        <v>161</v>
      </c>
      <c r="I27" t="s">
        <v>107</v>
      </c>
      <c r="K27" t="s">
        <v>162</v>
      </c>
      <c r="L27" t="s">
        <v>88</v>
      </c>
      <c r="M27" t="s">
        <v>163</v>
      </c>
    </row>
    <row r="28" spans="2:20" x14ac:dyDescent="0.2">
      <c r="B28">
        <v>99</v>
      </c>
      <c r="C28" t="s">
        <v>175</v>
      </c>
      <c r="D28" t="s">
        <v>416</v>
      </c>
      <c r="E28" t="s">
        <v>102</v>
      </c>
      <c r="F28" t="s">
        <v>103</v>
      </c>
      <c r="G28">
        <v>250</v>
      </c>
      <c r="H28">
        <v>65</v>
      </c>
      <c r="I28">
        <v>110</v>
      </c>
      <c r="K28">
        <v>130</v>
      </c>
      <c r="L28">
        <v>120</v>
      </c>
      <c r="M28">
        <v>69</v>
      </c>
      <c r="O28" t="s">
        <v>97</v>
      </c>
    </row>
    <row r="29" spans="2:20" x14ac:dyDescent="0.2">
      <c r="B29">
        <v>107</v>
      </c>
      <c r="C29" t="s">
        <v>221</v>
      </c>
      <c r="D29" t="s">
        <v>420</v>
      </c>
      <c r="E29" t="s">
        <v>73</v>
      </c>
      <c r="H29" t="s">
        <v>394</v>
      </c>
      <c r="I29" t="s">
        <v>180</v>
      </c>
      <c r="J29" t="s">
        <v>181</v>
      </c>
      <c r="K29" t="s">
        <v>182</v>
      </c>
      <c r="L29" t="s">
        <v>183</v>
      </c>
      <c r="M29" t="s">
        <v>184</v>
      </c>
      <c r="N29" t="s">
        <v>185</v>
      </c>
      <c r="O29" t="s">
        <v>186</v>
      </c>
      <c r="P29" t="s">
        <v>187</v>
      </c>
    </row>
    <row r="30" spans="2:20" x14ac:dyDescent="0.2">
      <c r="B30">
        <v>108</v>
      </c>
      <c r="C30" t="s">
        <v>221</v>
      </c>
      <c r="D30" t="s">
        <v>420</v>
      </c>
      <c r="E30" t="s">
        <v>82</v>
      </c>
      <c r="H30" t="s">
        <v>188</v>
      </c>
      <c r="I30" t="s">
        <v>189</v>
      </c>
      <c r="J30" t="s">
        <v>190</v>
      </c>
      <c r="K30" t="s">
        <v>191</v>
      </c>
      <c r="L30" t="s">
        <v>192</v>
      </c>
      <c r="M30" t="s">
        <v>193</v>
      </c>
      <c r="N30" t="s">
        <v>194</v>
      </c>
      <c r="O30" t="s">
        <v>195</v>
      </c>
      <c r="P30" t="s">
        <v>196</v>
      </c>
    </row>
    <row r="31" spans="2:20" x14ac:dyDescent="0.2">
      <c r="B31">
        <v>113</v>
      </c>
      <c r="C31" t="s">
        <v>221</v>
      </c>
      <c r="D31" t="s">
        <v>420</v>
      </c>
      <c r="E31" t="s">
        <v>102</v>
      </c>
      <c r="F31" t="s">
        <v>103</v>
      </c>
      <c r="G31">
        <v>200</v>
      </c>
      <c r="H31">
        <v>110</v>
      </c>
      <c r="I31">
        <v>100</v>
      </c>
      <c r="J31">
        <v>100</v>
      </c>
      <c r="K31">
        <v>90</v>
      </c>
      <c r="L31">
        <v>100</v>
      </c>
      <c r="M31">
        <v>94</v>
      </c>
      <c r="N31">
        <v>79</v>
      </c>
      <c r="O31">
        <v>100</v>
      </c>
      <c r="P31">
        <v>92</v>
      </c>
      <c r="T31" t="s">
        <v>97</v>
      </c>
    </row>
    <row r="32" spans="2:20" x14ac:dyDescent="0.2">
      <c r="B32">
        <v>117</v>
      </c>
      <c r="C32" t="s">
        <v>221</v>
      </c>
      <c r="D32" t="s">
        <v>421</v>
      </c>
      <c r="E32" t="s">
        <v>73</v>
      </c>
      <c r="H32" t="s">
        <v>395</v>
      </c>
      <c r="I32" t="s">
        <v>396</v>
      </c>
      <c r="J32" t="s">
        <v>201</v>
      </c>
      <c r="K32" t="s">
        <v>202</v>
      </c>
      <c r="L32" t="s">
        <v>203</v>
      </c>
      <c r="M32" t="s">
        <v>204</v>
      </c>
      <c r="N32" t="s">
        <v>205</v>
      </c>
      <c r="O32" t="s">
        <v>206</v>
      </c>
      <c r="P32" t="s">
        <v>207</v>
      </c>
    </row>
    <row r="33" spans="2:20" x14ac:dyDescent="0.2">
      <c r="B33">
        <v>118</v>
      </c>
      <c r="C33" t="s">
        <v>221</v>
      </c>
      <c r="D33" t="s">
        <v>421</v>
      </c>
      <c r="E33" t="s">
        <v>82</v>
      </c>
      <c r="H33" t="s">
        <v>208</v>
      </c>
      <c r="I33" t="s">
        <v>209</v>
      </c>
      <c r="J33" t="s">
        <v>190</v>
      </c>
      <c r="K33" t="s">
        <v>191</v>
      </c>
      <c r="L33" t="s">
        <v>192</v>
      </c>
      <c r="M33" t="s">
        <v>193</v>
      </c>
      <c r="N33" t="s">
        <v>194</v>
      </c>
      <c r="O33" t="s">
        <v>195</v>
      </c>
      <c r="P33" t="s">
        <v>196</v>
      </c>
    </row>
    <row r="34" spans="2:20" x14ac:dyDescent="0.2">
      <c r="B34">
        <v>123</v>
      </c>
      <c r="C34" t="s">
        <v>221</v>
      </c>
      <c r="D34" t="s">
        <v>421</v>
      </c>
      <c r="E34" t="s">
        <v>102</v>
      </c>
      <c r="F34" t="s">
        <v>103</v>
      </c>
      <c r="G34">
        <v>200</v>
      </c>
      <c r="H34">
        <v>110</v>
      </c>
      <c r="I34">
        <v>57</v>
      </c>
      <c r="J34">
        <v>74</v>
      </c>
      <c r="K34">
        <v>29</v>
      </c>
      <c r="L34">
        <v>48</v>
      </c>
      <c r="M34">
        <v>52</v>
      </c>
      <c r="N34">
        <v>52</v>
      </c>
      <c r="O34">
        <v>19</v>
      </c>
      <c r="P34">
        <v>48</v>
      </c>
      <c r="T34" t="s">
        <v>97</v>
      </c>
    </row>
    <row r="35" spans="2:20" x14ac:dyDescent="0.2">
      <c r="B35">
        <v>127</v>
      </c>
      <c r="C35" t="s">
        <v>221</v>
      </c>
      <c r="D35" t="s">
        <v>422</v>
      </c>
      <c r="E35" t="s">
        <v>73</v>
      </c>
      <c r="H35" t="s">
        <v>397</v>
      </c>
      <c r="I35" t="s">
        <v>211</v>
      </c>
      <c r="J35" t="s">
        <v>212</v>
      </c>
      <c r="K35" t="s">
        <v>213</v>
      </c>
      <c r="L35" t="s">
        <v>214</v>
      </c>
      <c r="M35" t="s">
        <v>215</v>
      </c>
    </row>
    <row r="36" spans="2:20" x14ac:dyDescent="0.2">
      <c r="B36">
        <v>128</v>
      </c>
      <c r="C36" t="s">
        <v>221</v>
      </c>
      <c r="D36" t="s">
        <v>422</v>
      </c>
      <c r="E36" t="s">
        <v>82</v>
      </c>
      <c r="H36" t="s">
        <v>189</v>
      </c>
      <c r="I36" t="s">
        <v>190</v>
      </c>
      <c r="J36" t="s">
        <v>191</v>
      </c>
      <c r="K36" t="s">
        <v>192</v>
      </c>
      <c r="L36" t="s">
        <v>193</v>
      </c>
      <c r="M36" t="s">
        <v>194</v>
      </c>
    </row>
    <row r="37" spans="2:20" x14ac:dyDescent="0.2">
      <c r="B37">
        <v>133</v>
      </c>
      <c r="C37" t="s">
        <v>221</v>
      </c>
      <c r="D37" t="s">
        <v>422</v>
      </c>
      <c r="E37" t="s">
        <v>102</v>
      </c>
      <c r="F37" t="s">
        <v>103</v>
      </c>
      <c r="G37">
        <v>200</v>
      </c>
      <c r="H37">
        <v>96</v>
      </c>
      <c r="I37">
        <v>70</v>
      </c>
      <c r="J37">
        <v>77</v>
      </c>
      <c r="K37">
        <v>99</v>
      </c>
      <c r="L37">
        <v>85</v>
      </c>
      <c r="M37">
        <v>99</v>
      </c>
      <c r="T37" t="s">
        <v>97</v>
      </c>
    </row>
    <row r="38" spans="2:20" x14ac:dyDescent="0.2">
      <c r="B38">
        <v>137</v>
      </c>
      <c r="C38" t="s">
        <v>221</v>
      </c>
      <c r="D38" t="s">
        <v>423</v>
      </c>
      <c r="E38" t="s">
        <v>73</v>
      </c>
      <c r="H38" t="s">
        <v>398</v>
      </c>
      <c r="I38" t="s">
        <v>87</v>
      </c>
      <c r="J38" t="s">
        <v>217</v>
      </c>
      <c r="K38" t="s">
        <v>218</v>
      </c>
      <c r="L38" t="s">
        <v>219</v>
      </c>
      <c r="M38" t="s">
        <v>220</v>
      </c>
    </row>
    <row r="39" spans="2:20" x14ac:dyDescent="0.2">
      <c r="B39">
        <v>138</v>
      </c>
      <c r="C39" t="s">
        <v>221</v>
      </c>
      <c r="D39" t="s">
        <v>423</v>
      </c>
      <c r="E39" t="s">
        <v>82</v>
      </c>
      <c r="H39" t="s">
        <v>189</v>
      </c>
      <c r="I39" t="s">
        <v>190</v>
      </c>
      <c r="J39" t="s">
        <v>191</v>
      </c>
      <c r="K39" t="s">
        <v>192</v>
      </c>
      <c r="L39" t="s">
        <v>193</v>
      </c>
      <c r="M39" t="s">
        <v>194</v>
      </c>
    </row>
    <row r="40" spans="2:20" x14ac:dyDescent="0.2">
      <c r="B40">
        <v>143</v>
      </c>
      <c r="C40" t="s">
        <v>221</v>
      </c>
      <c r="D40" t="s">
        <v>423</v>
      </c>
      <c r="E40" t="s">
        <v>102</v>
      </c>
      <c r="F40" t="s">
        <v>103</v>
      </c>
      <c r="G40">
        <v>200</v>
      </c>
      <c r="H40">
        <v>40</v>
      </c>
      <c r="I40">
        <v>77</v>
      </c>
      <c r="J40">
        <v>74</v>
      </c>
      <c r="K40">
        <v>82</v>
      </c>
      <c r="L40">
        <v>65</v>
      </c>
      <c r="M40">
        <v>47</v>
      </c>
      <c r="T40" t="s">
        <v>97</v>
      </c>
    </row>
    <row r="41" spans="2:20" x14ac:dyDescent="0.2">
      <c r="B41">
        <v>150</v>
      </c>
      <c r="C41" t="s">
        <v>242</v>
      </c>
      <c r="D41" t="s">
        <v>414</v>
      </c>
      <c r="E41" t="s">
        <v>73</v>
      </c>
      <c r="H41" t="s">
        <v>399</v>
      </c>
      <c r="I41" t="s">
        <v>224</v>
      </c>
      <c r="J41" t="s">
        <v>225</v>
      </c>
      <c r="K41" t="s">
        <v>226</v>
      </c>
      <c r="L41" t="s">
        <v>121</v>
      </c>
      <c r="M41" t="s">
        <v>188</v>
      </c>
    </row>
    <row r="42" spans="2:20" x14ac:dyDescent="0.2">
      <c r="B42">
        <v>151</v>
      </c>
      <c r="C42" t="s">
        <v>242</v>
      </c>
      <c r="D42" t="s">
        <v>414</v>
      </c>
      <c r="E42" t="s">
        <v>82</v>
      </c>
      <c r="H42" t="s">
        <v>227</v>
      </c>
      <c r="I42" t="s">
        <v>146</v>
      </c>
      <c r="J42" t="s">
        <v>228</v>
      </c>
      <c r="K42" t="s">
        <v>229</v>
      </c>
      <c r="L42" t="s">
        <v>230</v>
      </c>
      <c r="M42" t="s">
        <v>231</v>
      </c>
    </row>
    <row r="43" spans="2:20" x14ac:dyDescent="0.2">
      <c r="B43">
        <v>156</v>
      </c>
      <c r="C43" t="s">
        <v>242</v>
      </c>
      <c r="D43" t="s">
        <v>414</v>
      </c>
      <c r="E43" t="s">
        <v>102</v>
      </c>
      <c r="F43" t="s">
        <v>103</v>
      </c>
      <c r="G43">
        <v>250</v>
      </c>
      <c r="H43">
        <v>102</v>
      </c>
      <c r="I43">
        <v>39</v>
      </c>
      <c r="J43">
        <v>24</v>
      </c>
      <c r="K43">
        <v>31</v>
      </c>
      <c r="L43">
        <v>54</v>
      </c>
      <c r="M43">
        <v>78</v>
      </c>
      <c r="N43" t="s">
        <v>97</v>
      </c>
    </row>
    <row r="44" spans="2:20" x14ac:dyDescent="0.2">
      <c r="B44">
        <v>160</v>
      </c>
      <c r="C44" t="s">
        <v>242</v>
      </c>
      <c r="D44" t="s">
        <v>414</v>
      </c>
      <c r="E44" t="s">
        <v>73</v>
      </c>
      <c r="H44" t="s">
        <v>232</v>
      </c>
      <c r="I44" t="s">
        <v>125</v>
      </c>
      <c r="J44" t="s">
        <v>233</v>
      </c>
    </row>
    <row r="45" spans="2:20" x14ac:dyDescent="0.2">
      <c r="B45">
        <v>161</v>
      </c>
      <c r="C45" t="s">
        <v>242</v>
      </c>
      <c r="D45" t="s">
        <v>414</v>
      </c>
      <c r="E45" t="s">
        <v>82</v>
      </c>
      <c r="H45" t="s">
        <v>234</v>
      </c>
      <c r="I45" t="s">
        <v>235</v>
      </c>
      <c r="J45" t="s">
        <v>236</v>
      </c>
    </row>
    <row r="46" spans="2:20" x14ac:dyDescent="0.2">
      <c r="B46">
        <v>166</v>
      </c>
      <c r="C46" t="s">
        <v>242</v>
      </c>
      <c r="D46" t="s">
        <v>414</v>
      </c>
      <c r="E46" t="s">
        <v>102</v>
      </c>
      <c r="F46" t="s">
        <v>103</v>
      </c>
      <c r="G46">
        <v>250</v>
      </c>
      <c r="H46">
        <v>51</v>
      </c>
      <c r="I46">
        <v>40</v>
      </c>
      <c r="J46">
        <v>76</v>
      </c>
      <c r="N46" t="s">
        <v>97</v>
      </c>
    </row>
    <row r="47" spans="2:20" x14ac:dyDescent="0.2">
      <c r="B47">
        <v>173</v>
      </c>
      <c r="C47" t="s">
        <v>242</v>
      </c>
      <c r="D47" t="s">
        <v>415</v>
      </c>
      <c r="E47" t="s">
        <v>73</v>
      </c>
      <c r="H47" t="s">
        <v>400</v>
      </c>
      <c r="I47" t="s">
        <v>224</v>
      </c>
      <c r="J47" t="s">
        <v>225</v>
      </c>
      <c r="K47" t="s">
        <v>226</v>
      </c>
      <c r="L47" t="s">
        <v>121</v>
      </c>
      <c r="M47" t="s">
        <v>238</v>
      </c>
    </row>
    <row r="48" spans="2:20" x14ac:dyDescent="0.2">
      <c r="B48">
        <v>174</v>
      </c>
      <c r="C48" t="s">
        <v>242</v>
      </c>
      <c r="D48" t="s">
        <v>415</v>
      </c>
      <c r="E48" t="s">
        <v>82</v>
      </c>
      <c r="H48" t="s">
        <v>239</v>
      </c>
      <c r="I48" t="s">
        <v>146</v>
      </c>
      <c r="J48" t="s">
        <v>228</v>
      </c>
      <c r="K48" t="s">
        <v>229</v>
      </c>
      <c r="L48" t="s">
        <v>230</v>
      </c>
      <c r="M48" t="s">
        <v>123</v>
      </c>
    </row>
    <row r="49" spans="2:20" x14ac:dyDescent="0.2">
      <c r="B49">
        <v>179</v>
      </c>
      <c r="C49" t="s">
        <v>242</v>
      </c>
      <c r="D49" t="s">
        <v>415</v>
      </c>
      <c r="E49" t="s">
        <v>102</v>
      </c>
      <c r="F49" t="s">
        <v>103</v>
      </c>
      <c r="G49">
        <v>250</v>
      </c>
      <c r="H49">
        <v>79</v>
      </c>
      <c r="I49">
        <v>61</v>
      </c>
      <c r="J49">
        <v>33</v>
      </c>
      <c r="K49">
        <v>36</v>
      </c>
      <c r="L49">
        <v>52</v>
      </c>
      <c r="M49">
        <v>68</v>
      </c>
      <c r="N49" t="s">
        <v>97</v>
      </c>
    </row>
    <row r="50" spans="2:20" x14ac:dyDescent="0.2">
      <c r="B50">
        <v>183</v>
      </c>
      <c r="C50" t="s">
        <v>242</v>
      </c>
      <c r="D50" t="s">
        <v>415</v>
      </c>
      <c r="E50" t="s">
        <v>73</v>
      </c>
      <c r="H50" t="s">
        <v>240</v>
      </c>
      <c r="I50" t="s">
        <v>125</v>
      </c>
      <c r="J50" t="s">
        <v>241</v>
      </c>
    </row>
    <row r="51" spans="2:20" x14ac:dyDescent="0.2">
      <c r="B51">
        <v>184</v>
      </c>
      <c r="C51" t="s">
        <v>242</v>
      </c>
      <c r="D51" t="s">
        <v>415</v>
      </c>
      <c r="E51" t="s">
        <v>82</v>
      </c>
      <c r="H51" t="s">
        <v>234</v>
      </c>
      <c r="I51" t="s">
        <v>235</v>
      </c>
      <c r="J51" t="s">
        <v>220</v>
      </c>
    </row>
    <row r="52" spans="2:20" x14ac:dyDescent="0.2">
      <c r="B52">
        <v>189</v>
      </c>
      <c r="C52" t="s">
        <v>242</v>
      </c>
      <c r="D52" t="s">
        <v>415</v>
      </c>
      <c r="E52" t="s">
        <v>102</v>
      </c>
      <c r="F52" t="s">
        <v>103</v>
      </c>
      <c r="G52">
        <v>250</v>
      </c>
      <c r="H52">
        <v>60</v>
      </c>
      <c r="I52">
        <v>21</v>
      </c>
      <c r="J52">
        <v>42</v>
      </c>
      <c r="N52" t="s">
        <v>97</v>
      </c>
    </row>
    <row r="53" spans="2:20" x14ac:dyDescent="0.2">
      <c r="B53">
        <v>196</v>
      </c>
      <c r="C53" t="s">
        <v>261</v>
      </c>
      <c r="D53" t="s">
        <v>414</v>
      </c>
      <c r="E53" t="s">
        <v>73</v>
      </c>
      <c r="H53" t="s">
        <v>244</v>
      </c>
      <c r="I53" t="s">
        <v>74</v>
      </c>
      <c r="J53" t="s">
        <v>245</v>
      </c>
      <c r="K53" t="s">
        <v>107</v>
      </c>
      <c r="L53" t="s">
        <v>238</v>
      </c>
      <c r="M53" t="s">
        <v>201</v>
      </c>
    </row>
    <row r="54" spans="2:20" x14ac:dyDescent="0.2">
      <c r="B54">
        <v>197</v>
      </c>
      <c r="C54" t="s">
        <v>261</v>
      </c>
      <c r="D54" t="s">
        <v>414</v>
      </c>
      <c r="E54" t="s">
        <v>82</v>
      </c>
      <c r="H54" t="s">
        <v>246</v>
      </c>
      <c r="I54" t="s">
        <v>247</v>
      </c>
      <c r="J54" t="s">
        <v>248</v>
      </c>
      <c r="K54" t="s">
        <v>249</v>
      </c>
      <c r="L54" t="s">
        <v>123</v>
      </c>
      <c r="M54" t="s">
        <v>250</v>
      </c>
    </row>
    <row r="55" spans="2:20" x14ac:dyDescent="0.2">
      <c r="B55">
        <v>202</v>
      </c>
      <c r="C55" t="s">
        <v>261</v>
      </c>
      <c r="D55" t="s">
        <v>414</v>
      </c>
      <c r="E55" t="s">
        <v>102</v>
      </c>
      <c r="F55" t="s">
        <v>103</v>
      </c>
      <c r="G55">
        <v>200</v>
      </c>
      <c r="H55">
        <v>93</v>
      </c>
      <c r="I55">
        <v>80</v>
      </c>
      <c r="J55" t="s">
        <v>96</v>
      </c>
      <c r="K55">
        <v>92</v>
      </c>
      <c r="L55">
        <v>100</v>
      </c>
      <c r="M55">
        <v>97</v>
      </c>
      <c r="T55" t="s">
        <v>97</v>
      </c>
    </row>
    <row r="56" spans="2:20" x14ac:dyDescent="0.2">
      <c r="B56">
        <v>206</v>
      </c>
      <c r="C56" t="s">
        <v>261</v>
      </c>
      <c r="D56" t="s">
        <v>414</v>
      </c>
      <c r="E56" t="s">
        <v>73</v>
      </c>
      <c r="H56" t="s">
        <v>250</v>
      </c>
      <c r="I56" t="s">
        <v>151</v>
      </c>
      <c r="J56" t="s">
        <v>215</v>
      </c>
    </row>
    <row r="57" spans="2:20" x14ac:dyDescent="0.2">
      <c r="B57">
        <v>207</v>
      </c>
      <c r="C57" t="s">
        <v>261</v>
      </c>
      <c r="D57" t="s">
        <v>414</v>
      </c>
      <c r="E57" t="s">
        <v>82</v>
      </c>
      <c r="H57" t="s">
        <v>252</v>
      </c>
      <c r="I57" t="s">
        <v>213</v>
      </c>
      <c r="J57" t="s">
        <v>253</v>
      </c>
    </row>
    <row r="58" spans="2:20" x14ac:dyDescent="0.2">
      <c r="B58">
        <v>212</v>
      </c>
      <c r="C58" t="s">
        <v>261</v>
      </c>
      <c r="D58" t="s">
        <v>414</v>
      </c>
      <c r="E58" t="s">
        <v>102</v>
      </c>
      <c r="F58" t="s">
        <v>103</v>
      </c>
      <c r="G58">
        <v>200</v>
      </c>
      <c r="H58" t="s">
        <v>96</v>
      </c>
      <c r="I58">
        <v>87</v>
      </c>
      <c r="J58">
        <v>92</v>
      </c>
      <c r="T58" t="s">
        <v>97</v>
      </c>
    </row>
    <row r="59" spans="2:20" x14ac:dyDescent="0.2">
      <c r="B59">
        <v>220</v>
      </c>
      <c r="C59" t="s">
        <v>261</v>
      </c>
      <c r="D59" t="s">
        <v>415</v>
      </c>
      <c r="E59" t="s">
        <v>73</v>
      </c>
      <c r="H59" t="s">
        <v>255</v>
      </c>
      <c r="I59" t="s">
        <v>256</v>
      </c>
      <c r="J59" t="s">
        <v>85</v>
      </c>
      <c r="K59" t="s">
        <v>257</v>
      </c>
      <c r="L59" t="s">
        <v>87</v>
      </c>
      <c r="M59" t="s">
        <v>258</v>
      </c>
    </row>
    <row r="60" spans="2:20" x14ac:dyDescent="0.2">
      <c r="B60">
        <v>221</v>
      </c>
      <c r="C60" t="s">
        <v>261</v>
      </c>
      <c r="D60" t="s">
        <v>415</v>
      </c>
      <c r="E60" t="s">
        <v>82</v>
      </c>
      <c r="H60" t="s">
        <v>259</v>
      </c>
      <c r="I60" t="s">
        <v>249</v>
      </c>
      <c r="J60" t="s">
        <v>86</v>
      </c>
      <c r="K60" t="s">
        <v>123</v>
      </c>
      <c r="L60" t="s">
        <v>250</v>
      </c>
      <c r="M60" t="s">
        <v>252</v>
      </c>
    </row>
    <row r="61" spans="2:20" x14ac:dyDescent="0.2">
      <c r="B61">
        <v>226</v>
      </c>
      <c r="C61" t="s">
        <v>261</v>
      </c>
      <c r="D61" t="s">
        <v>415</v>
      </c>
      <c r="E61" t="s">
        <v>102</v>
      </c>
      <c r="F61" t="s">
        <v>103</v>
      </c>
      <c r="G61">
        <v>200</v>
      </c>
      <c r="H61">
        <v>69</v>
      </c>
      <c r="I61">
        <v>90</v>
      </c>
      <c r="J61" t="s">
        <v>96</v>
      </c>
      <c r="K61">
        <v>89</v>
      </c>
      <c r="L61">
        <v>63</v>
      </c>
      <c r="M61" t="s">
        <v>96</v>
      </c>
      <c r="T61" t="s">
        <v>97</v>
      </c>
    </row>
    <row r="62" spans="2:20" x14ac:dyDescent="0.2">
      <c r="B62">
        <v>230</v>
      </c>
      <c r="C62" t="s">
        <v>261</v>
      </c>
      <c r="D62" t="s">
        <v>415</v>
      </c>
      <c r="E62" t="s">
        <v>73</v>
      </c>
      <c r="H62" t="s">
        <v>213</v>
      </c>
      <c r="I62" t="s">
        <v>205</v>
      </c>
    </row>
    <row r="63" spans="2:20" x14ac:dyDescent="0.2">
      <c r="B63">
        <v>231</v>
      </c>
      <c r="C63" t="s">
        <v>261</v>
      </c>
      <c r="D63" t="s">
        <v>415</v>
      </c>
      <c r="E63" t="s">
        <v>82</v>
      </c>
      <c r="H63" t="s">
        <v>260</v>
      </c>
      <c r="I63" t="s">
        <v>253</v>
      </c>
    </row>
    <row r="64" spans="2:20" x14ac:dyDescent="0.2">
      <c r="B64">
        <v>236</v>
      </c>
      <c r="C64" t="s">
        <v>261</v>
      </c>
      <c r="D64" t="s">
        <v>415</v>
      </c>
      <c r="E64" t="s">
        <v>102</v>
      </c>
      <c r="F64" t="s">
        <v>103</v>
      </c>
      <c r="G64">
        <v>200</v>
      </c>
      <c r="H64">
        <v>79</v>
      </c>
      <c r="I64">
        <v>61</v>
      </c>
      <c r="T64" t="s">
        <v>97</v>
      </c>
    </row>
    <row r="65" spans="2:20" x14ac:dyDescent="0.2">
      <c r="B65">
        <v>244</v>
      </c>
      <c r="C65" t="s">
        <v>295</v>
      </c>
      <c r="D65" t="s">
        <v>414</v>
      </c>
      <c r="E65" t="s">
        <v>73</v>
      </c>
      <c r="H65" t="s">
        <v>401</v>
      </c>
      <c r="I65" t="s">
        <v>146</v>
      </c>
      <c r="J65" t="s">
        <v>264</v>
      </c>
      <c r="K65" t="s">
        <v>265</v>
      </c>
      <c r="L65" t="s">
        <v>249</v>
      </c>
      <c r="M65" t="s">
        <v>266</v>
      </c>
    </row>
    <row r="66" spans="2:20" x14ac:dyDescent="0.2">
      <c r="B66">
        <v>245</v>
      </c>
      <c r="C66" t="s">
        <v>295</v>
      </c>
      <c r="D66" t="s">
        <v>414</v>
      </c>
      <c r="E66" t="s">
        <v>82</v>
      </c>
      <c r="H66" t="s">
        <v>267</v>
      </c>
      <c r="I66" t="s">
        <v>268</v>
      </c>
      <c r="J66" t="s">
        <v>269</v>
      </c>
      <c r="K66" t="s">
        <v>270</v>
      </c>
      <c r="L66" t="s">
        <v>108</v>
      </c>
      <c r="M66" t="s">
        <v>132</v>
      </c>
    </row>
    <row r="67" spans="2:20" x14ac:dyDescent="0.2">
      <c r="B67">
        <v>250</v>
      </c>
      <c r="C67" t="s">
        <v>295</v>
      </c>
      <c r="D67" t="s">
        <v>414</v>
      </c>
      <c r="E67" t="s">
        <v>102</v>
      </c>
      <c r="F67" t="s">
        <v>103</v>
      </c>
      <c r="G67">
        <v>250</v>
      </c>
      <c r="H67">
        <v>110</v>
      </c>
      <c r="I67">
        <v>94</v>
      </c>
      <c r="J67">
        <v>160</v>
      </c>
      <c r="K67">
        <v>110</v>
      </c>
      <c r="L67">
        <v>86</v>
      </c>
      <c r="M67">
        <v>89</v>
      </c>
      <c r="T67" t="s">
        <v>97</v>
      </c>
    </row>
    <row r="68" spans="2:20" x14ac:dyDescent="0.2">
      <c r="B68">
        <v>254</v>
      </c>
      <c r="C68" t="s">
        <v>295</v>
      </c>
      <c r="D68" t="s">
        <v>414</v>
      </c>
      <c r="E68" t="s">
        <v>73</v>
      </c>
      <c r="H68" t="s">
        <v>272</v>
      </c>
      <c r="I68" t="s">
        <v>273</v>
      </c>
      <c r="J68" t="s">
        <v>79</v>
      </c>
      <c r="K68" t="s">
        <v>274</v>
      </c>
    </row>
    <row r="69" spans="2:20" x14ac:dyDescent="0.2">
      <c r="B69">
        <v>255</v>
      </c>
      <c r="C69" t="s">
        <v>295</v>
      </c>
      <c r="D69" t="s">
        <v>414</v>
      </c>
      <c r="E69" t="s">
        <v>82</v>
      </c>
      <c r="H69" t="s">
        <v>212</v>
      </c>
      <c r="I69" t="s">
        <v>275</v>
      </c>
      <c r="J69" t="s">
        <v>89</v>
      </c>
      <c r="K69" t="s">
        <v>276</v>
      </c>
    </row>
    <row r="70" spans="2:20" x14ac:dyDescent="0.2">
      <c r="B70">
        <v>260</v>
      </c>
      <c r="C70" t="s">
        <v>295</v>
      </c>
      <c r="D70" t="s">
        <v>414</v>
      </c>
      <c r="E70" t="s">
        <v>102</v>
      </c>
      <c r="F70" t="s">
        <v>103</v>
      </c>
      <c r="G70">
        <v>250</v>
      </c>
      <c r="H70">
        <v>110</v>
      </c>
      <c r="J70">
        <v>82</v>
      </c>
      <c r="K70">
        <v>110</v>
      </c>
      <c r="T70" t="s">
        <v>97</v>
      </c>
    </row>
    <row r="71" spans="2:20" x14ac:dyDescent="0.2">
      <c r="B71">
        <v>267</v>
      </c>
      <c r="C71" t="s">
        <v>295</v>
      </c>
      <c r="D71" t="s">
        <v>415</v>
      </c>
      <c r="E71" t="s">
        <v>73</v>
      </c>
      <c r="H71" t="s">
        <v>402</v>
      </c>
      <c r="I71" t="s">
        <v>277</v>
      </c>
      <c r="J71" t="s">
        <v>278</v>
      </c>
      <c r="K71" t="s">
        <v>84</v>
      </c>
      <c r="L71" t="s">
        <v>279</v>
      </c>
      <c r="M71" t="s">
        <v>280</v>
      </c>
    </row>
    <row r="72" spans="2:20" x14ac:dyDescent="0.2">
      <c r="B72">
        <v>268</v>
      </c>
      <c r="C72" t="s">
        <v>295</v>
      </c>
      <c r="D72" t="s">
        <v>415</v>
      </c>
      <c r="E72" t="s">
        <v>82</v>
      </c>
      <c r="H72" t="s">
        <v>267</v>
      </c>
      <c r="I72" t="s">
        <v>268</v>
      </c>
      <c r="J72" t="s">
        <v>269</v>
      </c>
      <c r="K72" t="s">
        <v>270</v>
      </c>
      <c r="L72" t="s">
        <v>108</v>
      </c>
      <c r="M72" t="s">
        <v>132</v>
      </c>
    </row>
    <row r="73" spans="2:20" x14ac:dyDescent="0.2">
      <c r="B73">
        <v>273</v>
      </c>
      <c r="C73" t="s">
        <v>295</v>
      </c>
      <c r="D73" t="s">
        <v>415</v>
      </c>
      <c r="E73" t="s">
        <v>102</v>
      </c>
      <c r="F73" t="s">
        <v>103</v>
      </c>
      <c r="G73">
        <v>250</v>
      </c>
      <c r="H73">
        <v>89</v>
      </c>
      <c r="I73">
        <v>110</v>
      </c>
      <c r="J73">
        <v>130</v>
      </c>
      <c r="K73">
        <v>130</v>
      </c>
      <c r="L73">
        <v>71</v>
      </c>
      <c r="M73">
        <v>93</v>
      </c>
      <c r="T73" t="s">
        <v>97</v>
      </c>
    </row>
    <row r="74" spans="2:20" x14ac:dyDescent="0.2">
      <c r="B74">
        <v>277</v>
      </c>
      <c r="C74" t="s">
        <v>295</v>
      </c>
      <c r="D74" t="s">
        <v>415</v>
      </c>
      <c r="E74" t="s">
        <v>73</v>
      </c>
      <c r="H74" t="s">
        <v>281</v>
      </c>
      <c r="I74" t="s">
        <v>282</v>
      </c>
      <c r="K74" t="s">
        <v>160</v>
      </c>
    </row>
    <row r="75" spans="2:20" x14ac:dyDescent="0.2">
      <c r="B75">
        <v>278</v>
      </c>
      <c r="C75" t="s">
        <v>295</v>
      </c>
      <c r="D75" t="s">
        <v>415</v>
      </c>
      <c r="E75" t="s">
        <v>82</v>
      </c>
      <c r="H75" t="s">
        <v>212</v>
      </c>
      <c r="I75" t="s">
        <v>283</v>
      </c>
      <c r="K75" t="s">
        <v>276</v>
      </c>
    </row>
    <row r="76" spans="2:20" x14ac:dyDescent="0.2">
      <c r="B76">
        <v>283</v>
      </c>
      <c r="C76" t="s">
        <v>295</v>
      </c>
      <c r="D76" t="s">
        <v>415</v>
      </c>
      <c r="E76" t="s">
        <v>102</v>
      </c>
      <c r="F76" t="s">
        <v>103</v>
      </c>
      <c r="G76">
        <v>250</v>
      </c>
      <c r="H76">
        <v>110</v>
      </c>
      <c r="I76">
        <v>100</v>
      </c>
      <c r="K76">
        <v>110</v>
      </c>
      <c r="T76" t="s">
        <v>97</v>
      </c>
    </row>
    <row r="77" spans="2:20" x14ac:dyDescent="0.2">
      <c r="B77">
        <v>290</v>
      </c>
      <c r="C77" t="s">
        <v>295</v>
      </c>
      <c r="D77" t="s">
        <v>416</v>
      </c>
      <c r="E77" t="s">
        <v>73</v>
      </c>
      <c r="H77" t="s">
        <v>401</v>
      </c>
      <c r="I77" t="s">
        <v>285</v>
      </c>
      <c r="J77" t="s">
        <v>286</v>
      </c>
      <c r="K77" t="s">
        <v>287</v>
      </c>
      <c r="L77" t="s">
        <v>288</v>
      </c>
      <c r="M77" t="s">
        <v>289</v>
      </c>
    </row>
    <row r="78" spans="2:20" x14ac:dyDescent="0.2">
      <c r="B78">
        <v>291</v>
      </c>
      <c r="C78" t="s">
        <v>295</v>
      </c>
      <c r="D78" t="s">
        <v>416</v>
      </c>
      <c r="E78" t="s">
        <v>82</v>
      </c>
      <c r="H78" t="s">
        <v>290</v>
      </c>
      <c r="I78" t="s">
        <v>268</v>
      </c>
      <c r="J78" t="s">
        <v>269</v>
      </c>
      <c r="K78" t="s">
        <v>270</v>
      </c>
      <c r="L78" t="s">
        <v>108</v>
      </c>
      <c r="M78" t="s">
        <v>132</v>
      </c>
    </row>
    <row r="79" spans="2:20" x14ac:dyDescent="0.2">
      <c r="B79">
        <v>296</v>
      </c>
      <c r="C79" t="s">
        <v>295</v>
      </c>
      <c r="D79" t="s">
        <v>416</v>
      </c>
      <c r="E79" t="s">
        <v>102</v>
      </c>
      <c r="F79" t="s">
        <v>103</v>
      </c>
      <c r="G79">
        <v>250</v>
      </c>
      <c r="H79">
        <v>45</v>
      </c>
      <c r="I79">
        <v>86</v>
      </c>
      <c r="J79">
        <v>67</v>
      </c>
      <c r="K79">
        <v>78</v>
      </c>
      <c r="L79">
        <v>60</v>
      </c>
      <c r="M79">
        <v>70</v>
      </c>
      <c r="T79" t="s">
        <v>97</v>
      </c>
    </row>
    <row r="80" spans="2:20" x14ac:dyDescent="0.2">
      <c r="B80">
        <v>300</v>
      </c>
      <c r="C80" t="s">
        <v>295</v>
      </c>
      <c r="D80" t="s">
        <v>416</v>
      </c>
      <c r="E80" t="s">
        <v>73</v>
      </c>
      <c r="H80" t="s">
        <v>258</v>
      </c>
      <c r="I80" t="s">
        <v>293</v>
      </c>
      <c r="K80" t="s">
        <v>294</v>
      </c>
    </row>
    <row r="81" spans="2:20" x14ac:dyDescent="0.2">
      <c r="B81">
        <v>301</v>
      </c>
      <c r="C81" t="s">
        <v>295</v>
      </c>
      <c r="D81" t="s">
        <v>416</v>
      </c>
      <c r="E81" t="s">
        <v>82</v>
      </c>
      <c r="H81" t="s">
        <v>212</v>
      </c>
      <c r="I81" t="s">
        <v>283</v>
      </c>
      <c r="K81" t="s">
        <v>276</v>
      </c>
    </row>
    <row r="82" spans="2:20" x14ac:dyDescent="0.2">
      <c r="B82">
        <v>306</v>
      </c>
      <c r="C82" t="s">
        <v>295</v>
      </c>
      <c r="D82" t="s">
        <v>416</v>
      </c>
      <c r="E82" t="s">
        <v>102</v>
      </c>
      <c r="F82" t="s">
        <v>103</v>
      </c>
      <c r="G82">
        <v>250</v>
      </c>
      <c r="H82">
        <v>68</v>
      </c>
      <c r="I82">
        <v>61</v>
      </c>
      <c r="K82">
        <v>62</v>
      </c>
      <c r="T82" t="s">
        <v>97</v>
      </c>
    </row>
    <row r="83" spans="2:20" x14ac:dyDescent="0.2">
      <c r="B83">
        <v>314</v>
      </c>
      <c r="C83" t="s">
        <v>361</v>
      </c>
      <c r="D83" t="s">
        <v>414</v>
      </c>
      <c r="E83" t="s">
        <v>73</v>
      </c>
      <c r="H83" t="s">
        <v>403</v>
      </c>
      <c r="I83" t="s">
        <v>298</v>
      </c>
      <c r="J83" t="s">
        <v>299</v>
      </c>
      <c r="K83" t="s">
        <v>277</v>
      </c>
      <c r="L83" t="s">
        <v>300</v>
      </c>
      <c r="M83" t="s">
        <v>301</v>
      </c>
      <c r="N83" t="s">
        <v>106</v>
      </c>
      <c r="O83" t="s">
        <v>302</v>
      </c>
      <c r="P83" t="s">
        <v>303</v>
      </c>
      <c r="Q83" t="s">
        <v>304</v>
      </c>
      <c r="R83" t="s">
        <v>305</v>
      </c>
      <c r="S83" t="s">
        <v>280</v>
      </c>
    </row>
    <row r="84" spans="2:20" x14ac:dyDescent="0.2">
      <c r="B84">
        <v>315</v>
      </c>
      <c r="C84" t="s">
        <v>361</v>
      </c>
      <c r="D84" t="s">
        <v>414</v>
      </c>
      <c r="E84" t="s">
        <v>82</v>
      </c>
      <c r="H84" t="s">
        <v>306</v>
      </c>
      <c r="I84" t="s">
        <v>307</v>
      </c>
      <c r="J84" t="s">
        <v>224</v>
      </c>
      <c r="K84" t="s">
        <v>308</v>
      </c>
      <c r="L84" t="s">
        <v>286</v>
      </c>
      <c r="M84" t="s">
        <v>229</v>
      </c>
      <c r="N84" t="s">
        <v>161</v>
      </c>
      <c r="O84" t="s">
        <v>309</v>
      </c>
      <c r="P84" t="s">
        <v>310</v>
      </c>
      <c r="Q84" t="s">
        <v>305</v>
      </c>
      <c r="R84" t="s">
        <v>311</v>
      </c>
      <c r="S84" t="s">
        <v>312</v>
      </c>
    </row>
    <row r="85" spans="2:20" x14ac:dyDescent="0.2">
      <c r="B85">
        <v>320</v>
      </c>
      <c r="C85" t="s">
        <v>361</v>
      </c>
      <c r="D85" t="s">
        <v>414</v>
      </c>
      <c r="E85" t="s">
        <v>102</v>
      </c>
      <c r="F85" t="s">
        <v>103</v>
      </c>
      <c r="G85">
        <v>250</v>
      </c>
      <c r="H85">
        <v>110</v>
      </c>
      <c r="I85">
        <v>98</v>
      </c>
      <c r="J85">
        <v>143</v>
      </c>
      <c r="K85">
        <v>114</v>
      </c>
      <c r="L85">
        <v>147</v>
      </c>
      <c r="M85">
        <v>127</v>
      </c>
      <c r="N85">
        <v>123</v>
      </c>
      <c r="O85">
        <v>131</v>
      </c>
      <c r="P85">
        <v>163</v>
      </c>
      <c r="Q85">
        <v>131</v>
      </c>
      <c r="R85">
        <v>124</v>
      </c>
      <c r="S85">
        <v>120</v>
      </c>
      <c r="T85" t="s">
        <v>97</v>
      </c>
    </row>
    <row r="86" spans="2:20" x14ac:dyDescent="0.2">
      <c r="B86">
        <v>324</v>
      </c>
      <c r="C86" t="s">
        <v>361</v>
      </c>
      <c r="D86" t="s">
        <v>414</v>
      </c>
      <c r="E86" t="s">
        <v>73</v>
      </c>
      <c r="H86" t="s">
        <v>181</v>
      </c>
      <c r="I86" t="s">
        <v>315</v>
      </c>
      <c r="J86" t="s">
        <v>169</v>
      </c>
      <c r="K86" t="s">
        <v>316</v>
      </c>
      <c r="L86" t="s">
        <v>317</v>
      </c>
      <c r="M86" t="s">
        <v>318</v>
      </c>
      <c r="N86" t="s">
        <v>187</v>
      </c>
    </row>
    <row r="87" spans="2:20" x14ac:dyDescent="0.2">
      <c r="B87">
        <v>325</v>
      </c>
      <c r="C87" t="s">
        <v>361</v>
      </c>
      <c r="D87" t="s">
        <v>414</v>
      </c>
      <c r="E87" t="s">
        <v>82</v>
      </c>
      <c r="H87" t="s">
        <v>319</v>
      </c>
      <c r="I87" t="s">
        <v>252</v>
      </c>
      <c r="J87" t="s">
        <v>320</v>
      </c>
      <c r="K87" t="s">
        <v>220</v>
      </c>
      <c r="L87" t="s">
        <v>206</v>
      </c>
      <c r="M87" t="s">
        <v>126</v>
      </c>
      <c r="N87" t="s">
        <v>195</v>
      </c>
    </row>
    <row r="88" spans="2:20" x14ac:dyDescent="0.2">
      <c r="B88">
        <v>330</v>
      </c>
      <c r="C88" t="s">
        <v>361</v>
      </c>
      <c r="D88" t="s">
        <v>414</v>
      </c>
      <c r="E88" t="s">
        <v>102</v>
      </c>
      <c r="F88" t="s">
        <v>103</v>
      </c>
      <c r="G88">
        <v>250</v>
      </c>
      <c r="H88">
        <v>156</v>
      </c>
      <c r="I88">
        <v>101</v>
      </c>
      <c r="J88">
        <v>127</v>
      </c>
      <c r="K88">
        <v>115</v>
      </c>
      <c r="L88">
        <v>102</v>
      </c>
      <c r="M88">
        <v>77.8</v>
      </c>
      <c r="N88">
        <v>81.2</v>
      </c>
      <c r="T88" t="s">
        <v>97</v>
      </c>
    </row>
    <row r="89" spans="2:20" x14ac:dyDescent="0.2">
      <c r="B89">
        <v>335</v>
      </c>
      <c r="C89" t="s">
        <v>361</v>
      </c>
      <c r="D89" t="s">
        <v>415</v>
      </c>
      <c r="E89" t="s">
        <v>73</v>
      </c>
      <c r="H89" t="s">
        <v>404</v>
      </c>
      <c r="I89" t="s">
        <v>322</v>
      </c>
      <c r="J89" t="s">
        <v>299</v>
      </c>
      <c r="K89" t="s">
        <v>323</v>
      </c>
      <c r="L89" t="s">
        <v>324</v>
      </c>
      <c r="M89" t="s">
        <v>325</v>
      </c>
      <c r="N89" t="s">
        <v>106</v>
      </c>
      <c r="O89" t="s">
        <v>302</v>
      </c>
      <c r="P89" t="s">
        <v>303</v>
      </c>
      <c r="Q89" t="s">
        <v>249</v>
      </c>
      <c r="R89" t="s">
        <v>305</v>
      </c>
      <c r="S89" t="s">
        <v>326</v>
      </c>
    </row>
    <row r="90" spans="2:20" x14ac:dyDescent="0.2">
      <c r="B90">
        <v>336</v>
      </c>
      <c r="C90" t="s">
        <v>361</v>
      </c>
      <c r="D90" t="s">
        <v>415</v>
      </c>
      <c r="E90" t="s">
        <v>82</v>
      </c>
      <c r="H90" t="s">
        <v>306</v>
      </c>
      <c r="I90" t="s">
        <v>307</v>
      </c>
      <c r="J90" t="s">
        <v>224</v>
      </c>
      <c r="K90" t="s">
        <v>308</v>
      </c>
      <c r="L90" t="s">
        <v>286</v>
      </c>
      <c r="M90" t="s">
        <v>229</v>
      </c>
      <c r="N90" t="s">
        <v>161</v>
      </c>
      <c r="O90" t="s">
        <v>309</v>
      </c>
      <c r="P90" t="s">
        <v>310</v>
      </c>
      <c r="Q90" t="s">
        <v>327</v>
      </c>
      <c r="R90" t="s">
        <v>311</v>
      </c>
      <c r="S90" t="s">
        <v>328</v>
      </c>
    </row>
    <row r="91" spans="2:20" x14ac:dyDescent="0.2">
      <c r="B91">
        <v>341</v>
      </c>
      <c r="C91" t="s">
        <v>361</v>
      </c>
      <c r="D91" t="s">
        <v>415</v>
      </c>
      <c r="E91" t="s">
        <v>102</v>
      </c>
      <c r="F91" t="s">
        <v>103</v>
      </c>
      <c r="G91">
        <v>250</v>
      </c>
      <c r="H91">
        <v>100</v>
      </c>
      <c r="I91">
        <v>123</v>
      </c>
      <c r="J91">
        <v>93</v>
      </c>
      <c r="K91">
        <v>105</v>
      </c>
      <c r="L91">
        <v>136</v>
      </c>
      <c r="M91">
        <v>98</v>
      </c>
      <c r="N91">
        <v>163</v>
      </c>
      <c r="O91">
        <v>129</v>
      </c>
      <c r="P91">
        <v>153</v>
      </c>
      <c r="Q91">
        <v>120</v>
      </c>
      <c r="R91">
        <v>142</v>
      </c>
      <c r="S91">
        <v>123</v>
      </c>
      <c r="T91" t="s">
        <v>97</v>
      </c>
    </row>
    <row r="92" spans="2:20" x14ac:dyDescent="0.2">
      <c r="B92">
        <v>345</v>
      </c>
      <c r="C92" t="s">
        <v>361</v>
      </c>
      <c r="D92" t="s">
        <v>415</v>
      </c>
      <c r="E92" t="s">
        <v>73</v>
      </c>
      <c r="H92" t="s">
        <v>181</v>
      </c>
      <c r="I92" t="s">
        <v>315</v>
      </c>
      <c r="J92" t="s">
        <v>169</v>
      </c>
      <c r="K92" t="s">
        <v>329</v>
      </c>
      <c r="L92" t="s">
        <v>317</v>
      </c>
      <c r="M92" t="s">
        <v>186</v>
      </c>
      <c r="N92" t="s">
        <v>187</v>
      </c>
    </row>
    <row r="93" spans="2:20" x14ac:dyDescent="0.2">
      <c r="B93">
        <v>346</v>
      </c>
      <c r="C93" t="s">
        <v>361</v>
      </c>
      <c r="D93" t="s">
        <v>415</v>
      </c>
      <c r="E93" t="s">
        <v>82</v>
      </c>
      <c r="H93" t="s">
        <v>319</v>
      </c>
      <c r="I93" t="s">
        <v>252</v>
      </c>
      <c r="J93" t="s">
        <v>320</v>
      </c>
      <c r="K93" t="s">
        <v>79</v>
      </c>
      <c r="L93" t="s">
        <v>206</v>
      </c>
      <c r="M93" t="s">
        <v>126</v>
      </c>
      <c r="N93" t="s">
        <v>195</v>
      </c>
    </row>
    <row r="94" spans="2:20" x14ac:dyDescent="0.2">
      <c r="B94">
        <v>351</v>
      </c>
      <c r="C94" t="s">
        <v>361</v>
      </c>
      <c r="D94" t="s">
        <v>415</v>
      </c>
      <c r="E94" t="s">
        <v>102</v>
      </c>
      <c r="F94" t="s">
        <v>103</v>
      </c>
      <c r="G94">
        <v>250</v>
      </c>
      <c r="H94">
        <v>146</v>
      </c>
      <c r="I94">
        <v>127</v>
      </c>
      <c r="J94">
        <v>111</v>
      </c>
      <c r="K94">
        <v>128</v>
      </c>
      <c r="L94">
        <v>91.7</v>
      </c>
      <c r="M94">
        <v>90</v>
      </c>
      <c r="N94">
        <v>101</v>
      </c>
      <c r="T94" t="s">
        <v>97</v>
      </c>
    </row>
    <row r="95" spans="2:20" x14ac:dyDescent="0.2">
      <c r="B95">
        <v>356</v>
      </c>
      <c r="C95" t="s">
        <v>361</v>
      </c>
      <c r="D95" t="s">
        <v>416</v>
      </c>
      <c r="E95" t="s">
        <v>73</v>
      </c>
      <c r="H95" t="s">
        <v>404</v>
      </c>
      <c r="I95" t="s">
        <v>331</v>
      </c>
      <c r="J95" t="s">
        <v>299</v>
      </c>
      <c r="K95" t="s">
        <v>277</v>
      </c>
      <c r="L95" t="s">
        <v>300</v>
      </c>
      <c r="M95" t="s">
        <v>301</v>
      </c>
      <c r="N95" t="s">
        <v>332</v>
      </c>
      <c r="O95" t="s">
        <v>333</v>
      </c>
      <c r="P95" t="s">
        <v>334</v>
      </c>
      <c r="Q95" t="s">
        <v>249</v>
      </c>
      <c r="R95" t="s">
        <v>335</v>
      </c>
      <c r="S95" t="s">
        <v>336</v>
      </c>
    </row>
    <row r="96" spans="2:20" x14ac:dyDescent="0.2">
      <c r="B96">
        <v>357</v>
      </c>
      <c r="C96" t="s">
        <v>361</v>
      </c>
      <c r="D96" t="s">
        <v>416</v>
      </c>
      <c r="E96" t="s">
        <v>82</v>
      </c>
      <c r="H96" t="s">
        <v>306</v>
      </c>
      <c r="I96" t="s">
        <v>307</v>
      </c>
      <c r="J96" t="s">
        <v>224</v>
      </c>
      <c r="K96" t="s">
        <v>308</v>
      </c>
      <c r="L96" t="s">
        <v>286</v>
      </c>
      <c r="M96" t="s">
        <v>229</v>
      </c>
      <c r="N96" t="s">
        <v>161</v>
      </c>
      <c r="O96" t="s">
        <v>145</v>
      </c>
      <c r="P96" t="s">
        <v>337</v>
      </c>
      <c r="Q96" t="s">
        <v>327</v>
      </c>
      <c r="R96" t="s">
        <v>311</v>
      </c>
      <c r="S96" t="s">
        <v>338</v>
      </c>
    </row>
    <row r="97" spans="2:20" x14ac:dyDescent="0.2">
      <c r="B97">
        <v>362</v>
      </c>
      <c r="C97" t="s">
        <v>361</v>
      </c>
      <c r="D97" t="s">
        <v>416</v>
      </c>
      <c r="E97" t="s">
        <v>102</v>
      </c>
      <c r="F97" t="s">
        <v>103</v>
      </c>
      <c r="G97">
        <v>250</v>
      </c>
      <c r="H97">
        <v>110</v>
      </c>
      <c r="I97">
        <v>147</v>
      </c>
      <c r="J97">
        <v>120</v>
      </c>
      <c r="K97">
        <v>134</v>
      </c>
      <c r="L97">
        <v>96</v>
      </c>
      <c r="M97">
        <v>124</v>
      </c>
      <c r="N97">
        <v>102</v>
      </c>
      <c r="O97">
        <v>124</v>
      </c>
      <c r="P97">
        <v>135</v>
      </c>
      <c r="Q97">
        <v>128</v>
      </c>
      <c r="R97">
        <v>117</v>
      </c>
      <c r="S97">
        <v>127</v>
      </c>
      <c r="T97" t="s">
        <v>97</v>
      </c>
    </row>
    <row r="98" spans="2:20" x14ac:dyDescent="0.2">
      <c r="B98">
        <v>366</v>
      </c>
      <c r="C98" t="s">
        <v>361</v>
      </c>
      <c r="D98" t="s">
        <v>416</v>
      </c>
      <c r="E98" t="s">
        <v>73</v>
      </c>
      <c r="H98" t="s">
        <v>328</v>
      </c>
      <c r="I98" t="s">
        <v>339</v>
      </c>
      <c r="J98" t="s">
        <v>174</v>
      </c>
      <c r="K98" t="s">
        <v>340</v>
      </c>
      <c r="L98" t="s">
        <v>236</v>
      </c>
      <c r="M98" t="s">
        <v>341</v>
      </c>
      <c r="N98" t="s">
        <v>342</v>
      </c>
    </row>
    <row r="99" spans="2:20" x14ac:dyDescent="0.2">
      <c r="B99">
        <v>367</v>
      </c>
      <c r="C99" t="s">
        <v>361</v>
      </c>
      <c r="D99" t="s">
        <v>416</v>
      </c>
      <c r="E99" t="s">
        <v>82</v>
      </c>
      <c r="H99" t="s">
        <v>343</v>
      </c>
      <c r="I99" t="s">
        <v>344</v>
      </c>
      <c r="J99" t="s">
        <v>320</v>
      </c>
      <c r="K99" t="s">
        <v>115</v>
      </c>
      <c r="L99" t="s">
        <v>206</v>
      </c>
      <c r="M99" t="s">
        <v>152</v>
      </c>
      <c r="N99" t="s">
        <v>345</v>
      </c>
    </row>
    <row r="100" spans="2:20" x14ac:dyDescent="0.2">
      <c r="B100">
        <v>372</v>
      </c>
      <c r="C100" t="s">
        <v>361</v>
      </c>
      <c r="D100" t="s">
        <v>416</v>
      </c>
      <c r="E100" t="s">
        <v>102</v>
      </c>
      <c r="F100" t="s">
        <v>103</v>
      </c>
      <c r="G100">
        <v>250</v>
      </c>
      <c r="H100">
        <v>129</v>
      </c>
      <c r="I100">
        <v>135</v>
      </c>
      <c r="J100">
        <v>134</v>
      </c>
      <c r="K100">
        <v>127</v>
      </c>
      <c r="L100">
        <v>111</v>
      </c>
      <c r="M100">
        <v>82.4</v>
      </c>
      <c r="N100">
        <v>86.6</v>
      </c>
      <c r="T100" t="s">
        <v>97</v>
      </c>
    </row>
    <row r="101" spans="2:20" x14ac:dyDescent="0.2">
      <c r="B101">
        <v>377</v>
      </c>
      <c r="C101" t="s">
        <v>361</v>
      </c>
      <c r="D101" t="s">
        <v>417</v>
      </c>
      <c r="E101" t="s">
        <v>73</v>
      </c>
      <c r="H101" t="s">
        <v>405</v>
      </c>
      <c r="I101" t="s">
        <v>299</v>
      </c>
      <c r="J101" t="s">
        <v>347</v>
      </c>
      <c r="K101" t="s">
        <v>348</v>
      </c>
      <c r="L101" t="s">
        <v>325</v>
      </c>
      <c r="M101" t="s">
        <v>332</v>
      </c>
      <c r="N101" t="s">
        <v>333</v>
      </c>
      <c r="O101" t="s">
        <v>131</v>
      </c>
      <c r="P101" t="s">
        <v>279</v>
      </c>
      <c r="Q101" t="s">
        <v>335</v>
      </c>
      <c r="R101" t="s">
        <v>132</v>
      </c>
    </row>
    <row r="102" spans="2:20" x14ac:dyDescent="0.2">
      <c r="B102">
        <v>378</v>
      </c>
      <c r="C102" t="s">
        <v>361</v>
      </c>
      <c r="D102" t="s">
        <v>417</v>
      </c>
      <c r="E102" t="s">
        <v>82</v>
      </c>
      <c r="H102" t="s">
        <v>349</v>
      </c>
      <c r="I102" t="s">
        <v>224</v>
      </c>
      <c r="J102" t="s">
        <v>308</v>
      </c>
      <c r="K102" t="s">
        <v>286</v>
      </c>
      <c r="L102" t="s">
        <v>229</v>
      </c>
      <c r="M102" t="s">
        <v>161</v>
      </c>
      <c r="N102" t="s">
        <v>145</v>
      </c>
      <c r="O102" t="s">
        <v>75</v>
      </c>
      <c r="P102" t="s">
        <v>327</v>
      </c>
      <c r="Q102" t="s">
        <v>311</v>
      </c>
      <c r="R102" t="s">
        <v>328</v>
      </c>
    </row>
    <row r="103" spans="2:20" x14ac:dyDescent="0.2">
      <c r="B103">
        <v>383</v>
      </c>
      <c r="C103" t="s">
        <v>361</v>
      </c>
      <c r="D103" t="s">
        <v>417</v>
      </c>
      <c r="E103" t="s">
        <v>102</v>
      </c>
      <c r="F103" t="s">
        <v>103</v>
      </c>
      <c r="G103">
        <v>250</v>
      </c>
      <c r="H103">
        <v>78</v>
      </c>
      <c r="I103">
        <v>166</v>
      </c>
      <c r="J103">
        <v>133</v>
      </c>
      <c r="K103">
        <v>179</v>
      </c>
      <c r="L103">
        <v>113</v>
      </c>
      <c r="M103">
        <v>136</v>
      </c>
      <c r="N103">
        <v>116</v>
      </c>
      <c r="O103">
        <v>172</v>
      </c>
      <c r="P103">
        <v>155</v>
      </c>
      <c r="Q103">
        <v>131</v>
      </c>
      <c r="R103">
        <v>160</v>
      </c>
      <c r="T103" t="s">
        <v>97</v>
      </c>
    </row>
    <row r="104" spans="2:20" x14ac:dyDescent="0.2">
      <c r="B104">
        <v>387</v>
      </c>
      <c r="C104" t="s">
        <v>361</v>
      </c>
      <c r="D104" t="s">
        <v>417</v>
      </c>
      <c r="E104" t="s">
        <v>73</v>
      </c>
      <c r="H104" t="s">
        <v>328</v>
      </c>
      <c r="I104" t="s">
        <v>202</v>
      </c>
      <c r="J104" t="s">
        <v>344</v>
      </c>
      <c r="K104" t="s">
        <v>350</v>
      </c>
      <c r="L104" t="s">
        <v>351</v>
      </c>
      <c r="M104" t="s">
        <v>352</v>
      </c>
      <c r="N104" t="s">
        <v>353</v>
      </c>
    </row>
    <row r="105" spans="2:20" x14ac:dyDescent="0.2">
      <c r="B105">
        <v>388</v>
      </c>
      <c r="C105" t="s">
        <v>361</v>
      </c>
      <c r="D105" t="s">
        <v>417</v>
      </c>
      <c r="E105" t="s">
        <v>82</v>
      </c>
      <c r="H105" t="s">
        <v>343</v>
      </c>
      <c r="I105" t="s">
        <v>252</v>
      </c>
      <c r="J105" t="s">
        <v>354</v>
      </c>
      <c r="L105" t="s">
        <v>206</v>
      </c>
      <c r="M105" t="s">
        <v>355</v>
      </c>
      <c r="N105" t="s">
        <v>80</v>
      </c>
    </row>
    <row r="106" spans="2:20" x14ac:dyDescent="0.2">
      <c r="B106">
        <v>393</v>
      </c>
      <c r="C106" t="s">
        <v>361</v>
      </c>
      <c r="D106" t="s">
        <v>417</v>
      </c>
      <c r="E106" t="s">
        <v>102</v>
      </c>
      <c r="F106" t="s">
        <v>103</v>
      </c>
      <c r="G106">
        <v>250</v>
      </c>
      <c r="H106">
        <v>135</v>
      </c>
      <c r="I106">
        <v>109</v>
      </c>
      <c r="J106">
        <v>120</v>
      </c>
      <c r="L106">
        <v>120</v>
      </c>
      <c r="M106">
        <v>103</v>
      </c>
      <c r="N106">
        <v>110</v>
      </c>
      <c r="T106" t="s">
        <v>97</v>
      </c>
    </row>
    <row r="107" spans="2:20" x14ac:dyDescent="0.2">
      <c r="B107">
        <v>398</v>
      </c>
      <c r="C107" t="s">
        <v>361</v>
      </c>
      <c r="D107" t="s">
        <v>418</v>
      </c>
      <c r="E107" t="s">
        <v>73</v>
      </c>
      <c r="H107" t="s">
        <v>407</v>
      </c>
      <c r="I107" t="s">
        <v>299</v>
      </c>
      <c r="J107" t="s">
        <v>347</v>
      </c>
      <c r="K107" t="s">
        <v>348</v>
      </c>
      <c r="L107" t="s">
        <v>357</v>
      </c>
      <c r="M107" t="s">
        <v>358</v>
      </c>
      <c r="N107" t="s">
        <v>359</v>
      </c>
      <c r="O107" t="s">
        <v>334</v>
      </c>
      <c r="P107" t="s">
        <v>279</v>
      </c>
      <c r="Q107" t="s">
        <v>336</v>
      </c>
      <c r="R107" t="s">
        <v>132</v>
      </c>
    </row>
    <row r="108" spans="2:20" x14ac:dyDescent="0.2">
      <c r="B108">
        <v>399</v>
      </c>
      <c r="C108" t="s">
        <v>361</v>
      </c>
      <c r="D108" t="s">
        <v>418</v>
      </c>
      <c r="E108" t="s">
        <v>82</v>
      </c>
      <c r="H108" t="s">
        <v>349</v>
      </c>
      <c r="I108" t="s">
        <v>224</v>
      </c>
      <c r="J108" t="s">
        <v>308</v>
      </c>
      <c r="K108" t="s">
        <v>286</v>
      </c>
      <c r="L108" t="s">
        <v>229</v>
      </c>
      <c r="M108" t="s">
        <v>161</v>
      </c>
      <c r="N108" t="s">
        <v>145</v>
      </c>
      <c r="O108" t="s">
        <v>337</v>
      </c>
      <c r="P108" t="s">
        <v>327</v>
      </c>
      <c r="Q108" t="s">
        <v>338</v>
      </c>
      <c r="R108" t="s">
        <v>328</v>
      </c>
    </row>
    <row r="109" spans="2:20" x14ac:dyDescent="0.2">
      <c r="B109">
        <v>404</v>
      </c>
      <c r="C109" t="s">
        <v>361</v>
      </c>
      <c r="D109" t="s">
        <v>418</v>
      </c>
      <c r="E109" t="s">
        <v>102</v>
      </c>
      <c r="F109" t="s">
        <v>103</v>
      </c>
      <c r="G109">
        <v>250</v>
      </c>
      <c r="H109">
        <v>69</v>
      </c>
      <c r="I109">
        <v>146</v>
      </c>
      <c r="J109">
        <v>114</v>
      </c>
      <c r="K109">
        <v>139</v>
      </c>
      <c r="L109">
        <v>75</v>
      </c>
      <c r="M109">
        <v>131</v>
      </c>
      <c r="N109">
        <v>165</v>
      </c>
      <c r="O109">
        <v>127</v>
      </c>
      <c r="P109">
        <v>113</v>
      </c>
      <c r="Q109">
        <v>155</v>
      </c>
      <c r="R109">
        <v>139</v>
      </c>
      <c r="T109" t="s">
        <v>97</v>
      </c>
    </row>
    <row r="110" spans="2:20" x14ac:dyDescent="0.2">
      <c r="B110">
        <v>408</v>
      </c>
      <c r="C110" t="s">
        <v>361</v>
      </c>
      <c r="D110" t="s">
        <v>418</v>
      </c>
      <c r="E110" t="s">
        <v>73</v>
      </c>
      <c r="H110" t="s">
        <v>328</v>
      </c>
      <c r="I110" t="s">
        <v>190</v>
      </c>
      <c r="J110" t="s">
        <v>344</v>
      </c>
      <c r="K110" t="s">
        <v>350</v>
      </c>
      <c r="L110" t="s">
        <v>236</v>
      </c>
      <c r="M110" t="s">
        <v>341</v>
      </c>
      <c r="N110" t="s">
        <v>353</v>
      </c>
    </row>
    <row r="111" spans="2:20" x14ac:dyDescent="0.2">
      <c r="B111">
        <v>409</v>
      </c>
      <c r="C111" t="s">
        <v>361</v>
      </c>
      <c r="D111" t="s">
        <v>418</v>
      </c>
      <c r="E111" t="s">
        <v>82</v>
      </c>
      <c r="H111" t="s">
        <v>343</v>
      </c>
      <c r="I111" t="s">
        <v>360</v>
      </c>
      <c r="J111" t="s">
        <v>354</v>
      </c>
      <c r="L111" t="s">
        <v>206</v>
      </c>
      <c r="M111" t="s">
        <v>152</v>
      </c>
      <c r="N111" t="s">
        <v>80</v>
      </c>
    </row>
    <row r="112" spans="2:20" x14ac:dyDescent="0.2">
      <c r="B112">
        <v>414</v>
      </c>
      <c r="C112" t="s">
        <v>361</v>
      </c>
      <c r="D112" t="s">
        <v>418</v>
      </c>
      <c r="E112" t="s">
        <v>102</v>
      </c>
      <c r="F112" t="s">
        <v>103</v>
      </c>
      <c r="G112">
        <v>250</v>
      </c>
      <c r="H112">
        <v>139</v>
      </c>
      <c r="I112">
        <v>137</v>
      </c>
      <c r="J112">
        <v>143</v>
      </c>
      <c r="L112">
        <v>82.4</v>
      </c>
      <c r="M112">
        <v>84.8</v>
      </c>
      <c r="N112">
        <v>114</v>
      </c>
      <c r="T112" t="s">
        <v>97</v>
      </c>
    </row>
    <row r="113" spans="2:20" x14ac:dyDescent="0.2">
      <c r="B113">
        <v>421</v>
      </c>
      <c r="C113" t="s">
        <v>386</v>
      </c>
      <c r="D113" t="s">
        <v>414</v>
      </c>
      <c r="E113" t="s">
        <v>73</v>
      </c>
      <c r="H113" t="s">
        <v>408</v>
      </c>
      <c r="I113" t="s">
        <v>277</v>
      </c>
      <c r="J113" t="s">
        <v>364</v>
      </c>
      <c r="K113" t="s">
        <v>365</v>
      </c>
      <c r="L113" t="s">
        <v>366</v>
      </c>
      <c r="M113" t="s">
        <v>158</v>
      </c>
    </row>
    <row r="114" spans="2:20" x14ac:dyDescent="0.2">
      <c r="B114">
        <v>422</v>
      </c>
      <c r="C114" t="s">
        <v>386</v>
      </c>
      <c r="D114" t="s">
        <v>414</v>
      </c>
      <c r="E114" t="s">
        <v>82</v>
      </c>
      <c r="H114" t="s">
        <v>367</v>
      </c>
      <c r="I114" t="s">
        <v>368</v>
      </c>
      <c r="J114" t="s">
        <v>369</v>
      </c>
      <c r="K114" t="s">
        <v>370</v>
      </c>
      <c r="L114" t="s">
        <v>85</v>
      </c>
      <c r="M114" t="s">
        <v>209</v>
      </c>
    </row>
    <row r="115" spans="2:20" x14ac:dyDescent="0.2">
      <c r="B115">
        <v>427</v>
      </c>
      <c r="C115" t="s">
        <v>386</v>
      </c>
      <c r="D115" t="s">
        <v>414</v>
      </c>
      <c r="E115" t="s">
        <v>102</v>
      </c>
      <c r="F115" t="s">
        <v>103</v>
      </c>
      <c r="G115">
        <v>250</v>
      </c>
      <c r="H115">
        <v>75</v>
      </c>
      <c r="I115">
        <v>59</v>
      </c>
      <c r="J115">
        <v>84</v>
      </c>
      <c r="K115">
        <v>33</v>
      </c>
      <c r="L115">
        <v>74</v>
      </c>
      <c r="M115">
        <v>60</v>
      </c>
      <c r="T115" t="s">
        <v>97</v>
      </c>
    </row>
    <row r="116" spans="2:20" x14ac:dyDescent="0.2">
      <c r="B116">
        <v>431</v>
      </c>
      <c r="C116" t="s">
        <v>386</v>
      </c>
      <c r="D116" t="s">
        <v>414</v>
      </c>
      <c r="E116" t="s">
        <v>73</v>
      </c>
      <c r="H116" t="s">
        <v>202</v>
      </c>
      <c r="I116" t="s">
        <v>293</v>
      </c>
      <c r="J116" t="s">
        <v>371</v>
      </c>
      <c r="K116" t="s">
        <v>372</v>
      </c>
    </row>
    <row r="117" spans="2:20" x14ac:dyDescent="0.2">
      <c r="B117">
        <v>432</v>
      </c>
      <c r="C117" t="s">
        <v>386</v>
      </c>
      <c r="D117" t="s">
        <v>414</v>
      </c>
      <c r="E117" t="s">
        <v>82</v>
      </c>
      <c r="H117" t="s">
        <v>373</v>
      </c>
      <c r="I117" t="s">
        <v>374</v>
      </c>
      <c r="J117" t="s">
        <v>355</v>
      </c>
      <c r="K117" t="s">
        <v>375</v>
      </c>
    </row>
    <row r="118" spans="2:20" x14ac:dyDescent="0.2">
      <c r="B118">
        <v>437</v>
      </c>
      <c r="C118" t="s">
        <v>386</v>
      </c>
      <c r="D118" t="s">
        <v>414</v>
      </c>
      <c r="E118" t="s">
        <v>102</v>
      </c>
      <c r="F118" t="s">
        <v>103</v>
      </c>
      <c r="G118">
        <v>250</v>
      </c>
      <c r="H118">
        <v>49</v>
      </c>
      <c r="I118">
        <v>58</v>
      </c>
      <c r="J118">
        <v>56</v>
      </c>
      <c r="K118">
        <v>57</v>
      </c>
      <c r="T118" t="s">
        <v>97</v>
      </c>
    </row>
    <row r="119" spans="2:20" x14ac:dyDescent="0.2">
      <c r="B119">
        <v>444</v>
      </c>
      <c r="C119" t="s">
        <v>386</v>
      </c>
      <c r="D119" t="s">
        <v>415</v>
      </c>
      <c r="E119" t="s">
        <v>73</v>
      </c>
      <c r="H119" t="s">
        <v>409</v>
      </c>
      <c r="I119" t="s">
        <v>377</v>
      </c>
      <c r="J119" t="s">
        <v>378</v>
      </c>
      <c r="K119" t="s">
        <v>379</v>
      </c>
      <c r="L119" t="s">
        <v>380</v>
      </c>
    </row>
    <row r="120" spans="2:20" x14ac:dyDescent="0.2">
      <c r="B120">
        <v>445</v>
      </c>
      <c r="C120" t="s">
        <v>386</v>
      </c>
      <c r="D120" t="s">
        <v>415</v>
      </c>
      <c r="E120" t="s">
        <v>82</v>
      </c>
      <c r="H120" t="s">
        <v>277</v>
      </c>
      <c r="I120" t="s">
        <v>147</v>
      </c>
      <c r="J120" t="s">
        <v>166</v>
      </c>
      <c r="K120" t="s">
        <v>381</v>
      </c>
      <c r="L120" t="s">
        <v>231</v>
      </c>
    </row>
    <row r="121" spans="2:20" x14ac:dyDescent="0.2">
      <c r="B121">
        <v>450</v>
      </c>
      <c r="C121" t="s">
        <v>386</v>
      </c>
      <c r="D121" t="s">
        <v>415</v>
      </c>
      <c r="E121" t="s">
        <v>102</v>
      </c>
      <c r="F121" t="s">
        <v>103</v>
      </c>
      <c r="G121">
        <v>250</v>
      </c>
      <c r="H121">
        <v>89</v>
      </c>
      <c r="I121">
        <v>49</v>
      </c>
      <c r="J121">
        <v>69</v>
      </c>
      <c r="K121">
        <v>89</v>
      </c>
      <c r="L121">
        <v>110</v>
      </c>
      <c r="T121" t="s">
        <v>97</v>
      </c>
    </row>
    <row r="122" spans="2:20" x14ac:dyDescent="0.2">
      <c r="B122">
        <v>454</v>
      </c>
      <c r="C122" t="s">
        <v>386</v>
      </c>
      <c r="D122" t="s">
        <v>415</v>
      </c>
      <c r="E122" t="s">
        <v>73</v>
      </c>
      <c r="H122" t="s">
        <v>232</v>
      </c>
      <c r="I122" t="s">
        <v>260</v>
      </c>
      <c r="J122" t="s">
        <v>215</v>
      </c>
      <c r="K122" t="s">
        <v>207</v>
      </c>
    </row>
    <row r="123" spans="2:20" x14ac:dyDescent="0.2">
      <c r="B123">
        <v>455</v>
      </c>
      <c r="C123" t="s">
        <v>386</v>
      </c>
      <c r="D123" t="s">
        <v>415</v>
      </c>
      <c r="E123" t="s">
        <v>82</v>
      </c>
      <c r="H123" t="s">
        <v>382</v>
      </c>
      <c r="I123" t="s">
        <v>383</v>
      </c>
      <c r="J123" t="s">
        <v>384</v>
      </c>
      <c r="K123" t="s">
        <v>385</v>
      </c>
    </row>
    <row r="124" spans="2:20" x14ac:dyDescent="0.2">
      <c r="B124">
        <v>460</v>
      </c>
      <c r="C124" t="s">
        <v>386</v>
      </c>
      <c r="D124" t="s">
        <v>415</v>
      </c>
      <c r="E124" t="s">
        <v>102</v>
      </c>
      <c r="F124" t="s">
        <v>103</v>
      </c>
      <c r="G124">
        <v>250</v>
      </c>
      <c r="H124">
        <v>88</v>
      </c>
      <c r="I124">
        <v>54</v>
      </c>
      <c r="J124">
        <v>85</v>
      </c>
      <c r="K124">
        <v>86</v>
      </c>
      <c r="T124" t="s">
        <v>97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ばい煙</vt:lpstr>
      <vt:lpstr>概況</vt:lpstr>
      <vt:lpstr>量加工</vt:lpstr>
      <vt:lpstr>焼却量_元</vt:lpstr>
      <vt:lpstr>加工1</vt:lpstr>
      <vt:lpstr>DXN</vt:lpstr>
      <vt:lpstr>SOｘ</vt:lpstr>
      <vt:lpstr>ばいじん</vt:lpstr>
      <vt:lpstr>NOx</vt:lpstr>
      <vt:lpstr>HCl</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kmdみやぎ</dc:creator>
  <cp:lastModifiedBy>kmdみやぎ</cp:lastModifiedBy>
  <dcterms:created xsi:type="dcterms:W3CDTF">2018-03-10T01:29:38Z</dcterms:created>
  <dcterms:modified xsi:type="dcterms:W3CDTF">2019-12-18T23:47:56Z</dcterms:modified>
</cp:coreProperties>
</file>