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4.xml" ContentType="application/vnd.openxmlformats-officedocument.drawingml.chartshapes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520" windowHeight="6915" tabRatio="702"/>
  </bookViews>
  <sheets>
    <sheet name="まとめ" sheetId="8" r:id="rId1"/>
  </sheets>
  <externalReferences>
    <externalReference r:id="rId2"/>
  </externalReferences>
  <calcPr calcId="145621" refMode="R1C1"/>
</workbook>
</file>

<file path=xl/calcChain.xml><?xml version="1.0" encoding="utf-8"?>
<calcChain xmlns="http://schemas.openxmlformats.org/spreadsheetml/2006/main">
  <c r="AE380" i="8" l="1"/>
  <c r="AD380" i="8"/>
  <c r="AC380" i="8"/>
  <c r="AB380" i="8"/>
  <c r="AA380" i="8"/>
  <c r="Z380" i="8"/>
  <c r="Y380" i="8"/>
  <c r="X380" i="8"/>
  <c r="W380" i="8"/>
  <c r="V380" i="8"/>
  <c r="U380" i="8"/>
  <c r="T380" i="8"/>
  <c r="S380" i="8"/>
  <c r="R380" i="8"/>
  <c r="Q380" i="8"/>
  <c r="P380" i="8"/>
  <c r="O380" i="8"/>
  <c r="N380" i="8"/>
  <c r="M380" i="8"/>
  <c r="L380" i="8"/>
  <c r="K380" i="8"/>
  <c r="J380" i="8"/>
  <c r="I380" i="8"/>
  <c r="H380" i="8"/>
  <c r="G380" i="8"/>
  <c r="AE379" i="8"/>
  <c r="AD379" i="8"/>
  <c r="AC379" i="8"/>
  <c r="AB379" i="8"/>
  <c r="AA379" i="8"/>
  <c r="Z379" i="8"/>
  <c r="Y379" i="8"/>
  <c r="X379" i="8"/>
  <c r="W379" i="8"/>
  <c r="V379" i="8"/>
  <c r="U379" i="8"/>
  <c r="T379" i="8"/>
  <c r="S379" i="8"/>
  <c r="R379" i="8"/>
  <c r="Q379" i="8"/>
  <c r="P379" i="8"/>
  <c r="O379" i="8"/>
  <c r="N379" i="8"/>
  <c r="M379" i="8"/>
  <c r="L379" i="8"/>
  <c r="K379" i="8"/>
  <c r="J379" i="8"/>
  <c r="I379" i="8"/>
  <c r="H379" i="8"/>
  <c r="G379" i="8"/>
  <c r="AH370" i="8"/>
  <c r="AH369" i="8"/>
  <c r="AH368" i="8"/>
  <c r="AH367" i="8"/>
  <c r="AH366" i="8"/>
  <c r="AH365" i="8"/>
  <c r="AF364" i="8"/>
  <c r="AF371" i="8" s="1"/>
  <c r="AE364" i="8"/>
  <c r="AE371" i="8" s="1"/>
  <c r="AD364" i="8"/>
  <c r="AD371" i="8" s="1"/>
  <c r="AC364" i="8"/>
  <c r="AC371" i="8" s="1"/>
  <c r="AB364" i="8"/>
  <c r="AB371" i="8" s="1"/>
  <c r="AA364" i="8"/>
  <c r="AA371" i="8" s="1"/>
  <c r="Z364" i="8"/>
  <c r="Z371" i="8" s="1"/>
  <c r="Y364" i="8"/>
  <c r="Y371" i="8" s="1"/>
  <c r="X364" i="8"/>
  <c r="X371" i="8" s="1"/>
  <c r="W364" i="8"/>
  <c r="W371" i="8" s="1"/>
  <c r="V364" i="8"/>
  <c r="V371" i="8" s="1"/>
  <c r="U364" i="8"/>
  <c r="U371" i="8" s="1"/>
  <c r="T364" i="8"/>
  <c r="T371" i="8" s="1"/>
  <c r="S364" i="8"/>
  <c r="S371" i="8" s="1"/>
  <c r="R364" i="8"/>
  <c r="R371" i="8" s="1"/>
  <c r="Q364" i="8"/>
  <c r="Q371" i="8" s="1"/>
  <c r="P364" i="8"/>
  <c r="P371" i="8" s="1"/>
  <c r="O364" i="8"/>
  <c r="O371" i="8" s="1"/>
  <c r="N364" i="8"/>
  <c r="N371" i="8" s="1"/>
  <c r="M364" i="8"/>
  <c r="M371" i="8" s="1"/>
  <c r="L364" i="8"/>
  <c r="L371" i="8" s="1"/>
  <c r="K364" i="8"/>
  <c r="K371" i="8" s="1"/>
  <c r="J364" i="8"/>
  <c r="J371" i="8" s="1"/>
  <c r="I364" i="8"/>
  <c r="I371" i="8" s="1"/>
  <c r="H364" i="8"/>
  <c r="H371" i="8" s="1"/>
  <c r="G364" i="8"/>
  <c r="G371" i="8" s="1"/>
  <c r="AH363" i="8"/>
  <c r="AH362" i="8"/>
  <c r="AF352" i="8"/>
  <c r="AE352" i="8"/>
  <c r="AD352" i="8"/>
  <c r="AC352" i="8"/>
  <c r="AB352" i="8"/>
  <c r="AA352" i="8"/>
  <c r="Z352" i="8"/>
  <c r="Y352" i="8"/>
  <c r="X352" i="8"/>
  <c r="W352" i="8"/>
  <c r="V352" i="8"/>
  <c r="U352" i="8"/>
  <c r="T352" i="8"/>
  <c r="S352" i="8"/>
  <c r="R352" i="8"/>
  <c r="Q352" i="8"/>
  <c r="P352" i="8"/>
  <c r="O352" i="8"/>
  <c r="N352" i="8"/>
  <c r="M352" i="8"/>
  <c r="L352" i="8"/>
  <c r="K352" i="8"/>
  <c r="J352" i="8"/>
  <c r="I352" i="8"/>
  <c r="H352" i="8"/>
  <c r="G352" i="8"/>
  <c r="AF351" i="8"/>
  <c r="AE351" i="8"/>
  <c r="AD351" i="8"/>
  <c r="AC351" i="8"/>
  <c r="AB351" i="8"/>
  <c r="AA351" i="8"/>
  <c r="Z351" i="8"/>
  <c r="Y351" i="8"/>
  <c r="X351" i="8"/>
  <c r="W351" i="8"/>
  <c r="V351" i="8"/>
  <c r="U351" i="8"/>
  <c r="T351" i="8"/>
  <c r="S351" i="8"/>
  <c r="R351" i="8"/>
  <c r="Q351" i="8"/>
  <c r="P351" i="8"/>
  <c r="O351" i="8"/>
  <c r="N351" i="8"/>
  <c r="M351" i="8"/>
  <c r="L351" i="8"/>
  <c r="K351" i="8"/>
  <c r="J351" i="8"/>
  <c r="I351" i="8"/>
  <c r="H351" i="8"/>
  <c r="G351" i="8"/>
  <c r="AF347" i="8"/>
  <c r="AE347" i="8"/>
  <c r="AD347" i="8"/>
  <c r="AC347" i="8"/>
  <c r="AB347" i="8"/>
  <c r="AA347" i="8"/>
  <c r="Z347" i="8"/>
  <c r="Y347" i="8"/>
  <c r="X347" i="8"/>
  <c r="W347" i="8"/>
  <c r="V347" i="8"/>
  <c r="U347" i="8"/>
  <c r="T347" i="8"/>
  <c r="S347" i="8"/>
  <c r="R347" i="8"/>
  <c r="Q347" i="8"/>
  <c r="P347" i="8"/>
  <c r="O347" i="8"/>
  <c r="N347" i="8"/>
  <c r="M347" i="8"/>
  <c r="L347" i="8"/>
  <c r="K347" i="8"/>
  <c r="J347" i="8"/>
  <c r="I347" i="8"/>
  <c r="H347" i="8"/>
  <c r="G347" i="8"/>
  <c r="AF336" i="8"/>
  <c r="AE336" i="8"/>
  <c r="AD336" i="8"/>
  <c r="AC336" i="8"/>
  <c r="AB336" i="8"/>
  <c r="AA336" i="8"/>
  <c r="Z336" i="8"/>
  <c r="Y336" i="8"/>
  <c r="X336" i="8"/>
  <c r="W336" i="8"/>
  <c r="V336" i="8"/>
  <c r="U336" i="8"/>
  <c r="T336" i="8"/>
  <c r="S336" i="8"/>
  <c r="R336" i="8"/>
  <c r="Q336" i="8"/>
  <c r="P336" i="8"/>
  <c r="O336" i="8"/>
  <c r="N336" i="8"/>
  <c r="M336" i="8"/>
  <c r="L336" i="8"/>
  <c r="K336" i="8"/>
  <c r="J336" i="8"/>
  <c r="I336" i="8"/>
  <c r="H336" i="8"/>
  <c r="G336" i="8"/>
  <c r="AF335" i="8"/>
  <c r="AE335" i="8"/>
  <c r="AD335" i="8"/>
  <c r="AC335" i="8"/>
  <c r="AB335" i="8"/>
  <c r="AA335" i="8"/>
  <c r="Z335" i="8"/>
  <c r="Y335" i="8"/>
  <c r="X335" i="8"/>
  <c r="W335" i="8"/>
  <c r="V335" i="8"/>
  <c r="U335" i="8"/>
  <c r="T335" i="8"/>
  <c r="S335" i="8"/>
  <c r="R335" i="8"/>
  <c r="Q335" i="8"/>
  <c r="P335" i="8"/>
  <c r="O335" i="8"/>
  <c r="N335" i="8"/>
  <c r="M335" i="8"/>
  <c r="L335" i="8"/>
  <c r="K335" i="8"/>
  <c r="J335" i="8"/>
  <c r="I335" i="8"/>
  <c r="H335" i="8"/>
  <c r="G335" i="8"/>
  <c r="AF329" i="8"/>
  <c r="AE329" i="8"/>
  <c r="AD329" i="8"/>
  <c r="AC329" i="8"/>
  <c r="AB329" i="8"/>
  <c r="AA329" i="8"/>
  <c r="Z329" i="8"/>
  <c r="Y329" i="8"/>
  <c r="X329" i="8"/>
  <c r="W329" i="8"/>
  <c r="V329" i="8"/>
  <c r="U329" i="8"/>
  <c r="T329" i="8"/>
  <c r="S329" i="8"/>
  <c r="R329" i="8"/>
  <c r="Q329" i="8"/>
  <c r="P329" i="8"/>
  <c r="O329" i="8"/>
  <c r="N329" i="8"/>
  <c r="M329" i="8"/>
  <c r="L329" i="8"/>
  <c r="K329" i="8"/>
  <c r="J329" i="8"/>
  <c r="I329" i="8"/>
  <c r="H329" i="8"/>
  <c r="G329" i="8"/>
  <c r="AF313" i="8"/>
  <c r="AE313" i="8"/>
  <c r="AD313" i="8"/>
  <c r="AC313" i="8"/>
  <c r="AB313" i="8"/>
  <c r="AA313" i="8"/>
  <c r="Z313" i="8"/>
  <c r="Y313" i="8"/>
  <c r="X313" i="8"/>
  <c r="W313" i="8"/>
  <c r="V313" i="8"/>
  <c r="U313" i="8"/>
  <c r="T313" i="8"/>
  <c r="S313" i="8"/>
  <c r="R313" i="8"/>
  <c r="Q313" i="8"/>
  <c r="P313" i="8"/>
  <c r="O313" i="8"/>
  <c r="N313" i="8"/>
  <c r="M313" i="8"/>
  <c r="L313" i="8"/>
  <c r="K313" i="8"/>
  <c r="J313" i="8"/>
  <c r="I313" i="8"/>
  <c r="H313" i="8"/>
  <c r="G313" i="8"/>
  <c r="AF300" i="8"/>
  <c r="AE300" i="8"/>
  <c r="AD300" i="8"/>
  <c r="AC300" i="8"/>
  <c r="AB300" i="8"/>
  <c r="AA300" i="8"/>
  <c r="Z300" i="8"/>
  <c r="Y300" i="8"/>
  <c r="X300" i="8"/>
  <c r="W300" i="8"/>
  <c r="V300" i="8"/>
  <c r="U300" i="8"/>
  <c r="T300" i="8"/>
  <c r="S300" i="8"/>
  <c r="R300" i="8"/>
  <c r="Q300" i="8"/>
  <c r="P300" i="8"/>
  <c r="O300" i="8"/>
  <c r="N300" i="8"/>
  <c r="M300" i="8"/>
  <c r="L300" i="8"/>
  <c r="K300" i="8"/>
  <c r="J300" i="8"/>
  <c r="I300" i="8"/>
  <c r="H300" i="8"/>
  <c r="G300" i="8"/>
  <c r="AF296" i="8"/>
  <c r="AE296" i="8"/>
  <c r="AD296" i="8"/>
  <c r="AC296" i="8"/>
  <c r="AB296" i="8"/>
  <c r="AA296" i="8"/>
  <c r="Z296" i="8"/>
  <c r="Y296" i="8"/>
  <c r="X296" i="8"/>
  <c r="W296" i="8"/>
  <c r="V296" i="8"/>
  <c r="U296" i="8"/>
  <c r="T296" i="8"/>
  <c r="S296" i="8"/>
  <c r="R296" i="8"/>
  <c r="Q296" i="8"/>
  <c r="P296" i="8"/>
  <c r="O296" i="8"/>
  <c r="N296" i="8"/>
  <c r="M296" i="8"/>
  <c r="L296" i="8"/>
  <c r="K296" i="8"/>
  <c r="J296" i="8"/>
  <c r="I296" i="8"/>
  <c r="H296" i="8"/>
  <c r="G296" i="8"/>
  <c r="AF295" i="8"/>
  <c r="AE295" i="8"/>
  <c r="AD295" i="8"/>
  <c r="AC295" i="8"/>
  <c r="AB295" i="8"/>
  <c r="AA295" i="8"/>
  <c r="Z295" i="8"/>
  <c r="Y295" i="8"/>
  <c r="X295" i="8"/>
  <c r="W295" i="8"/>
  <c r="V295" i="8"/>
  <c r="U295" i="8"/>
  <c r="T295" i="8"/>
  <c r="S295" i="8"/>
  <c r="R295" i="8"/>
  <c r="Q295" i="8"/>
  <c r="P295" i="8"/>
  <c r="O295" i="8"/>
  <c r="N295" i="8"/>
  <c r="M295" i="8"/>
  <c r="L295" i="8"/>
  <c r="K295" i="8"/>
  <c r="J295" i="8"/>
  <c r="I295" i="8"/>
  <c r="H295" i="8"/>
  <c r="G295" i="8"/>
  <c r="AF288" i="8"/>
  <c r="AE288" i="8"/>
  <c r="AD288" i="8"/>
  <c r="AC288" i="8"/>
  <c r="AB288" i="8"/>
  <c r="AA288" i="8"/>
  <c r="Z288" i="8"/>
  <c r="Y288" i="8"/>
  <c r="X288" i="8"/>
  <c r="W288" i="8"/>
  <c r="V288" i="8"/>
  <c r="U288" i="8"/>
  <c r="T288" i="8"/>
  <c r="S288" i="8"/>
  <c r="R288" i="8"/>
  <c r="Q288" i="8"/>
  <c r="P288" i="8"/>
  <c r="O288" i="8"/>
  <c r="N288" i="8"/>
  <c r="M288" i="8"/>
  <c r="L288" i="8"/>
  <c r="K288" i="8"/>
  <c r="J288" i="8"/>
  <c r="I288" i="8"/>
  <c r="H288" i="8"/>
  <c r="G288" i="8"/>
  <c r="AF287" i="8"/>
  <c r="AF357" i="8" s="1"/>
  <c r="AE287" i="8"/>
  <c r="AE357" i="8" s="1"/>
  <c r="AD287" i="8"/>
  <c r="AD357" i="8" s="1"/>
  <c r="AC287" i="8"/>
  <c r="AC357" i="8" s="1"/>
  <c r="AB287" i="8"/>
  <c r="AB357" i="8" s="1"/>
  <c r="AA287" i="8"/>
  <c r="AA357" i="8" s="1"/>
  <c r="Z287" i="8"/>
  <c r="Z357" i="8" s="1"/>
  <c r="Y287" i="8"/>
  <c r="Y357" i="8" s="1"/>
  <c r="X287" i="8"/>
  <c r="X357" i="8" s="1"/>
  <c r="W287" i="8"/>
  <c r="W357" i="8" s="1"/>
  <c r="V287" i="8"/>
  <c r="V357" i="8" s="1"/>
  <c r="U287" i="8"/>
  <c r="U357" i="8" s="1"/>
  <c r="T287" i="8"/>
  <c r="T357" i="8" s="1"/>
  <c r="S287" i="8"/>
  <c r="S357" i="8" s="1"/>
  <c r="R287" i="8"/>
  <c r="R357" i="8" s="1"/>
  <c r="Q287" i="8"/>
  <c r="Q357" i="8" s="1"/>
  <c r="P287" i="8"/>
  <c r="P357" i="8" s="1"/>
  <c r="O287" i="8"/>
  <c r="O357" i="8" s="1"/>
  <c r="N287" i="8"/>
  <c r="N357" i="8" s="1"/>
  <c r="M287" i="8"/>
  <c r="M357" i="8" s="1"/>
  <c r="L287" i="8"/>
  <c r="L357" i="8" s="1"/>
  <c r="K287" i="8"/>
  <c r="K357" i="8" s="1"/>
  <c r="J287" i="8"/>
  <c r="J357" i="8" s="1"/>
  <c r="I287" i="8"/>
  <c r="I357" i="8" s="1"/>
  <c r="H287" i="8"/>
  <c r="H357" i="8" s="1"/>
  <c r="G287" i="8"/>
  <c r="G357" i="8" s="1"/>
  <c r="AF281" i="8"/>
  <c r="AE281" i="8"/>
  <c r="AD281" i="8"/>
  <c r="AC281" i="8"/>
  <c r="AB281" i="8"/>
  <c r="AA281" i="8"/>
  <c r="Z281" i="8"/>
  <c r="Y281" i="8"/>
  <c r="X281" i="8"/>
  <c r="W281" i="8"/>
  <c r="V281" i="8"/>
  <c r="U281" i="8"/>
  <c r="T281" i="8"/>
  <c r="S281" i="8"/>
  <c r="R281" i="8"/>
  <c r="Q281" i="8"/>
  <c r="P281" i="8"/>
  <c r="O281" i="8"/>
  <c r="N281" i="8"/>
  <c r="M281" i="8"/>
  <c r="L281" i="8"/>
  <c r="K281" i="8"/>
  <c r="J281" i="8"/>
  <c r="I281" i="8"/>
  <c r="H281" i="8"/>
  <c r="G281" i="8"/>
  <c r="AF280" i="8"/>
  <c r="AE280" i="8"/>
  <c r="AD280" i="8"/>
  <c r="AC280" i="8"/>
  <c r="AB280" i="8"/>
  <c r="AA280" i="8"/>
  <c r="Z280" i="8"/>
  <c r="Y280" i="8"/>
  <c r="X280" i="8"/>
  <c r="W280" i="8"/>
  <c r="V280" i="8"/>
  <c r="U280" i="8"/>
  <c r="T280" i="8"/>
  <c r="S280" i="8"/>
  <c r="R280" i="8"/>
  <c r="Q280" i="8"/>
  <c r="P280" i="8"/>
  <c r="O280" i="8"/>
  <c r="N280" i="8"/>
  <c r="M280" i="8"/>
  <c r="L280" i="8"/>
  <c r="K280" i="8"/>
  <c r="J280" i="8"/>
  <c r="I280" i="8"/>
  <c r="H280" i="8"/>
  <c r="G280" i="8"/>
  <c r="AF279" i="8"/>
  <c r="AE279" i="8"/>
  <c r="AD279" i="8"/>
  <c r="AC279" i="8"/>
  <c r="AB279" i="8"/>
  <c r="AA279" i="8"/>
  <c r="Z279" i="8"/>
  <c r="Y279" i="8"/>
  <c r="X279" i="8"/>
  <c r="W279" i="8"/>
  <c r="V279" i="8"/>
  <c r="U279" i="8"/>
  <c r="T279" i="8"/>
  <c r="S279" i="8"/>
  <c r="R279" i="8"/>
  <c r="Q279" i="8"/>
  <c r="P279" i="8"/>
  <c r="O279" i="8"/>
  <c r="N279" i="8"/>
  <c r="M279" i="8"/>
  <c r="L279" i="8"/>
  <c r="K279" i="8"/>
  <c r="J279" i="8"/>
  <c r="I279" i="8"/>
  <c r="H279" i="8"/>
  <c r="G279" i="8"/>
  <c r="AF278" i="8"/>
  <c r="AE278" i="8"/>
  <c r="AD278" i="8"/>
  <c r="AC278" i="8"/>
  <c r="AB278" i="8"/>
  <c r="AA278" i="8"/>
  <c r="Z278" i="8"/>
  <c r="Y278" i="8"/>
  <c r="X278" i="8"/>
  <c r="W278" i="8"/>
  <c r="V278" i="8"/>
  <c r="U278" i="8"/>
  <c r="T278" i="8"/>
  <c r="S278" i="8"/>
  <c r="R278" i="8"/>
  <c r="Q278" i="8"/>
  <c r="P278" i="8"/>
  <c r="O278" i="8"/>
  <c r="N278" i="8"/>
  <c r="M278" i="8"/>
  <c r="L278" i="8"/>
  <c r="K278" i="8"/>
  <c r="J278" i="8"/>
  <c r="I278" i="8"/>
  <c r="H278" i="8"/>
  <c r="G278" i="8"/>
  <c r="AF277" i="8"/>
  <c r="AE277" i="8"/>
  <c r="AD277" i="8"/>
  <c r="AC277" i="8"/>
  <c r="AB277" i="8"/>
  <c r="AA277" i="8"/>
  <c r="Z277" i="8"/>
  <c r="Y277" i="8"/>
  <c r="X277" i="8"/>
  <c r="W277" i="8"/>
  <c r="V277" i="8"/>
  <c r="U277" i="8"/>
  <c r="T277" i="8"/>
  <c r="S277" i="8"/>
  <c r="R277" i="8"/>
  <c r="Q277" i="8"/>
  <c r="P277" i="8"/>
  <c r="O277" i="8"/>
  <c r="N277" i="8"/>
  <c r="M277" i="8"/>
  <c r="L277" i="8"/>
  <c r="K277" i="8"/>
  <c r="J277" i="8"/>
  <c r="I277" i="8"/>
  <c r="H277" i="8"/>
  <c r="G277" i="8"/>
  <c r="AF276" i="8"/>
  <c r="AE276" i="8"/>
  <c r="AD276" i="8"/>
  <c r="AC276" i="8"/>
  <c r="AB276" i="8"/>
  <c r="AA276" i="8"/>
  <c r="Z276" i="8"/>
  <c r="Y276" i="8"/>
  <c r="X276" i="8"/>
  <c r="W276" i="8"/>
  <c r="V276" i="8"/>
  <c r="U276" i="8"/>
  <c r="T276" i="8"/>
  <c r="S276" i="8"/>
  <c r="R276" i="8"/>
  <c r="Q276" i="8"/>
  <c r="P276" i="8"/>
  <c r="O276" i="8"/>
  <c r="N276" i="8"/>
  <c r="M276" i="8"/>
  <c r="L276" i="8"/>
  <c r="K276" i="8"/>
  <c r="J276" i="8"/>
  <c r="I276" i="8"/>
  <c r="H276" i="8"/>
  <c r="G276" i="8"/>
  <c r="AF275" i="8"/>
  <c r="AE275" i="8"/>
  <c r="AD275" i="8"/>
  <c r="AC275" i="8"/>
  <c r="AB275" i="8"/>
  <c r="AA275" i="8"/>
  <c r="Z275" i="8"/>
  <c r="Y275" i="8"/>
  <c r="X275" i="8"/>
  <c r="W275" i="8"/>
  <c r="V275" i="8"/>
  <c r="U275" i="8"/>
  <c r="T275" i="8"/>
  <c r="S275" i="8"/>
  <c r="R275" i="8"/>
  <c r="Q275" i="8"/>
  <c r="P275" i="8"/>
  <c r="O275" i="8"/>
  <c r="N275" i="8"/>
  <c r="M275" i="8"/>
  <c r="L275" i="8"/>
  <c r="K275" i="8"/>
  <c r="J275" i="8"/>
  <c r="I275" i="8"/>
  <c r="H275" i="8"/>
  <c r="G275" i="8"/>
  <c r="AF274" i="8"/>
  <c r="AF282" i="8" s="1"/>
  <c r="AE274" i="8"/>
  <c r="AE282" i="8" s="1"/>
  <c r="AD274" i="8"/>
  <c r="AD282" i="8" s="1"/>
  <c r="AC274" i="8"/>
  <c r="AC282" i="8" s="1"/>
  <c r="AB274" i="8"/>
  <c r="AB282" i="8" s="1"/>
  <c r="AA274" i="8"/>
  <c r="AA282" i="8" s="1"/>
  <c r="Z274" i="8"/>
  <c r="Z282" i="8" s="1"/>
  <c r="Y274" i="8"/>
  <c r="Y282" i="8" s="1"/>
  <c r="X274" i="8"/>
  <c r="X282" i="8" s="1"/>
  <c r="W274" i="8"/>
  <c r="W282" i="8" s="1"/>
  <c r="V274" i="8"/>
  <c r="V282" i="8" s="1"/>
  <c r="U274" i="8"/>
  <c r="U282" i="8" s="1"/>
  <c r="T274" i="8"/>
  <c r="T282" i="8" s="1"/>
  <c r="S274" i="8"/>
  <c r="S282" i="8" s="1"/>
  <c r="R274" i="8"/>
  <c r="R282" i="8" s="1"/>
  <c r="Q274" i="8"/>
  <c r="Q282" i="8" s="1"/>
  <c r="P274" i="8"/>
  <c r="P282" i="8" s="1"/>
  <c r="O274" i="8"/>
  <c r="O282" i="8" s="1"/>
  <c r="N274" i="8"/>
  <c r="N282" i="8" s="1"/>
  <c r="M274" i="8"/>
  <c r="M282" i="8" s="1"/>
  <c r="L274" i="8"/>
  <c r="L282" i="8" s="1"/>
  <c r="K274" i="8"/>
  <c r="K282" i="8" s="1"/>
  <c r="J274" i="8"/>
  <c r="J282" i="8" s="1"/>
  <c r="I274" i="8"/>
  <c r="I282" i="8" s="1"/>
  <c r="H274" i="8"/>
  <c r="H282" i="8" s="1"/>
  <c r="G274" i="8"/>
  <c r="G282" i="8" s="1"/>
  <c r="AF201" i="8" l="1"/>
  <c r="AF206" i="8" s="1"/>
  <c r="AE201" i="8"/>
  <c r="AE206" i="8" s="1"/>
  <c r="AD201" i="8"/>
  <c r="AD206" i="8" s="1"/>
  <c r="AC201" i="8"/>
  <c r="AC206" i="8" s="1"/>
  <c r="AB201" i="8"/>
  <c r="AB206" i="8" s="1"/>
  <c r="AA201" i="8"/>
  <c r="AA206" i="8" s="1"/>
  <c r="Z201" i="8"/>
  <c r="Z206" i="8" s="1"/>
  <c r="Y201" i="8"/>
  <c r="Y206" i="8" s="1"/>
  <c r="X201" i="8"/>
  <c r="X206" i="8" s="1"/>
  <c r="W201" i="8"/>
  <c r="W206" i="8" s="1"/>
  <c r="V201" i="8"/>
  <c r="V206" i="8" s="1"/>
  <c r="U201" i="8"/>
  <c r="U206" i="8" s="1"/>
  <c r="T201" i="8"/>
  <c r="T206" i="8" s="1"/>
  <c r="S201" i="8"/>
  <c r="S206" i="8" s="1"/>
  <c r="R201" i="8"/>
  <c r="R206" i="8" s="1"/>
  <c r="Q201" i="8"/>
  <c r="Q206" i="8" s="1"/>
  <c r="P201" i="8"/>
  <c r="P206" i="8" s="1"/>
  <c r="O201" i="8"/>
  <c r="O206" i="8" s="1"/>
  <c r="N201" i="8"/>
  <c r="N206" i="8" s="1"/>
  <c r="M201" i="8"/>
  <c r="M206" i="8" s="1"/>
  <c r="L201" i="8"/>
  <c r="L206" i="8" s="1"/>
  <c r="K201" i="8"/>
  <c r="K206" i="8" s="1"/>
  <c r="J201" i="8"/>
  <c r="J206" i="8" s="1"/>
  <c r="I201" i="8"/>
  <c r="I206" i="8" s="1"/>
  <c r="H201" i="8"/>
  <c r="H206" i="8" s="1"/>
  <c r="G201" i="8"/>
  <c r="G206" i="8" s="1"/>
  <c r="AF196" i="8"/>
  <c r="AF207" i="8" s="1"/>
  <c r="AE196" i="8"/>
  <c r="AE207" i="8" s="1"/>
  <c r="AD196" i="8"/>
  <c r="AD207" i="8" s="1"/>
  <c r="AC196" i="8"/>
  <c r="AC207" i="8" s="1"/>
  <c r="AB196" i="8"/>
  <c r="AB207" i="8" s="1"/>
  <c r="AA196" i="8"/>
  <c r="AA207" i="8" s="1"/>
  <c r="Z196" i="8"/>
  <c r="Z207" i="8" s="1"/>
  <c r="Y196" i="8"/>
  <c r="Y207" i="8" s="1"/>
  <c r="X196" i="8"/>
  <c r="X207" i="8" s="1"/>
  <c r="W196" i="8"/>
  <c r="W207" i="8" s="1"/>
  <c r="V196" i="8"/>
  <c r="V207" i="8" s="1"/>
  <c r="U196" i="8"/>
  <c r="U207" i="8" s="1"/>
  <c r="T196" i="8"/>
  <c r="T207" i="8" s="1"/>
  <c r="S196" i="8"/>
  <c r="S207" i="8" s="1"/>
  <c r="R196" i="8"/>
  <c r="R207" i="8" s="1"/>
  <c r="Q196" i="8"/>
  <c r="Q207" i="8" s="1"/>
  <c r="P196" i="8"/>
  <c r="P207" i="8" s="1"/>
  <c r="O196" i="8"/>
  <c r="O207" i="8" s="1"/>
  <c r="N196" i="8"/>
  <c r="N207" i="8" s="1"/>
  <c r="M196" i="8"/>
  <c r="M207" i="8" s="1"/>
  <c r="L196" i="8"/>
  <c r="L207" i="8" s="1"/>
  <c r="K196" i="8"/>
  <c r="K207" i="8" s="1"/>
  <c r="J196" i="8"/>
  <c r="J207" i="8" s="1"/>
  <c r="I196" i="8"/>
  <c r="I207" i="8" s="1"/>
  <c r="H196" i="8"/>
  <c r="H207" i="8" s="1"/>
  <c r="G196" i="8"/>
  <c r="G207" i="8" s="1"/>
  <c r="AF120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AE115" i="8"/>
  <c r="AE120" i="8" s="1"/>
  <c r="AD115" i="8"/>
  <c r="AD120" i="8" s="1"/>
  <c r="AC115" i="8"/>
  <c r="AC120" i="8" s="1"/>
  <c r="AB115" i="8"/>
  <c r="AB120" i="8" s="1"/>
  <c r="AA115" i="8"/>
  <c r="AA120" i="8" s="1"/>
  <c r="Z115" i="8"/>
  <c r="Z120" i="8" s="1"/>
  <c r="Y115" i="8"/>
  <c r="Y120" i="8" s="1"/>
  <c r="X115" i="8"/>
  <c r="X120" i="8" s="1"/>
  <c r="W115" i="8"/>
  <c r="W120" i="8" s="1"/>
  <c r="V115" i="8"/>
  <c r="V120" i="8" s="1"/>
  <c r="U115" i="8"/>
  <c r="U120" i="8" s="1"/>
  <c r="T115" i="8"/>
  <c r="T120" i="8" s="1"/>
  <c r="S115" i="8"/>
  <c r="S120" i="8" s="1"/>
  <c r="R115" i="8"/>
  <c r="R120" i="8" s="1"/>
  <c r="Q115" i="8"/>
  <c r="Q120" i="8" s="1"/>
  <c r="P115" i="8"/>
  <c r="P120" i="8" s="1"/>
  <c r="O115" i="8"/>
  <c r="O120" i="8" s="1"/>
  <c r="N115" i="8"/>
  <c r="N120" i="8" s="1"/>
  <c r="M115" i="8"/>
  <c r="M120" i="8" s="1"/>
  <c r="L115" i="8"/>
  <c r="L120" i="8" s="1"/>
  <c r="K115" i="8"/>
  <c r="K120" i="8" s="1"/>
  <c r="J115" i="8"/>
  <c r="J120" i="8" s="1"/>
  <c r="I115" i="8"/>
  <c r="I120" i="8" s="1"/>
  <c r="H115" i="8"/>
  <c r="H120" i="8" s="1"/>
  <c r="G115" i="8"/>
  <c r="G120" i="8" s="1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P43" i="8"/>
  <c r="Q43" i="8"/>
  <c r="P44" i="8"/>
  <c r="Q44" i="8"/>
  <c r="P45" i="8"/>
  <c r="Q45" i="8"/>
  <c r="P46" i="8"/>
  <c r="Q46" i="8"/>
  <c r="P47" i="8"/>
  <c r="Q47" i="8"/>
  <c r="P48" i="8"/>
  <c r="Q48" i="8"/>
  <c r="O48" i="8"/>
  <c r="O47" i="8"/>
  <c r="O46" i="8"/>
  <c r="O45" i="8"/>
  <c r="O44" i="8"/>
  <c r="O43" i="8"/>
  <c r="V48" i="8"/>
  <c r="V47" i="8"/>
  <c r="V46" i="8"/>
  <c r="V45" i="8"/>
  <c r="V44" i="8"/>
  <c r="V43" i="8"/>
  <c r="AJ63" i="8"/>
  <c r="AI63" i="8"/>
  <c r="AJ61" i="8"/>
  <c r="AI61" i="8"/>
  <c r="AJ56" i="8"/>
  <c r="AI56" i="8"/>
  <c r="AG53" i="8"/>
  <c r="AH56" i="8" s="1"/>
  <c r="AE32" i="8"/>
  <c r="AD32" i="8"/>
  <c r="AF31" i="8"/>
  <c r="AH31" i="8" s="1"/>
  <c r="AE31" i="8"/>
  <c r="AD31" i="8"/>
  <c r="AF30" i="8"/>
  <c r="AH30" i="8" s="1"/>
  <c r="AE30" i="8"/>
  <c r="AD30" i="8"/>
  <c r="AE28" i="8"/>
  <c r="AD28" i="8"/>
  <c r="AF27" i="8"/>
  <c r="AH27" i="8" s="1"/>
  <c r="AE27" i="8"/>
  <c r="AD27" i="8"/>
  <c r="AB24" i="8"/>
  <c r="AC32" i="8" s="1"/>
  <c r="AA24" i="8"/>
  <c r="AA22" i="8" s="1"/>
  <c r="Z24" i="8"/>
  <c r="AB22" i="8"/>
  <c r="Z22" i="8"/>
  <c r="AD22" i="8" l="1"/>
  <c r="AI27" i="8"/>
  <c r="AI30" i="8"/>
  <c r="AH61" i="8"/>
  <c r="AH53" i="8" s="1"/>
  <c r="AG51" i="8"/>
  <c r="AE22" i="8"/>
  <c r="AE24" i="8"/>
  <c r="AC28" i="8"/>
  <c r="AC31" i="8"/>
  <c r="AI31" i="8"/>
  <c r="AD24" i="8"/>
  <c r="AC27" i="8"/>
  <c r="AC30" i="8"/>
  <c r="AC24" i="8" l="1"/>
  <c r="M30" i="8" l="1"/>
  <c r="AD174" i="8"/>
  <c r="AC174" i="8"/>
  <c r="AA174" i="8"/>
  <c r="AB85" i="8"/>
  <c r="AC79" i="8"/>
  <c r="AD79" i="8"/>
  <c r="AA79" i="8"/>
  <c r="AC80" i="8"/>
  <c r="AD80" i="8"/>
  <c r="AC81" i="8"/>
  <c r="AD81" i="8"/>
  <c r="AC82" i="8"/>
  <c r="AD82" i="8"/>
  <c r="AC83" i="8"/>
  <c r="AD83" i="8"/>
  <c r="AC84" i="8"/>
  <c r="AC173" i="8" s="1"/>
  <c r="AD84" i="8"/>
  <c r="AD173" i="8" s="1"/>
  <c r="AA84" i="8"/>
  <c r="AA83" i="8"/>
  <c r="AA82" i="8"/>
  <c r="AA81" i="8"/>
  <c r="AA80" i="8"/>
  <c r="R170" i="8"/>
  <c r="S170" i="8" s="1"/>
  <c r="T170" i="8" s="1"/>
  <c r="U170" i="8" s="1"/>
  <c r="V170" i="8" s="1"/>
  <c r="W170" i="8" s="1"/>
  <c r="X170" i="8" s="1"/>
  <c r="Y170" i="8" s="1"/>
  <c r="Z170" i="8" s="1"/>
  <c r="AA170" i="8" s="1"/>
  <c r="AB170" i="8" s="1"/>
  <c r="AC170" i="8" s="1"/>
  <c r="AD170" i="8" s="1"/>
  <c r="AE170" i="8" s="1"/>
  <c r="AF170" i="8" s="1"/>
  <c r="AC172" i="8" l="1"/>
  <c r="AC179" i="8" s="1"/>
  <c r="AD85" i="8"/>
  <c r="AC85" i="8"/>
  <c r="AD172" i="8"/>
  <c r="AD179" i="8" s="1"/>
  <c r="AA173" i="8" l="1"/>
  <c r="AA172" i="8"/>
  <c r="Z173" i="8"/>
  <c r="Z172" i="8"/>
  <c r="V173" i="8"/>
  <c r="V172" i="8"/>
  <c r="Q173" i="8"/>
  <c r="Q172" i="8"/>
  <c r="L173" i="8"/>
  <c r="L172" i="8"/>
  <c r="G172" i="8"/>
  <c r="G173" i="8"/>
  <c r="L85" i="8"/>
  <c r="Q85" i="8"/>
  <c r="V85" i="8"/>
  <c r="W85" i="8"/>
  <c r="X85" i="8"/>
  <c r="Y85" i="8"/>
  <c r="Z85" i="8"/>
  <c r="AA85" i="8"/>
  <c r="G85" i="8"/>
  <c r="Z179" i="8" l="1"/>
  <c r="G179" i="8"/>
  <c r="Q179" i="8"/>
  <c r="AB179" i="8"/>
  <c r="L179" i="8"/>
  <c r="V179" i="8"/>
  <c r="AA179" i="8"/>
  <c r="AF63" i="8"/>
  <c r="AE63" i="8"/>
  <c r="M27" i="8"/>
  <c r="M34" i="8"/>
  <c r="L34" i="8"/>
  <c r="AF98" i="8" l="1"/>
  <c r="L187" i="8" l="1"/>
  <c r="J187" i="8"/>
  <c r="K187" i="8"/>
  <c r="I187" i="8"/>
  <c r="W187" i="8" l="1"/>
  <c r="G187" i="8"/>
  <c r="M187" i="8"/>
  <c r="Q187" i="8"/>
  <c r="H187" i="8"/>
  <c r="N187" i="8"/>
  <c r="R187" i="8"/>
  <c r="AA187" i="8"/>
  <c r="O187" i="8"/>
  <c r="S187" i="8"/>
  <c r="P187" i="8"/>
  <c r="AB187" i="8"/>
  <c r="T187" i="8" l="1"/>
  <c r="Y187" i="8"/>
  <c r="Z187" i="8"/>
  <c r="X187" i="8"/>
  <c r="U187" i="8"/>
  <c r="AD187" i="8"/>
  <c r="V187" i="8"/>
  <c r="AE187" i="8"/>
  <c r="AC187" i="8"/>
  <c r="U48" i="8" l="1"/>
  <c r="T48" i="8"/>
  <c r="S48" i="8"/>
  <c r="H48" i="8"/>
  <c r="G48" i="8"/>
  <c r="F48" i="8"/>
  <c r="U47" i="8"/>
  <c r="T47" i="8"/>
  <c r="S47" i="8"/>
  <c r="H47" i="8"/>
  <c r="G47" i="8"/>
  <c r="F47" i="8"/>
  <c r="U46" i="8"/>
  <c r="T46" i="8"/>
  <c r="S46" i="8"/>
  <c r="H46" i="8"/>
  <c r="G46" i="8"/>
  <c r="F46" i="8"/>
  <c r="U45" i="8"/>
  <c r="T45" i="8"/>
  <c r="S45" i="8"/>
  <c r="H45" i="8"/>
  <c r="G45" i="8"/>
  <c r="F45" i="8"/>
  <c r="U44" i="8"/>
  <c r="T44" i="8"/>
  <c r="S44" i="8"/>
  <c r="H44" i="8"/>
  <c r="G44" i="8"/>
  <c r="F44" i="8"/>
  <c r="H43" i="8"/>
  <c r="G43" i="8"/>
  <c r="F43" i="8"/>
  <c r="AF61" i="8"/>
  <c r="AE61" i="8"/>
  <c r="M32" i="8"/>
  <c r="L32" i="8"/>
  <c r="I32" i="8"/>
  <c r="M31" i="8"/>
  <c r="L31" i="8"/>
  <c r="I31" i="8"/>
  <c r="L30" i="8"/>
  <c r="I30" i="8"/>
  <c r="M28" i="8"/>
  <c r="L28" i="8"/>
  <c r="I28" i="8"/>
  <c r="AF56" i="8"/>
  <c r="AE56" i="8"/>
  <c r="L27" i="8"/>
  <c r="I27" i="8"/>
  <c r="U43" i="8"/>
  <c r="T43" i="8"/>
  <c r="S43" i="8"/>
  <c r="M25" i="8"/>
  <c r="L25" i="8"/>
  <c r="I25" i="8"/>
  <c r="AB53" i="8"/>
  <c r="AB51" i="8" s="1"/>
  <c r="M24" i="8"/>
  <c r="L24" i="8"/>
  <c r="G23" i="8"/>
  <c r="F23" i="8"/>
  <c r="F21" i="8" s="1"/>
  <c r="H22" i="8"/>
  <c r="M22" i="8" s="1"/>
  <c r="G21" i="8"/>
  <c r="I24" i="8" l="1"/>
  <c r="AA53" i="8"/>
  <c r="AC53" i="8"/>
  <c r="L22" i="8"/>
  <c r="AE53" i="8" l="1"/>
  <c r="AI53" i="8"/>
  <c r="AA51" i="8"/>
  <c r="AJ51" i="8" s="1"/>
  <c r="AJ53" i="8"/>
  <c r="AD56" i="8"/>
  <c r="AF53" i="8"/>
  <c r="AD61" i="8"/>
  <c r="AC51" i="8"/>
  <c r="AI51" i="8" s="1"/>
  <c r="AD53" i="8"/>
  <c r="AE51" i="8" l="1"/>
  <c r="AF51" i="8"/>
  <c r="Q28" i="8" l="1"/>
  <c r="P28" i="8"/>
  <c r="O28" i="8"/>
  <c r="U30" i="8" l="1"/>
  <c r="Q27" i="8"/>
  <c r="Q30" i="8"/>
  <c r="P30" i="8" l="1"/>
  <c r="K46" i="8" s="1"/>
  <c r="P27" i="8"/>
  <c r="K44" i="8" s="1"/>
  <c r="M46" i="8"/>
  <c r="W30" i="8"/>
  <c r="O30" i="8"/>
  <c r="J46" i="8" s="1"/>
  <c r="U27" i="8"/>
  <c r="L44" i="8"/>
  <c r="L46" i="8"/>
  <c r="U32" i="8" l="1"/>
  <c r="AE97" i="8"/>
  <c r="AF28" i="8" s="1"/>
  <c r="H97" i="8"/>
  <c r="R97" i="8"/>
  <c r="O97" i="8"/>
  <c r="G97" i="8"/>
  <c r="Y97" i="8"/>
  <c r="W97" i="8"/>
  <c r="U97" i="8"/>
  <c r="S97" i="8"/>
  <c r="Q97" i="8"/>
  <c r="M97" i="8"/>
  <c r="K97" i="8"/>
  <c r="I97" i="8"/>
  <c r="AD97" i="8"/>
  <c r="AB97" i="8"/>
  <c r="Z97" i="8"/>
  <c r="X97" i="8"/>
  <c r="V97" i="8"/>
  <c r="T97" i="8"/>
  <c r="P97" i="8"/>
  <c r="N97" i="8"/>
  <c r="L97" i="8"/>
  <c r="J97" i="8"/>
  <c r="U25" i="8"/>
  <c r="M43" i="8" s="1"/>
  <c r="Q25" i="8"/>
  <c r="L43" i="8" s="1"/>
  <c r="S30" i="8"/>
  <c r="S27" i="8"/>
  <c r="T30" i="8"/>
  <c r="AA97" i="8"/>
  <c r="AC97" i="8"/>
  <c r="O25" i="8"/>
  <c r="J43" i="8" s="1"/>
  <c r="O27" i="8"/>
  <c r="J44" i="8" s="1"/>
  <c r="M44" i="8"/>
  <c r="W27" i="8"/>
  <c r="X30" i="8"/>
  <c r="AH28" i="8" l="1"/>
  <c r="AI28" i="8"/>
  <c r="T25" i="8"/>
  <c r="P32" i="8"/>
  <c r="K48" i="8" s="1"/>
  <c r="O32" i="8"/>
  <c r="J48" i="8" s="1"/>
  <c r="Q32" i="8"/>
  <c r="L48" i="8" s="1"/>
  <c r="T32" i="8"/>
  <c r="X27" i="8"/>
  <c r="T27" i="8"/>
  <c r="W25" i="8"/>
  <c r="X25" i="8"/>
  <c r="X32" i="8"/>
  <c r="M48" i="8"/>
  <c r="W32" i="8"/>
  <c r="S32" i="8" l="1"/>
  <c r="P25" i="8"/>
  <c r="K43" i="8" s="1"/>
  <c r="P31" i="8"/>
  <c r="S25" i="8" l="1"/>
  <c r="AE192" i="8"/>
  <c r="U34" i="8" s="1"/>
  <c r="Y192" i="8"/>
  <c r="W192" i="8"/>
  <c r="Q192" i="8"/>
  <c r="U192" i="8"/>
  <c r="S192" i="8"/>
  <c r="O192" i="8"/>
  <c r="M192" i="8"/>
  <c r="K192" i="8"/>
  <c r="I192" i="8"/>
  <c r="AB192" i="8"/>
  <c r="X192" i="8"/>
  <c r="T192" i="8"/>
  <c r="P192" i="8"/>
  <c r="L192" i="8"/>
  <c r="H192" i="8"/>
  <c r="R192" i="8"/>
  <c r="Z192" i="8"/>
  <c r="V192" i="8"/>
  <c r="N192" i="8"/>
  <c r="J192" i="8"/>
  <c r="U28" i="8"/>
  <c r="Q31" i="8"/>
  <c r="O31" i="8"/>
  <c r="M45" i="8"/>
  <c r="AE93" i="8"/>
  <c r="AA192" i="8" l="1"/>
  <c r="O34" i="8" s="1"/>
  <c r="X34" i="8" s="1"/>
  <c r="AC192" i="8"/>
  <c r="P34" i="8" s="1"/>
  <c r="AD192" i="8"/>
  <c r="Q34" i="8" s="1"/>
  <c r="AE98" i="8"/>
  <c r="AF32" i="8" s="1"/>
  <c r="AE182" i="8"/>
  <c r="AE193" i="8" s="1"/>
  <c r="W28" i="8"/>
  <c r="H93" i="8"/>
  <c r="L93" i="8"/>
  <c r="P93" i="8"/>
  <c r="T93" i="8"/>
  <c r="X93" i="8"/>
  <c r="AB93" i="8"/>
  <c r="K93" i="8"/>
  <c r="O93" i="8"/>
  <c r="S93" i="8"/>
  <c r="W93" i="8"/>
  <c r="AD93" i="8"/>
  <c r="J93" i="8"/>
  <c r="N93" i="8"/>
  <c r="R93" i="8"/>
  <c r="V93" i="8"/>
  <c r="Z93" i="8"/>
  <c r="I93" i="8"/>
  <c r="M93" i="8"/>
  <c r="Q93" i="8"/>
  <c r="U93" i="8"/>
  <c r="Y93" i="8"/>
  <c r="O24" i="8"/>
  <c r="O22" i="8" s="1"/>
  <c r="AA93" i="8"/>
  <c r="K45" i="8"/>
  <c r="U31" i="8"/>
  <c r="K47" i="8"/>
  <c r="L47" i="8"/>
  <c r="S31" i="8"/>
  <c r="T31" i="8"/>
  <c r="J47" i="8"/>
  <c r="AI32" i="8" l="1"/>
  <c r="AH32" i="8"/>
  <c r="AF24" i="8"/>
  <c r="T34" i="8"/>
  <c r="S34" i="8"/>
  <c r="W34" i="8"/>
  <c r="G192" i="8"/>
  <c r="Q24" i="8"/>
  <c r="R31" i="8" s="1"/>
  <c r="L45" i="8"/>
  <c r="AA98" i="8"/>
  <c r="AA182" i="8"/>
  <c r="AA193" i="8" s="1"/>
  <c r="Y98" i="8"/>
  <c r="Y182" i="8"/>
  <c r="Y193" i="8" s="1"/>
  <c r="Q98" i="8"/>
  <c r="Q182" i="8"/>
  <c r="Q193" i="8" s="1"/>
  <c r="I98" i="8"/>
  <c r="I182" i="8"/>
  <c r="I193" i="8" s="1"/>
  <c r="V98" i="8"/>
  <c r="V182" i="8"/>
  <c r="V193" i="8" s="1"/>
  <c r="N98" i="8"/>
  <c r="N182" i="8"/>
  <c r="N193" i="8" s="1"/>
  <c r="AD98" i="8"/>
  <c r="AD182" i="8"/>
  <c r="AD193" i="8" s="1"/>
  <c r="S98" i="8"/>
  <c r="S182" i="8"/>
  <c r="S193" i="8" s="1"/>
  <c r="K98" i="8"/>
  <c r="K182" i="8"/>
  <c r="K193" i="8" s="1"/>
  <c r="X98" i="8"/>
  <c r="X182" i="8"/>
  <c r="X193" i="8" s="1"/>
  <c r="P98" i="8"/>
  <c r="P182" i="8"/>
  <c r="P193" i="8" s="1"/>
  <c r="H98" i="8"/>
  <c r="H182" i="8"/>
  <c r="H193" i="8" s="1"/>
  <c r="U98" i="8"/>
  <c r="U182" i="8"/>
  <c r="U193" i="8" s="1"/>
  <c r="M98" i="8"/>
  <c r="M182" i="8"/>
  <c r="M193" i="8" s="1"/>
  <c r="Z98" i="8"/>
  <c r="Z182" i="8"/>
  <c r="Z193" i="8" s="1"/>
  <c r="R98" i="8"/>
  <c r="R182" i="8"/>
  <c r="R193" i="8" s="1"/>
  <c r="J98" i="8"/>
  <c r="J182" i="8"/>
  <c r="J193" i="8" s="1"/>
  <c r="W98" i="8"/>
  <c r="W182" i="8"/>
  <c r="W193" i="8" s="1"/>
  <c r="O98" i="8"/>
  <c r="O182" i="8"/>
  <c r="O193" i="8" s="1"/>
  <c r="AB98" i="8"/>
  <c r="AB182" i="8"/>
  <c r="AB193" i="8" s="1"/>
  <c r="T98" i="8"/>
  <c r="T182" i="8"/>
  <c r="T193" i="8" s="1"/>
  <c r="L98" i="8"/>
  <c r="L182" i="8"/>
  <c r="L193" i="8" s="1"/>
  <c r="P24" i="8"/>
  <c r="P22" i="8" s="1"/>
  <c r="AC93" i="8"/>
  <c r="S28" i="8"/>
  <c r="T28" i="8"/>
  <c r="J45" i="8"/>
  <c r="X28" i="8"/>
  <c r="M47" i="8"/>
  <c r="W31" i="8"/>
  <c r="X31" i="8"/>
  <c r="U24" i="8"/>
  <c r="AG32" i="8" l="1"/>
  <c r="AF22" i="8"/>
  <c r="AI24" i="8"/>
  <c r="AG31" i="8"/>
  <c r="AH24" i="8"/>
  <c r="AG27" i="8"/>
  <c r="AG30" i="8"/>
  <c r="AG28" i="8"/>
  <c r="R30" i="8"/>
  <c r="R25" i="8"/>
  <c r="R28" i="8"/>
  <c r="S24" i="8"/>
  <c r="R32" i="8"/>
  <c r="R27" i="8"/>
  <c r="Q22" i="8"/>
  <c r="T22" i="8" s="1"/>
  <c r="T24" i="8"/>
  <c r="AC98" i="8"/>
  <c r="AC182" i="8"/>
  <c r="AC193" i="8" s="1"/>
  <c r="U22" i="8"/>
  <c r="X24" i="8"/>
  <c r="W24" i="8"/>
  <c r="V28" i="8"/>
  <c r="V30" i="8"/>
  <c r="V27" i="8"/>
  <c r="V32" i="8"/>
  <c r="V25" i="8"/>
  <c r="V31" i="8"/>
  <c r="AG24" i="8" l="1"/>
  <c r="AH22" i="8"/>
  <c r="AI22" i="8"/>
  <c r="S22" i="8"/>
  <c r="X22" i="8"/>
  <c r="W22" i="8"/>
  <c r="R24" i="8"/>
  <c r="V24" i="8"/>
  <c r="G93" i="8" l="1"/>
  <c r="G98" i="8" l="1"/>
  <c r="G182" i="8"/>
  <c r="G193" i="8" s="1"/>
</calcChain>
</file>

<file path=xl/sharedStrings.xml><?xml version="1.0" encoding="utf-8"?>
<sst xmlns="http://schemas.openxmlformats.org/spreadsheetml/2006/main" count="453" uniqueCount="268">
  <si>
    <t>エネルギー起源</t>
    <rPh sb="5" eb="7">
      <t>キゲン</t>
    </rPh>
    <phoneticPr fontId="9"/>
  </si>
  <si>
    <t>代替フロン等４ガス</t>
    <rPh sb="0" eb="2">
      <t>ダイタイ</t>
    </rPh>
    <rPh sb="5" eb="6">
      <t>トウ</t>
    </rPh>
    <phoneticPr fontId="9"/>
  </si>
  <si>
    <t>計</t>
    <rPh sb="0" eb="1">
      <t>ケイ</t>
    </rPh>
    <phoneticPr fontId="9"/>
  </si>
  <si>
    <t>資源エネルギー庁の ファイル 『エネ消費統計h26~H2_04miyagi.xls』 の シート『総計』</t>
    <rPh sb="0" eb="2">
      <t>シゲン</t>
    </rPh>
    <rPh sb="7" eb="8">
      <t>チョウ</t>
    </rPh>
    <rPh sb="18" eb="20">
      <t>ショウヒ</t>
    </rPh>
    <rPh sb="20" eb="22">
      <t>トウケイ</t>
    </rPh>
    <rPh sb="49" eb="51">
      <t>ソウケイ</t>
    </rPh>
    <phoneticPr fontId="2"/>
  </si>
  <si>
    <t>排出源</t>
    <rPh sb="0" eb="3">
      <t>ハイシュツゲン</t>
    </rPh>
    <phoneticPr fontId="3"/>
  </si>
  <si>
    <t>エネルギー起源</t>
    <rPh sb="5" eb="7">
      <t>キゲン</t>
    </rPh>
    <phoneticPr fontId="3"/>
  </si>
  <si>
    <t>エネルギー転換部門</t>
  </si>
  <si>
    <t>石炭製品製造</t>
  </si>
  <si>
    <t>石油製品製造</t>
  </si>
  <si>
    <t>ガス製造</t>
  </si>
  <si>
    <t>事業用発電</t>
  </si>
  <si>
    <t>地域熱供給</t>
  </si>
  <si>
    <t>電気熱配分誤差</t>
    <rPh sb="0" eb="2">
      <t>デンキ</t>
    </rPh>
    <rPh sb="2" eb="3">
      <t>ネツ</t>
    </rPh>
    <rPh sb="3" eb="5">
      <t>ハイブン</t>
    </rPh>
    <phoneticPr fontId="3"/>
  </si>
  <si>
    <t>産業</t>
    <rPh sb="0" eb="2">
      <t>サンギョウ</t>
    </rPh>
    <phoneticPr fontId="3"/>
  </si>
  <si>
    <t>農林水産鉱建設業</t>
  </si>
  <si>
    <t>農林水産業</t>
    <rPh sb="0" eb="2">
      <t>ノウリン</t>
    </rPh>
    <rPh sb="2" eb="5">
      <t>スイサンギョウ</t>
    </rPh>
    <phoneticPr fontId="3"/>
  </si>
  <si>
    <t>鉱業他</t>
    <rPh sb="0" eb="2">
      <t>コウギョウ</t>
    </rPh>
    <rPh sb="2" eb="3">
      <t>タ</t>
    </rPh>
    <phoneticPr fontId="3"/>
  </si>
  <si>
    <t>製造業</t>
    <rPh sb="0" eb="3">
      <t>セイゾウギョウ</t>
    </rPh>
    <phoneticPr fontId="3"/>
  </si>
  <si>
    <t>食品飲料製造業</t>
  </si>
  <si>
    <t>繊維工業</t>
  </si>
  <si>
    <t>木製品･家具他工業</t>
  </si>
  <si>
    <t>パルプ･紙･紙加工品製造業</t>
  </si>
  <si>
    <t>印刷･同関連業</t>
    <rPh sb="0" eb="2">
      <t>インサツ</t>
    </rPh>
    <rPh sb="3" eb="4">
      <t>ドウ</t>
    </rPh>
    <rPh sb="4" eb="6">
      <t>カンレン</t>
    </rPh>
    <rPh sb="6" eb="7">
      <t>ギョウ</t>
    </rPh>
    <phoneticPr fontId="10"/>
  </si>
  <si>
    <t>プラスチック･ゴム･皮革製品製造業</t>
    <rPh sb="10" eb="12">
      <t>ヒカク</t>
    </rPh>
    <rPh sb="12" eb="14">
      <t>セイヒン</t>
    </rPh>
    <rPh sb="14" eb="17">
      <t>セイゾウギョウ</t>
    </rPh>
    <phoneticPr fontId="10"/>
  </si>
  <si>
    <t>窯業･土石製品製造業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0"/>
  </si>
  <si>
    <t>鉄鋼･非鉄･金属製品製造業</t>
    <rPh sb="0" eb="2">
      <t>テッコウ</t>
    </rPh>
    <rPh sb="3" eb="5">
      <t>ヒテツ</t>
    </rPh>
    <rPh sb="6" eb="8">
      <t>キンゾク</t>
    </rPh>
    <rPh sb="8" eb="10">
      <t>セイヒン</t>
    </rPh>
    <rPh sb="10" eb="13">
      <t>セイゾウギョウ</t>
    </rPh>
    <phoneticPr fontId="10"/>
  </si>
  <si>
    <t>機械製造業</t>
    <rPh sb="0" eb="2">
      <t>キカイ</t>
    </rPh>
    <phoneticPr fontId="10"/>
  </si>
  <si>
    <t>他製造業</t>
    <rPh sb="0" eb="1">
      <t>ホカ</t>
    </rPh>
    <rPh sb="1" eb="4">
      <t>セイゾウギョウ</t>
    </rPh>
    <phoneticPr fontId="10"/>
  </si>
  <si>
    <t>電気ガス熱供給水道業</t>
  </si>
  <si>
    <t>情報通信業</t>
  </si>
  <si>
    <t>運輸業･郵便業</t>
  </si>
  <si>
    <t>卸売業･小売業</t>
  </si>
  <si>
    <t>金融業･保険業</t>
  </si>
  <si>
    <t>不動産業･物品賃貸業</t>
  </si>
  <si>
    <t>学術研究･専門･技術サービス業</t>
  </si>
  <si>
    <t>宿泊業･飲食サービス業</t>
  </si>
  <si>
    <t>生活関連サービス業･娯楽業</t>
  </si>
  <si>
    <t>教育･学習支援業</t>
  </si>
  <si>
    <t>医療･福祉</t>
  </si>
  <si>
    <t>複合サービス事業</t>
  </si>
  <si>
    <t>他サービス業</t>
  </si>
  <si>
    <t>公務</t>
  </si>
  <si>
    <t>分類不能･内訳推計誤差</t>
  </si>
  <si>
    <t>運輸</t>
  </si>
  <si>
    <t>自動車</t>
    <rPh sb="0" eb="3">
      <t>ジドウシャ</t>
    </rPh>
    <phoneticPr fontId="3"/>
  </si>
  <si>
    <t>鉄道</t>
    <rPh sb="0" eb="2">
      <t>テツドウ</t>
    </rPh>
    <phoneticPr fontId="3"/>
  </si>
  <si>
    <t>船舶</t>
    <rPh sb="0" eb="2">
      <t>センパク</t>
    </rPh>
    <phoneticPr fontId="3"/>
  </si>
  <si>
    <t>航空</t>
    <rPh sb="0" eb="2">
      <t>コウクウ</t>
    </rPh>
    <phoneticPr fontId="3"/>
  </si>
  <si>
    <t>家庭</t>
  </si>
  <si>
    <t>工業プロセス</t>
    <rPh sb="0" eb="2">
      <t>コウギョウ</t>
    </rPh>
    <phoneticPr fontId="3"/>
  </si>
  <si>
    <t>鉱物産業</t>
    <rPh sb="0" eb="2">
      <t>コウブツ</t>
    </rPh>
    <rPh sb="2" eb="4">
      <t>サンギョウ</t>
    </rPh>
    <phoneticPr fontId="3"/>
  </si>
  <si>
    <t>化学産業</t>
    <rPh sb="0" eb="2">
      <t>カガク</t>
    </rPh>
    <rPh sb="2" eb="4">
      <t>サンギョウ</t>
    </rPh>
    <phoneticPr fontId="3"/>
  </si>
  <si>
    <t>金属</t>
    <rPh sb="0" eb="2">
      <t>キンゾク</t>
    </rPh>
    <phoneticPr fontId="3"/>
  </si>
  <si>
    <t>非エネルギー製品・NMVOCの焼却</t>
    <rPh sb="0" eb="1">
      <t>ヒ</t>
    </rPh>
    <rPh sb="6" eb="8">
      <t>セイヒン</t>
    </rPh>
    <rPh sb="15" eb="17">
      <t>ショウキャク</t>
    </rPh>
    <phoneticPr fontId="3"/>
  </si>
  <si>
    <t>廃棄物</t>
    <rPh sb="0" eb="3">
      <t>ハイキブツ</t>
    </rPh>
    <phoneticPr fontId="3"/>
  </si>
  <si>
    <t>石油由来界面活性剤の分解</t>
  </si>
  <si>
    <t>廃棄物のエネルギー利用</t>
    <rPh sb="0" eb="2">
      <t>ハイキ</t>
    </rPh>
    <rPh sb="2" eb="3">
      <t>ブツ</t>
    </rPh>
    <rPh sb="9" eb="11">
      <t>リヨウ</t>
    </rPh>
    <phoneticPr fontId="3"/>
  </si>
  <si>
    <t>農業</t>
    <rPh sb="0" eb="2">
      <t>ノウギョウ</t>
    </rPh>
    <phoneticPr fontId="3"/>
  </si>
  <si>
    <t>石灰施用</t>
    <rPh sb="0" eb="2">
      <t>セッカイ</t>
    </rPh>
    <rPh sb="2" eb="4">
      <t>セヨウ</t>
    </rPh>
    <phoneticPr fontId="3"/>
  </si>
  <si>
    <t>尿素施肥</t>
    <rPh sb="0" eb="2">
      <t>ニョウソ</t>
    </rPh>
    <rPh sb="2" eb="4">
      <t>セヒ</t>
    </rPh>
    <phoneticPr fontId="3"/>
  </si>
  <si>
    <t>燃料からの漏出他</t>
    <rPh sb="0" eb="2">
      <t>ネンリョウ</t>
    </rPh>
    <rPh sb="5" eb="7">
      <t>ロウシュツ</t>
    </rPh>
    <rPh sb="7" eb="8">
      <t>ホカ</t>
    </rPh>
    <phoneticPr fontId="3"/>
  </si>
  <si>
    <r>
      <t>合計</t>
    </r>
    <r>
      <rPr>
        <sz val="11"/>
        <color indexed="10"/>
        <rFont val="ＭＳ 明朝"/>
        <family val="1"/>
        <charset val="128"/>
      </rPr>
      <t/>
    </r>
    <rPh sb="0" eb="2">
      <t>ゴウケイ</t>
    </rPh>
    <phoneticPr fontId="3"/>
  </si>
  <si>
    <t>エネルギー転換部門</t>
    <rPh sb="5" eb="7">
      <t>テンカン</t>
    </rPh>
    <rPh sb="7" eb="9">
      <t>ブモン</t>
    </rPh>
    <phoneticPr fontId="3"/>
  </si>
  <si>
    <t>産業部門</t>
    <rPh sb="0" eb="2">
      <t>サンギョウ</t>
    </rPh>
    <rPh sb="2" eb="4">
      <t>ブモン</t>
    </rPh>
    <phoneticPr fontId="3"/>
  </si>
  <si>
    <t>運輸部門</t>
    <rPh sb="0" eb="2">
      <t>ウンユ</t>
    </rPh>
    <rPh sb="2" eb="4">
      <t>ブモン</t>
    </rPh>
    <phoneticPr fontId="3"/>
  </si>
  <si>
    <t>業務その他部門</t>
    <rPh sb="0" eb="2">
      <t>ギョウム</t>
    </rPh>
    <rPh sb="4" eb="5">
      <t>タ</t>
    </rPh>
    <rPh sb="5" eb="7">
      <t>ブモン</t>
    </rPh>
    <phoneticPr fontId="3"/>
  </si>
  <si>
    <t>家庭部門</t>
    <rPh sb="0" eb="2">
      <t>カテイ</t>
    </rPh>
    <rPh sb="2" eb="4">
      <t>ブモン</t>
    </rPh>
    <phoneticPr fontId="3"/>
  </si>
  <si>
    <t>合計</t>
    <rPh sb="0" eb="2">
      <t>ゴウケイ</t>
    </rPh>
    <phoneticPr fontId="3"/>
  </si>
  <si>
    <t>エネルギー起源CO2排出量</t>
    <rPh sb="5" eb="7">
      <t>キゲン</t>
    </rPh>
    <rPh sb="10" eb="12">
      <t>ハイシュツ</t>
    </rPh>
    <rPh sb="12" eb="13">
      <t>リョウ</t>
    </rPh>
    <phoneticPr fontId="2"/>
  </si>
  <si>
    <t>HFC-134a：1430など</t>
    <phoneticPr fontId="9"/>
  </si>
  <si>
    <t>PFC-14：7390など</t>
    <phoneticPr fontId="9"/>
  </si>
  <si>
    <t>二酸化炭素(CO2)</t>
    <rPh sb="0" eb="3">
      <t>ニサンカ</t>
    </rPh>
    <rPh sb="3" eb="5">
      <t>タンソ</t>
    </rPh>
    <phoneticPr fontId="3"/>
  </si>
  <si>
    <t>メタン(CH4)</t>
  </si>
  <si>
    <t>ハイドロフルオロカーボン類
(HFCs)</t>
  </si>
  <si>
    <t>パーフルオロカーボン類
(PFCs)</t>
  </si>
  <si>
    <t>六ふっ化硫黄(SF6)</t>
    <rPh sb="0" eb="1">
      <t>ロク</t>
    </rPh>
    <phoneticPr fontId="9"/>
  </si>
  <si>
    <t>三ふっ化窒素(NF3)</t>
    <rPh sb="0" eb="1">
      <t>サン</t>
    </rPh>
    <rPh sb="3" eb="4">
      <t>カ</t>
    </rPh>
    <rPh sb="4" eb="6">
      <t>チッソ</t>
    </rPh>
    <phoneticPr fontId="9"/>
  </si>
  <si>
    <t>廃棄物の焼却(エネルギー利用を含まない)</t>
    <rPh sb="0" eb="3">
      <t>ハイキブツ</t>
    </rPh>
    <rPh sb="4" eb="6">
      <t>ショウキャク</t>
    </rPh>
    <rPh sb="12" eb="14">
      <t>リヨウ</t>
    </rPh>
    <rPh sb="15" eb="16">
      <t>フク</t>
    </rPh>
    <phoneticPr fontId="3"/>
  </si>
  <si>
    <t>その他(農業・間接CO2等)</t>
    <rPh sb="2" eb="3">
      <t>タ</t>
    </rPh>
    <rPh sb="4" eb="6">
      <t>ノウギョウ</t>
    </rPh>
    <rPh sb="7" eb="9">
      <t>カンセツ</t>
    </rPh>
    <rPh sb="12" eb="13">
      <t>トウ</t>
    </rPh>
    <phoneticPr fontId="3"/>
  </si>
  <si>
    <t>化学工業(含石油石炭製品)</t>
    <rPh sb="0" eb="2">
      <t>カガク</t>
    </rPh>
    <rPh sb="2" eb="4">
      <t>コウギョウ</t>
    </rPh>
    <rPh sb="5" eb="6">
      <t>フク</t>
    </rPh>
    <rPh sb="6" eb="8">
      <t>セキユ</t>
    </rPh>
    <rPh sb="8" eb="10">
      <t>セキタン</t>
    </rPh>
    <rPh sb="10" eb="12">
      <t>セイヒン</t>
    </rPh>
    <phoneticPr fontId="10"/>
  </si>
  <si>
    <t>製造業(大規模･指定業種)重複補正</t>
    <rPh sb="4" eb="7">
      <t>ダイキボ</t>
    </rPh>
    <rPh sb="8" eb="10">
      <t>シテイ</t>
    </rPh>
    <rPh sb="10" eb="12">
      <t>ギョウシュ</t>
    </rPh>
    <rPh sb="13" eb="15">
      <t>ジュウフク</t>
    </rPh>
    <rPh sb="15" eb="17">
      <t>ホセイ</t>
    </rPh>
    <phoneticPr fontId="10"/>
  </si>
  <si>
    <t>ガラス製品製造</t>
    <rPh sb="3" eb="5">
      <t>セイヒン</t>
    </rPh>
    <rPh sb="5" eb="7">
      <t>セイゾウ</t>
    </rPh>
    <phoneticPr fontId="3"/>
  </si>
  <si>
    <t>その他石灰石等の使用</t>
    <rPh sb="2" eb="3">
      <t>タ</t>
    </rPh>
    <rPh sb="3" eb="6">
      <t>セッカイセキ</t>
    </rPh>
    <rPh sb="6" eb="7">
      <t>トウ</t>
    </rPh>
    <rPh sb="8" eb="10">
      <t>シヨウ</t>
    </rPh>
    <phoneticPr fontId="3"/>
  </si>
  <si>
    <t>地球温暖化対策(環境省)</t>
    <rPh sb="0" eb="2">
      <t>チキュウ</t>
    </rPh>
    <rPh sb="2" eb="5">
      <t>オンダンカ</t>
    </rPh>
    <rPh sb="5" eb="7">
      <t>タイサク</t>
    </rPh>
    <rPh sb="8" eb="11">
      <t>カンキョウショウ</t>
    </rPh>
    <phoneticPr fontId="19"/>
  </si>
  <si>
    <t>温室効果ガスインベントリオフィス(国立環境研究所)</t>
    <rPh sb="17" eb="19">
      <t>コクリツ</t>
    </rPh>
    <rPh sb="19" eb="21">
      <t>カンキョウ</t>
    </rPh>
    <rPh sb="21" eb="24">
      <t>ケンキュウショ</t>
    </rPh>
    <phoneticPr fontId="19"/>
  </si>
  <si>
    <t>都道府県別エネルギー消費統計(経産省資源エネ庁)</t>
    <rPh sb="15" eb="18">
      <t>ケイサンショウ</t>
    </rPh>
    <rPh sb="18" eb="20">
      <t>シゲン</t>
    </rPh>
    <rPh sb="22" eb="23">
      <t>チョウ</t>
    </rPh>
    <phoneticPr fontId="19"/>
  </si>
  <si>
    <t>環境政策課温暖化対策班(宮城県)</t>
    <rPh sb="0" eb="2">
      <t>カンキョウ</t>
    </rPh>
    <rPh sb="2" eb="4">
      <t>セイサク</t>
    </rPh>
    <rPh sb="4" eb="5">
      <t>カ</t>
    </rPh>
    <rPh sb="5" eb="8">
      <t>オンダンカ</t>
    </rPh>
    <rPh sb="8" eb="10">
      <t>タイサク</t>
    </rPh>
    <rPh sb="10" eb="11">
      <t>ハン</t>
    </rPh>
    <rPh sb="12" eb="15">
      <t>ミヤギケン</t>
    </rPh>
    <phoneticPr fontId="2"/>
  </si>
  <si>
    <t xml:space="preserve"> 10^3tCO2</t>
  </si>
  <si>
    <t>排出量(単位：千t-CO2)</t>
    <rPh sb="0" eb="2">
      <t>ハイシュツ</t>
    </rPh>
    <rPh sb="2" eb="3">
      <t>リョウ</t>
    </rPh>
    <rPh sb="4" eb="6">
      <t>タンイ</t>
    </rPh>
    <rPh sb="7" eb="8">
      <t>セン</t>
    </rPh>
    <phoneticPr fontId="19"/>
  </si>
  <si>
    <t>排出量(c)</t>
    <rPh sb="0" eb="2">
      <t>ハイシュツ</t>
    </rPh>
    <rPh sb="2" eb="3">
      <t>リョウ</t>
    </rPh>
    <phoneticPr fontId="19"/>
  </si>
  <si>
    <t>二酸化炭素構成比%</t>
    <rPh sb="0" eb="3">
      <t>ニサンカ</t>
    </rPh>
    <rPh sb="3" eb="5">
      <t>タンソ</t>
    </rPh>
    <rPh sb="5" eb="8">
      <t>コウセイヒ</t>
    </rPh>
    <phoneticPr fontId="19"/>
  </si>
  <si>
    <t>総排出量</t>
    <rPh sb="0" eb="1">
      <t>ソウ</t>
    </rPh>
    <rPh sb="1" eb="3">
      <t>ハイシュツ</t>
    </rPh>
    <rPh sb="3" eb="4">
      <t>リョウ</t>
    </rPh>
    <phoneticPr fontId="19"/>
  </si>
  <si>
    <t>エネルギー転換部門</t>
    <rPh sb="5" eb="7">
      <t>テンカン</t>
    </rPh>
    <rPh sb="7" eb="9">
      <t>ブモン</t>
    </rPh>
    <phoneticPr fontId="19"/>
  </si>
  <si>
    <t>産業部門</t>
    <rPh sb="0" eb="2">
      <t>サンギョウ</t>
    </rPh>
    <rPh sb="2" eb="4">
      <t>ブモン</t>
    </rPh>
    <phoneticPr fontId="19"/>
  </si>
  <si>
    <t>民生家庭部門</t>
    <rPh sb="0" eb="2">
      <t>ミンセイ</t>
    </rPh>
    <rPh sb="2" eb="4">
      <t>カテイ</t>
    </rPh>
    <rPh sb="4" eb="6">
      <t>ブモン</t>
    </rPh>
    <phoneticPr fontId="19"/>
  </si>
  <si>
    <t>民生業務部門</t>
    <rPh sb="0" eb="2">
      <t>ミンセイ</t>
    </rPh>
    <rPh sb="2" eb="4">
      <t>ギョウム</t>
    </rPh>
    <rPh sb="4" eb="6">
      <t>ブモン</t>
    </rPh>
    <phoneticPr fontId="19"/>
  </si>
  <si>
    <t>運輸部門</t>
    <rPh sb="0" eb="2">
      <t>ウンユ</t>
    </rPh>
    <rPh sb="2" eb="4">
      <t>ブモン</t>
    </rPh>
    <phoneticPr fontId="19"/>
  </si>
  <si>
    <t>廃棄物部門</t>
    <rPh sb="0" eb="3">
      <t>ハイキブツ</t>
    </rPh>
    <rPh sb="3" eb="5">
      <t>ブモン</t>
    </rPh>
    <phoneticPr fontId="19"/>
  </si>
  <si>
    <t>非エネルギー起源</t>
    <rPh sb="0" eb="1">
      <t>ヒ</t>
    </rPh>
    <phoneticPr fontId="2"/>
  </si>
  <si>
    <t>年度</t>
  </si>
  <si>
    <t>H2</t>
  </si>
  <si>
    <t>H3</t>
  </si>
  <si>
    <t>H5</t>
  </si>
  <si>
    <t>H6</t>
  </si>
  <si>
    <t>H7</t>
  </si>
  <si>
    <t>H9</t>
  </si>
  <si>
    <t>H10</t>
  </si>
  <si>
    <t>H11</t>
  </si>
  <si>
    <t>H13</t>
  </si>
  <si>
    <t>H14</t>
  </si>
  <si>
    <t>H15</t>
  </si>
  <si>
    <t>H17</t>
  </si>
  <si>
    <t>H18</t>
  </si>
  <si>
    <t>H19</t>
  </si>
  <si>
    <t>H21</t>
  </si>
  <si>
    <t>H22</t>
  </si>
  <si>
    <t>H23</t>
  </si>
  <si>
    <t>H25</t>
  </si>
  <si>
    <t>H26</t>
  </si>
  <si>
    <t>H27</t>
  </si>
  <si>
    <t>http://ghg-santeikohyo.env.go.jp/result</t>
    <phoneticPr fontId="2"/>
  </si>
  <si>
    <t>特定事業者は､燃料1500t/年以上の使用者だから､殆ど産業部門と考えてグラフ表示</t>
    <rPh sb="0" eb="2">
      <t>トクテイ</t>
    </rPh>
    <rPh sb="2" eb="5">
      <t>ジギョウシャ</t>
    </rPh>
    <rPh sb="7" eb="9">
      <t>ネンリョウ</t>
    </rPh>
    <rPh sb="15" eb="16">
      <t>ネン</t>
    </rPh>
    <rPh sb="16" eb="18">
      <t>イジョウ</t>
    </rPh>
    <rPh sb="19" eb="22">
      <t>シヨウシャ</t>
    </rPh>
    <rPh sb="26" eb="27">
      <t>ホトン</t>
    </rPh>
    <rPh sb="28" eb="30">
      <t>サンギョウ</t>
    </rPh>
    <rPh sb="30" eb="32">
      <t>ブモン</t>
    </rPh>
    <rPh sb="33" eb="34">
      <t>カンガ</t>
    </rPh>
    <rPh sb="39" eb="41">
      <t>ヒョウジ</t>
    </rPh>
    <phoneticPr fontId="3"/>
  </si>
  <si>
    <t>H4</t>
    <phoneticPr fontId="24"/>
  </si>
  <si>
    <t>H8</t>
    <phoneticPr fontId="24"/>
  </si>
  <si>
    <t>H12</t>
    <phoneticPr fontId="24"/>
  </si>
  <si>
    <t>H16</t>
    <phoneticPr fontId="24"/>
  </si>
  <si>
    <t>H20</t>
    <phoneticPr fontId="24"/>
  </si>
  <si>
    <t>H24</t>
    <phoneticPr fontId="24"/>
  </si>
  <si>
    <t>(1) 全国の部門別排出量　[Mt CO2]</t>
    <rPh sb="4" eb="6">
      <t>ゼンコク</t>
    </rPh>
    <rPh sb="7" eb="9">
      <t>ブモン</t>
    </rPh>
    <rPh sb="9" eb="10">
      <t>ベツ</t>
    </rPh>
    <phoneticPr fontId="3"/>
  </si>
  <si>
    <t>国立環境研究所　地球温暖化イベントリオフィス</t>
    <rPh sb="0" eb="2">
      <t>コクリツ</t>
    </rPh>
    <rPh sb="2" eb="4">
      <t>カンキョウ</t>
    </rPh>
    <rPh sb="4" eb="7">
      <t>ケンキュウショ</t>
    </rPh>
    <rPh sb="8" eb="10">
      <t>チキュウ</t>
    </rPh>
    <rPh sb="10" eb="13">
      <t>オンダンカ</t>
    </rPh>
    <phoneticPr fontId="3"/>
  </si>
  <si>
    <t>エネルギー起源_小計</t>
    <rPh sb="5" eb="7">
      <t>キゲン</t>
    </rPh>
    <rPh sb="8" eb="10">
      <t>ショウケイ</t>
    </rPh>
    <phoneticPr fontId="3"/>
  </si>
  <si>
    <t>非エネルギー起源_小計</t>
    <rPh sb="0" eb="1">
      <t>ヒ</t>
    </rPh>
    <rPh sb="6" eb="8">
      <t>キゲン</t>
    </rPh>
    <rPh sb="9" eb="11">
      <t>ショウケイ</t>
    </rPh>
    <phoneticPr fontId="3"/>
  </si>
  <si>
    <t>二酸化炭素以外の温室ガス_小計</t>
    <rPh sb="0" eb="3">
      <t>ニサンカ</t>
    </rPh>
    <rPh sb="3" eb="5">
      <t>タンソ</t>
    </rPh>
    <rPh sb="5" eb="7">
      <t>イガイ</t>
    </rPh>
    <rPh sb="8" eb="10">
      <t>オンシツ</t>
    </rPh>
    <rPh sb="13" eb="15">
      <t>ショウケイ</t>
    </rPh>
    <phoneticPr fontId="9"/>
  </si>
  <si>
    <t>非エネルギー起源のCO2排出量</t>
    <rPh sb="0" eb="1">
      <t>ヒ</t>
    </rPh>
    <phoneticPr fontId="3"/>
  </si>
  <si>
    <t>非エネルギー起源</t>
    <rPh sb="0" eb="1">
      <t>ヒ</t>
    </rPh>
    <phoneticPr fontId="3"/>
  </si>
  <si>
    <t>エネルギー起源</t>
    <rPh sb="5" eb="7">
      <t>キゲン</t>
    </rPh>
    <phoneticPr fontId="2"/>
  </si>
  <si>
    <t>他(農業・間接CO2等)</t>
    <rPh sb="0" eb="1">
      <t>タ</t>
    </rPh>
    <rPh sb="2" eb="4">
      <t>ノウギョウ</t>
    </rPh>
    <rPh sb="5" eb="7">
      <t>カンセツ</t>
    </rPh>
    <rPh sb="10" eb="11">
      <t>トウ</t>
    </rPh>
    <phoneticPr fontId="3"/>
  </si>
  <si>
    <t>〃</t>
  </si>
  <si>
    <t>シート”まとめ”に戻る</t>
    <rPh sb="9" eb="10">
      <t>モド</t>
    </rPh>
    <phoneticPr fontId="3"/>
  </si>
  <si>
    <t>部門別の詳細はこちら</t>
    <rPh sb="0" eb="2">
      <t>ブモン</t>
    </rPh>
    <rPh sb="2" eb="3">
      <t>ベツ</t>
    </rPh>
    <rPh sb="4" eb="6">
      <t>ショウサイ</t>
    </rPh>
    <phoneticPr fontId="3"/>
  </si>
  <si>
    <t>非エネルギー起源*</t>
    <rPh sb="0" eb="1">
      <t>ヒ</t>
    </rPh>
    <rPh sb="6" eb="8">
      <t>キゲン</t>
    </rPh>
    <phoneticPr fontId="9"/>
  </si>
  <si>
    <t>CO2(エネ起源)</t>
    <rPh sb="6" eb="8">
      <t>キゲン</t>
    </rPh>
    <phoneticPr fontId="3"/>
  </si>
  <si>
    <t>CO2(非エネ起源)</t>
    <rPh sb="4" eb="5">
      <t>ヒ</t>
    </rPh>
    <rPh sb="7" eb="9">
      <t>キゲン</t>
    </rPh>
    <phoneticPr fontId="3"/>
  </si>
  <si>
    <t>一酸化二窒素</t>
    <rPh sb="0" eb="3">
      <t>イッサンカ</t>
    </rPh>
    <rPh sb="3" eb="4">
      <t>２</t>
    </rPh>
    <rPh sb="4" eb="6">
      <t>チッソ</t>
    </rPh>
    <phoneticPr fontId="3"/>
  </si>
  <si>
    <t>全国の排出量表はこちら</t>
    <rPh sb="0" eb="2">
      <t>ゼンコク</t>
    </rPh>
    <rPh sb="3" eb="5">
      <t>ハイシュツ</t>
    </rPh>
    <rPh sb="5" eb="6">
      <t>リョウ</t>
    </rPh>
    <rPh sb="6" eb="7">
      <t>ヒョウ</t>
    </rPh>
    <phoneticPr fontId="3"/>
  </si>
  <si>
    <t>2013各種比率</t>
    <rPh sb="4" eb="6">
      <t>カクシュ</t>
    </rPh>
    <rPh sb="6" eb="8">
      <t>ヒリツ</t>
    </rPh>
    <phoneticPr fontId="19"/>
  </si>
  <si>
    <t>2014各種比率</t>
    <rPh sb="4" eb="6">
      <t>カクシュ</t>
    </rPh>
    <rPh sb="6" eb="8">
      <t>ヒリツ</t>
    </rPh>
    <phoneticPr fontId="19"/>
  </si>
  <si>
    <t>詳細はこちら</t>
    <rPh sb="0" eb="2">
      <t>ショウサイ</t>
    </rPh>
    <phoneticPr fontId="3"/>
  </si>
  <si>
    <t>〃 (参考値)</t>
    <rPh sb="3" eb="5">
      <t>サンコウ</t>
    </rPh>
    <rPh sb="5" eb="6">
      <t>チ</t>
    </rPh>
    <phoneticPr fontId="3"/>
  </si>
  <si>
    <t>① 県HP(2013年度)</t>
    <rPh sb="2" eb="3">
      <t>ケン</t>
    </rPh>
    <rPh sb="10" eb="12">
      <t>ネンド</t>
    </rPh>
    <phoneticPr fontId="9"/>
  </si>
  <si>
    <t>④ 温室効果ガス排出量算定・報告・公表制度の県分計</t>
    <rPh sb="24" eb="25">
      <t>ケイ</t>
    </rPh>
    <phoneticPr fontId="24"/>
  </si>
  <si>
    <t>※ 廃棄物部門には､"非エネルギー起源"とくくられた"工業プロセス"と"その他(農業・間接CO2等)"を含む</t>
    <rPh sb="2" eb="5">
      <t>ハイキブツ</t>
    </rPh>
    <rPh sb="5" eb="7">
      <t>ブモン</t>
    </rPh>
    <rPh sb="11" eb="12">
      <t>ヒ</t>
    </rPh>
    <rPh sb="17" eb="19">
      <t>キゲン</t>
    </rPh>
    <rPh sb="52" eb="53">
      <t>フク</t>
    </rPh>
    <phoneticPr fontId="3"/>
  </si>
  <si>
    <t>※ 四捨五入の関係で,合計値が合わない箇所があります。</t>
    <phoneticPr fontId="9"/>
  </si>
  <si>
    <t>※ 参考値：2013年度に国の統計資料の一部について推計方法の変更などがあり､過去の公表値との整合性を図るため､「産業部門」､「民生業務部門」及び「その他5ガス」の値を遡って修正した値。</t>
    <phoneticPr fontId="9"/>
  </si>
  <si>
    <t>(参考値比)</t>
  </si>
  <si>
    <t>(基準年)</t>
    <rPh sb="1" eb="3">
      <t>キジュン</t>
    </rPh>
    <rPh sb="3" eb="4">
      <t>ネン</t>
    </rPh>
    <phoneticPr fontId="3"/>
  </si>
  <si>
    <t>公表値</t>
    <rPh sb="0" eb="2">
      <t>コウヒョウ</t>
    </rPh>
    <rPh sb="2" eb="3">
      <t>チ</t>
    </rPh>
    <phoneticPr fontId="19"/>
  </si>
  <si>
    <t>(参考値a)</t>
  </si>
  <si>
    <t>(参考値b)</t>
  </si>
  <si>
    <t>前年度
％</t>
    <rPh sb="0" eb="3">
      <t>ゼンネンド</t>
    </rPh>
    <phoneticPr fontId="19"/>
  </si>
  <si>
    <t>((c-b)/c)</t>
  </si>
  <si>
    <t>基準年
％</t>
    <rPh sb="0" eb="2">
      <t>キジュン</t>
    </rPh>
    <rPh sb="2" eb="3">
      <t>ネン</t>
    </rPh>
    <phoneticPr fontId="19"/>
  </si>
  <si>
    <t>((c-a)/c)</t>
  </si>
  <si>
    <t xml:space="preserve"> うち二酸化炭素</t>
    <phoneticPr fontId="3"/>
  </si>
  <si>
    <t xml:space="preserve"> うちその他5ガス</t>
    <phoneticPr fontId="3"/>
  </si>
  <si>
    <t>　ガス種類･部門</t>
    <phoneticPr fontId="3"/>
  </si>
  <si>
    <t>(参考値比)</t>
    <phoneticPr fontId="3"/>
  </si>
  <si>
    <t>(参考値比,検算)</t>
    <rPh sb="6" eb="8">
      <t>ケンザン</t>
    </rPh>
    <phoneticPr fontId="19"/>
  </si>
  <si>
    <t>詳細は上表</t>
    <phoneticPr fontId="3"/>
  </si>
  <si>
    <t>H22</t>
    <phoneticPr fontId="3"/>
  </si>
  <si>
    <t>H24</t>
  </si>
  <si>
    <t>H24</t>
    <phoneticPr fontId="3"/>
  </si>
  <si>
    <t>民生部門(家庭)</t>
    <rPh sb="0" eb="2">
      <t>ミンセイ</t>
    </rPh>
    <rPh sb="2" eb="4">
      <t>ブモン</t>
    </rPh>
    <phoneticPr fontId="3"/>
  </si>
  <si>
    <t>エネルギー転換部門計</t>
    <phoneticPr fontId="3"/>
  </si>
  <si>
    <t>産業部門計</t>
    <phoneticPr fontId="3"/>
  </si>
  <si>
    <t>運輸部門計</t>
    <phoneticPr fontId="3"/>
  </si>
  <si>
    <t>民生部門(業務)</t>
    <phoneticPr fontId="3"/>
  </si>
  <si>
    <t>廃棄物部門計</t>
    <phoneticPr fontId="3"/>
  </si>
  <si>
    <t>合計</t>
    <phoneticPr fontId="3"/>
  </si>
  <si>
    <t>―酸化二窒素(N20)</t>
  </si>
  <si>
    <t>六ふっ化硫黄(SF6)</t>
  </si>
  <si>
    <t>エネ起源CO2</t>
    <rPh sb="2" eb="4">
      <t>キゲン</t>
    </rPh>
    <phoneticPr fontId="3"/>
  </si>
  <si>
    <t>非エネ起源CO2</t>
    <rPh sb="0" eb="1">
      <t>ヒ</t>
    </rPh>
    <rPh sb="3" eb="5">
      <t>キゲン</t>
    </rPh>
    <phoneticPr fontId="3"/>
  </si>
  <si>
    <t>１．温室効果ガス排出量の出典別対比</t>
    <rPh sb="12" eb="14">
      <t>シュッテン</t>
    </rPh>
    <rPh sb="14" eb="15">
      <t>ベツ</t>
    </rPh>
    <rPh sb="15" eb="17">
      <t>タイヒ</t>
    </rPh>
    <phoneticPr fontId="9"/>
  </si>
  <si>
    <t>３．宮城県内の温室ガス種別排出量の経年推移</t>
    <rPh sb="11" eb="13">
      <t>シュベツ</t>
    </rPh>
    <rPh sb="17" eb="19">
      <t>ケイネン</t>
    </rPh>
    <rPh sb="19" eb="21">
      <t>スイイ</t>
    </rPh>
    <phoneticPr fontId="9"/>
  </si>
  <si>
    <t>排出源区分＼年度</t>
    <rPh sb="0" eb="3">
      <t>ハイシュツゲン</t>
    </rPh>
    <rPh sb="3" eb="5">
      <t>クブン</t>
    </rPh>
    <rPh sb="6" eb="8">
      <t>ネンド</t>
    </rPh>
    <phoneticPr fontId="3"/>
  </si>
  <si>
    <t>温室効果ガス＼年度</t>
    <rPh sb="0" eb="2">
      <t>オンシツ</t>
    </rPh>
    <rPh sb="2" eb="4">
      <t>コウカ</t>
    </rPh>
    <rPh sb="7" eb="9">
      <t>ネンド</t>
    </rPh>
    <phoneticPr fontId="9"/>
  </si>
  <si>
    <t>エネルギー起源CO2</t>
    <rPh sb="5" eb="7">
      <t>キゲン</t>
    </rPh>
    <phoneticPr fontId="3"/>
  </si>
  <si>
    <t>非エネルギー起源CO2</t>
    <rPh sb="0" eb="1">
      <t>ヒ</t>
    </rPh>
    <rPh sb="6" eb="8">
      <t>キゲン</t>
    </rPh>
    <phoneticPr fontId="3"/>
  </si>
  <si>
    <t>ハイドロフルオロカーボン(HFC)</t>
    <phoneticPr fontId="3"/>
  </si>
  <si>
    <t>パーフルオロカーボン(PFC)</t>
    <phoneticPr fontId="3"/>
  </si>
  <si>
    <t>HFC</t>
    <phoneticPr fontId="3"/>
  </si>
  <si>
    <t>PFC</t>
    <phoneticPr fontId="3"/>
  </si>
  <si>
    <t>SF6</t>
    <phoneticPr fontId="3"/>
  </si>
  <si>
    <t>NF3</t>
    <phoneticPr fontId="3"/>
  </si>
  <si>
    <t>―酸化二窒素</t>
    <phoneticPr fontId="3"/>
  </si>
  <si>
    <t>HFC</t>
    <phoneticPr fontId="3"/>
  </si>
  <si>
    <t>PFC</t>
    <phoneticPr fontId="3"/>
  </si>
  <si>
    <t>↓2010以後は上記の"参考値"</t>
    <rPh sb="5" eb="7">
      <t>イゴ</t>
    </rPh>
    <rPh sb="8" eb="10">
      <t>ジョウキ</t>
    </rPh>
    <rPh sb="12" eb="14">
      <t>サンコウ</t>
    </rPh>
    <rPh sb="14" eb="15">
      <t>チ</t>
    </rPh>
    <phoneticPr fontId="3"/>
  </si>
  <si>
    <t>2-1 H26.1計画の 【表2-5】部門別二酸化炭素排出量 を改変</t>
    <rPh sb="9" eb="11">
      <t>ケイカク</t>
    </rPh>
    <phoneticPr fontId="9"/>
  </si>
  <si>
    <t>2-2 本ファイルの推計法</t>
    <rPh sb="4" eb="5">
      <t>ホン</t>
    </rPh>
    <rPh sb="10" eb="12">
      <t>スイケイ</t>
    </rPh>
    <rPh sb="12" eb="13">
      <t>ホウ</t>
    </rPh>
    <phoneticPr fontId="9"/>
  </si>
  <si>
    <t>3-1 H26.1計画の 【表2-3】県内の温室効果ガス排出量の推移(二酸化炭素換算) を改変</t>
    <rPh sb="9" eb="11">
      <t>ケイカク</t>
    </rPh>
    <rPh sb="45" eb="47">
      <t>カイヘン</t>
    </rPh>
    <phoneticPr fontId="9"/>
  </si>
  <si>
    <t>3-2 本ファイルの推計法</t>
    <rPh sb="4" eb="5">
      <t>ホン</t>
    </rPh>
    <rPh sb="10" eb="12">
      <t>スイケイ</t>
    </rPh>
    <rPh sb="12" eb="13">
      <t>ホウ</t>
    </rPh>
    <phoneticPr fontId="9"/>
  </si>
  <si>
    <t>↓2010以後は上記の"その他の5ガス計､参考値"</t>
    <rPh sb="5" eb="7">
      <t>イゴ</t>
    </rPh>
    <rPh sb="8" eb="10">
      <t>ジョウキ</t>
    </rPh>
    <rPh sb="14" eb="15">
      <t>タ</t>
    </rPh>
    <rPh sb="19" eb="20">
      <t>ケイ</t>
    </rPh>
    <rPh sb="21" eb="23">
      <t>サンコウ</t>
    </rPh>
    <rPh sb="23" eb="24">
      <t>チ</t>
    </rPh>
    <phoneticPr fontId="3"/>
  </si>
  <si>
    <r>
      <t>２．宮城県内の部門別直接排出CO</t>
    </r>
    <r>
      <rPr>
        <vertAlign val="subscript"/>
        <sz val="18"/>
        <rFont val="Meiryo UI"/>
        <family val="3"/>
        <charset val="128"/>
      </rPr>
      <t>2</t>
    </r>
    <r>
      <rPr>
        <sz val="18"/>
        <rFont val="Meiryo UI"/>
        <family val="3"/>
        <charset val="128"/>
      </rPr>
      <t>量の経年推移</t>
    </r>
    <rPh sb="7" eb="9">
      <t>ブモン</t>
    </rPh>
    <rPh sb="9" eb="10">
      <t>ベツ</t>
    </rPh>
    <rPh sb="10" eb="12">
      <t>チョクセツ</t>
    </rPh>
    <rPh sb="19" eb="21">
      <t>ケイネン</t>
    </rPh>
    <rPh sb="21" eb="23">
      <t>スイイ</t>
    </rPh>
    <phoneticPr fontId="9"/>
  </si>
  <si>
    <t>※ 本ファイルの計算値 ⇒ 環省とエネ庁の解説文：別ファイルb 『ec002_002.pdf』と 別ファイルab 『部門別CO2排出区分_環省とエネ庁.xlsx』 参照</t>
    <rPh sb="14" eb="16">
      <t>カンショウ</t>
    </rPh>
    <rPh sb="19" eb="20">
      <t>チョウ</t>
    </rPh>
    <rPh sb="21" eb="24">
      <t>カイセツブン</t>
    </rPh>
    <rPh sb="25" eb="26">
      <t>ベツ</t>
    </rPh>
    <phoneticPr fontId="3"/>
  </si>
  <si>
    <t>1990,2005,2007~2014の県内市町村ごとの部門別排出量計算済み ⇒ 別ファイルE1 『市町別按分排出量_1990~.xlsx』 参照</t>
    <rPh sb="20" eb="22">
      <t>ケンナイ</t>
    </rPh>
    <rPh sb="22" eb="25">
      <t>シチョウソン</t>
    </rPh>
    <rPh sb="28" eb="30">
      <t>ブモン</t>
    </rPh>
    <rPh sb="30" eb="31">
      <t>ベツ</t>
    </rPh>
    <rPh sb="31" eb="33">
      <t>ハイシュツ</t>
    </rPh>
    <rPh sb="33" eb="34">
      <t>リョウ</t>
    </rPh>
    <rPh sb="34" eb="36">
      <t>ケイサン</t>
    </rPh>
    <rPh sb="36" eb="37">
      <t>ズ</t>
    </rPh>
    <rPh sb="41" eb="42">
      <t>ベツ</t>
    </rPh>
    <rPh sb="50" eb="52">
      <t>シチョウ</t>
    </rPh>
    <rPh sb="52" eb="53">
      <t>ベツ</t>
    </rPh>
    <rPh sb="53" eb="55">
      <t>アンブン</t>
    </rPh>
    <rPh sb="55" eb="57">
      <t>ハイシュツ</t>
    </rPh>
    <rPh sb="57" eb="58">
      <t>リョウ</t>
    </rPh>
    <phoneticPr fontId="3"/>
  </si>
  <si>
    <t>道府県別排出量特定事業所分の県計 ⇒ 別ファイルE2 『県別温ガス公表特定事業所_計.xlsx』 参照</t>
    <rPh sb="19" eb="20">
      <t>ベツ</t>
    </rPh>
    <rPh sb="28" eb="30">
      <t>ケンベツ</t>
    </rPh>
    <rPh sb="30" eb="31">
      <t>オン</t>
    </rPh>
    <rPh sb="33" eb="35">
      <t>コウヒョウ</t>
    </rPh>
    <rPh sb="35" eb="37">
      <t>トクテイ</t>
    </rPh>
    <rPh sb="37" eb="40">
      <t>ジギョウショ</t>
    </rPh>
    <rPh sb="41" eb="42">
      <t>ケイ</t>
    </rPh>
    <phoneticPr fontId="3"/>
  </si>
  <si>
    <r>
      <t>[千t-CO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]</t>
    </r>
    <phoneticPr fontId="3"/>
  </si>
  <si>
    <r>
      <t>[千t-CO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]</t>
    </r>
    <phoneticPr fontId="3"/>
  </si>
  <si>
    <r>
      <t>[千t-CO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,CO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以外のガスは換算後]</t>
    </r>
    <rPh sb="11" eb="13">
      <t>イガイ</t>
    </rPh>
    <rPh sb="17" eb="19">
      <t>カンサン</t>
    </rPh>
    <rPh sb="19" eb="20">
      <t>ゴ</t>
    </rPh>
    <phoneticPr fontId="3"/>
  </si>
  <si>
    <r>
      <t>* 非エネルギー起源CO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は間接CO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を含む</t>
    </r>
    <rPh sb="2" eb="3">
      <t>ヒ</t>
    </rPh>
    <rPh sb="8" eb="10">
      <t>キゲン</t>
    </rPh>
    <rPh sb="14" eb="16">
      <t>カンセツ</t>
    </rPh>
    <rPh sb="20" eb="21">
      <t>フク</t>
    </rPh>
    <phoneticPr fontId="9"/>
  </si>
  <si>
    <r>
      <t>一酸化二窒素(N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O)</t>
    </r>
    <rPh sb="0" eb="6">
      <t>ン２オ</t>
    </rPh>
    <phoneticPr fontId="3"/>
  </si>
  <si>
    <r>
      <t>② 本ファイルの推計法</t>
    </r>
    <r>
      <rPr>
        <sz val="11"/>
        <rFont val="Meiryo UI"/>
        <family val="3"/>
        <charset val="128"/>
      </rPr>
      <t xml:space="preserve"> (環省Aとエネ庁Bのデータを引用改変加工)</t>
    </r>
    <rPh sb="2" eb="3">
      <t>ホン</t>
    </rPh>
    <rPh sb="8" eb="10">
      <t>スイケイ</t>
    </rPh>
    <rPh sb="10" eb="11">
      <t>ホウ</t>
    </rPh>
    <rPh sb="13" eb="15">
      <t>カンショウ</t>
    </rPh>
    <rPh sb="19" eb="20">
      <t>チョウ</t>
    </rPh>
    <rPh sb="26" eb="28">
      <t>インヨウ</t>
    </rPh>
    <rPh sb="28" eb="30">
      <t>カイヘン</t>
    </rPh>
    <rPh sb="30" eb="32">
      <t>カコウ</t>
    </rPh>
    <phoneticPr fontId="24"/>
  </si>
  <si>
    <t>環境総合データベース(環境省)</t>
    <rPh sb="0" eb="2">
      <t>カンキョウ</t>
    </rPh>
    <rPh sb="2" eb="4">
      <t>ソウゴウ</t>
    </rPh>
    <rPh sb="11" eb="14">
      <t>カンキョウショウ</t>
    </rPh>
    <phoneticPr fontId="19"/>
  </si>
  <si>
    <t>温室効果ガス排出量算定・報告・公表制度のWebサイト</t>
    <rPh sb="0" eb="2">
      <t>オンシツ</t>
    </rPh>
    <phoneticPr fontId="19"/>
  </si>
  <si>
    <t>全国地球温暖化防止活動推進センター(JCCCA)</t>
    <rPh sb="0" eb="2">
      <t>ゼンコク</t>
    </rPh>
    <rPh sb="2" eb="4">
      <t>チキュウ</t>
    </rPh>
    <rPh sb="4" eb="7">
      <t>オンダンカ</t>
    </rPh>
    <rPh sb="7" eb="9">
      <t>ボウシ</t>
    </rPh>
    <rPh sb="9" eb="11">
      <t>カツドウ</t>
    </rPh>
    <rPh sb="11" eb="13">
      <t>スイシン</t>
    </rPh>
    <phoneticPr fontId="19"/>
  </si>
  <si>
    <t>環境省_PRTRインフォメーション広場</t>
    <rPh sb="0" eb="3">
      <t>カンキョウショウ</t>
    </rPh>
    <rPh sb="17" eb="19">
      <t>ヒロバ</t>
    </rPh>
    <phoneticPr fontId="43"/>
  </si>
  <si>
    <t>① 県環境政策課HP</t>
    <rPh sb="3" eb="5">
      <t>カンキョウ</t>
    </rPh>
    <rPh sb="5" eb="7">
      <t>セイサク</t>
    </rPh>
    <rPh sb="7" eb="8">
      <t>カ</t>
    </rPh>
    <phoneticPr fontId="3"/>
  </si>
  <si>
    <t>② 本ファイルの推計法</t>
    <rPh sb="2" eb="3">
      <t>ホン</t>
    </rPh>
    <rPh sb="8" eb="10">
      <t>スイケイ</t>
    </rPh>
    <rPh sb="10" eb="11">
      <t>ホウ</t>
    </rPh>
    <phoneticPr fontId="3"/>
  </si>
  <si>
    <r>
      <t xml:space="preserve">③ </t>
    </r>
    <r>
      <rPr>
        <sz val="10"/>
        <color theme="1"/>
        <rFont val="Meiryo UI"/>
        <family val="3"/>
        <charset val="128"/>
      </rPr>
      <t>市町別按分排出量_1990~.xlsx</t>
    </r>
    <phoneticPr fontId="3"/>
  </si>
  <si>
    <r>
      <t xml:space="preserve">④ </t>
    </r>
    <r>
      <rPr>
        <sz val="10"/>
        <color theme="1"/>
        <rFont val="Meiryo UI"/>
        <family val="3"/>
        <charset val="128"/>
      </rPr>
      <t>県別温ガス公表特定事業所_計.xlsx</t>
    </r>
    <phoneticPr fontId="3"/>
  </si>
  <si>
    <t>地球温暖化対策実行計画(区域施策編)策定支援サイト</t>
  </si>
  <si>
    <t>フロン類の回収量(フロン排出抑制法第一種及び第二種特定製品)(環境省)</t>
    <rPh sb="31" eb="34">
      <t>カンキョウショウ</t>
    </rPh>
    <phoneticPr fontId="19"/>
  </si>
  <si>
    <r>
      <t xml:space="preserve">③ 環省の実行計画策定支援サイト </t>
    </r>
    <r>
      <rPr>
        <sz val="11"/>
        <rFont val="Meiryo UI"/>
        <family val="3"/>
        <charset val="128"/>
      </rPr>
      <t>(県内各市町村の計)</t>
    </r>
    <rPh sb="2" eb="4">
      <t>カンショウ</t>
    </rPh>
    <rPh sb="5" eb="7">
      <t>ジッコウ</t>
    </rPh>
    <rPh sb="7" eb="9">
      <t>ケイカク</t>
    </rPh>
    <rPh sb="9" eb="11">
      <t>サクテイ</t>
    </rPh>
    <rPh sb="11" eb="13">
      <t>シエン</t>
    </rPh>
    <rPh sb="18" eb="20">
      <t>ケンナイ</t>
    </rPh>
    <rPh sb="20" eb="24">
      <t>カクシチョウソン</t>
    </rPh>
    <rPh sb="25" eb="26">
      <t>ケイ</t>
    </rPh>
    <phoneticPr fontId="24"/>
  </si>
  <si>
    <r>
      <t>2-3 市町別按分推計法</t>
    </r>
    <r>
      <rPr>
        <sz val="12"/>
        <rFont val="Meiryo UI"/>
        <family val="3"/>
        <charset val="128"/>
      </rPr>
      <t xml:space="preserve"> (ファイルE1 ､市町別按分排出量_1990~.xlsx)</t>
    </r>
    <rPh sb="4" eb="6">
      <t>シチョウ</t>
    </rPh>
    <rPh sb="6" eb="7">
      <t>ベツ</t>
    </rPh>
    <rPh sb="7" eb="9">
      <t>アンブン</t>
    </rPh>
    <rPh sb="9" eb="11">
      <t>スイケイ</t>
    </rPh>
    <rPh sb="11" eb="12">
      <t>ホウ</t>
    </rPh>
    <rPh sb="22" eb="24">
      <t>シチョウ</t>
    </rPh>
    <rPh sb="24" eb="25">
      <t>ベツ</t>
    </rPh>
    <rPh sb="25" eb="27">
      <t>アンブン</t>
    </rPh>
    <rPh sb="27" eb="29">
      <t>ハイシュツ</t>
    </rPh>
    <rPh sb="29" eb="30">
      <t>リョウ</t>
    </rPh>
    <phoneticPr fontId="9"/>
  </si>
  <si>
    <r>
      <t>[千t-CO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]</t>
    </r>
    <phoneticPr fontId="3"/>
  </si>
  <si>
    <t>廃棄物部門</t>
    <rPh sb="0" eb="3">
      <t>ハイキブツ</t>
    </rPh>
    <rPh sb="3" eb="5">
      <t>ブモン</t>
    </rPh>
    <phoneticPr fontId="3"/>
  </si>
  <si>
    <r>
      <t>2-4 (参考)全国の排出量推移</t>
    </r>
    <r>
      <rPr>
        <sz val="12"/>
        <rFont val="Meiryo UI"/>
        <family val="3"/>
        <charset val="128"/>
      </rPr>
      <t>　 (ファイルA)国環研データ</t>
    </r>
    <rPh sb="5" eb="7">
      <t>サンコウ</t>
    </rPh>
    <rPh sb="8" eb="10">
      <t>ゼンコク</t>
    </rPh>
    <rPh sb="11" eb="13">
      <t>ハイシュツ</t>
    </rPh>
    <rPh sb="13" eb="14">
      <t>リョウ</t>
    </rPh>
    <rPh sb="14" eb="16">
      <t>スイイ</t>
    </rPh>
    <rPh sb="25" eb="28">
      <t>コッカンケン</t>
    </rPh>
    <phoneticPr fontId="9"/>
  </si>
  <si>
    <r>
      <t>[百万t-CO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]</t>
    </r>
    <rPh sb="1" eb="3">
      <t>ヒャクマン</t>
    </rPh>
    <phoneticPr fontId="3"/>
  </si>
  <si>
    <r>
      <t>3-3 (参考)全国の排出量推移</t>
    </r>
    <r>
      <rPr>
        <sz val="12"/>
        <rFont val="Meiryo UI"/>
        <family val="3"/>
        <charset val="128"/>
      </rPr>
      <t>　 (ファイルA)国環研データ</t>
    </r>
    <rPh sb="5" eb="7">
      <t>サンコウ</t>
    </rPh>
    <rPh sb="8" eb="10">
      <t>ゼンコク</t>
    </rPh>
    <rPh sb="11" eb="13">
      <t>ハイシュツ</t>
    </rPh>
    <rPh sb="13" eb="14">
      <t>リョウ</t>
    </rPh>
    <rPh sb="14" eb="16">
      <t>スイイ</t>
    </rPh>
    <phoneticPr fontId="9"/>
  </si>
  <si>
    <r>
      <t>[百万t-CO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,CO</t>
    </r>
    <r>
      <rPr>
        <vertAlign val="subscript"/>
        <sz val="10"/>
        <rFont val="Meiryo UI"/>
        <family val="3"/>
        <charset val="128"/>
      </rPr>
      <t>2</t>
    </r>
    <r>
      <rPr>
        <sz val="10"/>
        <rFont val="Meiryo UI"/>
        <family val="3"/>
        <charset val="128"/>
      </rPr>
      <t>以外のガスは換算後]</t>
    </r>
    <rPh sb="1" eb="3">
      <t>ヒャクマン</t>
    </rPh>
    <rPh sb="12" eb="14">
      <t>イガイ</t>
    </rPh>
    <rPh sb="18" eb="20">
      <t>カンサン</t>
    </rPh>
    <rPh sb="20" eb="21">
      <t>ゴ</t>
    </rPh>
    <phoneticPr fontId="9"/>
  </si>
  <si>
    <t>HFC</t>
    <phoneticPr fontId="3"/>
  </si>
  <si>
    <t>*2</t>
    <phoneticPr fontId="3"/>
  </si>
  <si>
    <t>PFC</t>
    <phoneticPr fontId="3"/>
  </si>
  <si>
    <t>*3</t>
  </si>
  <si>
    <t>SF6</t>
    <phoneticPr fontId="3"/>
  </si>
  <si>
    <t>NF3</t>
    <phoneticPr fontId="3"/>
  </si>
  <si>
    <t>再生可能エネルギー導入ポテンシャル調査</t>
    <phoneticPr fontId="19"/>
  </si>
  <si>
    <t>オゾン層等の監視結果に関する年次報告書</t>
    <phoneticPr fontId="19"/>
  </si>
  <si>
    <t>フロン類の回収・破壊等の状況</t>
    <phoneticPr fontId="19"/>
  </si>
  <si>
    <t>4．エネルギー転換部門(石油精製・事業用発電)と化学工業(含 石炭石油製造)との関係</t>
    <rPh sb="7" eb="9">
      <t>テンカン</t>
    </rPh>
    <rPh sb="9" eb="11">
      <t>ブモン</t>
    </rPh>
    <rPh sb="12" eb="14">
      <t>セキユ</t>
    </rPh>
    <rPh sb="14" eb="16">
      <t>セイセイ</t>
    </rPh>
    <rPh sb="24" eb="26">
      <t>カガク</t>
    </rPh>
    <rPh sb="26" eb="28">
      <t>コウギョウ</t>
    </rPh>
    <rPh sb="29" eb="30">
      <t>ガン</t>
    </rPh>
    <rPh sb="31" eb="33">
      <t>セキタン</t>
    </rPh>
    <rPh sb="33" eb="35">
      <t>セキユ</t>
    </rPh>
    <rPh sb="35" eb="37">
      <t>セイゾウ</t>
    </rPh>
    <rPh sb="40" eb="42">
      <t>カンケイ</t>
    </rPh>
    <phoneticPr fontId="9"/>
  </si>
  <si>
    <t>国環研のファイル 『L5-7gas_2017_gioweb_J1.2.xisx』 の Sheet5 (3.Allocated_CO2-Sector)　のCO2排出源の分野･区分の解釈</t>
    <rPh sb="0" eb="3">
      <t>コッカンケン</t>
    </rPh>
    <rPh sb="79" eb="81">
      <t>ハイシュツ</t>
    </rPh>
    <rPh sb="81" eb="82">
      <t>ゲン</t>
    </rPh>
    <rPh sb="83" eb="85">
      <t>ブンヤ</t>
    </rPh>
    <rPh sb="86" eb="88">
      <t>クブン</t>
    </rPh>
    <rPh sb="89" eb="91">
      <t>カイシャク</t>
    </rPh>
    <phoneticPr fontId="3"/>
  </si>
  <si>
    <t>(2) 全国の部門別CO2排出量【電気・熱配分後】(簡約表)</t>
    <phoneticPr fontId="3"/>
  </si>
  <si>
    <r>
      <t>■排出量　[kt CO</t>
    </r>
    <r>
      <rPr>
        <vertAlign val="subscript"/>
        <sz val="9"/>
        <rFont val="Meiryo UI"/>
        <family val="3"/>
        <charset val="128"/>
      </rPr>
      <t>2</t>
    </r>
    <r>
      <rPr>
        <sz val="9"/>
        <rFont val="Meiryo UI"/>
        <family val="3"/>
        <charset val="128"/>
      </rPr>
      <t>]</t>
    </r>
    <phoneticPr fontId="3"/>
  </si>
  <si>
    <t>建設業</t>
    <phoneticPr fontId="3"/>
  </si>
  <si>
    <t>業務他(第三次産業)</t>
    <phoneticPr fontId="3"/>
  </si>
  <si>
    <t>セメント</t>
    <phoneticPr fontId="3"/>
  </si>
  <si>
    <t>生石灰</t>
    <phoneticPr fontId="3"/>
  </si>
  <si>
    <t>アンモニア</t>
    <phoneticPr fontId="3"/>
  </si>
  <si>
    <t>エチレン、カーバイドほか</t>
    <phoneticPr fontId="3"/>
  </si>
  <si>
    <t>食品・飲料産業</t>
    <phoneticPr fontId="3"/>
  </si>
  <si>
    <r>
      <t>間接CO</t>
    </r>
    <r>
      <rPr>
        <vertAlign val="subscript"/>
        <sz val="9"/>
        <rFont val="Meiryo UI"/>
        <family val="3"/>
        <charset val="128"/>
      </rPr>
      <t>2</t>
    </r>
    <phoneticPr fontId="3"/>
  </si>
  <si>
    <t>国環研のファイル 『L5-7gas_2017_gioweb_J1.2.xisx』 の Sheet5 (3.Allocated_CO2-Sector)</t>
    <rPh sb="0" eb="3">
      <t>コッカンケン</t>
    </rPh>
    <phoneticPr fontId="3"/>
  </si>
  <si>
    <t>■排出量　[kt CO2]</t>
  </si>
  <si>
    <t>エネルギー転換部門_石炭製品製造</t>
  </si>
  <si>
    <t>エネルギー転換部門_石油製品製造</t>
  </si>
  <si>
    <t>エネルギー転換部門_石油･石炭製品製造</t>
    <rPh sb="13" eb="15">
      <t>セキタン</t>
    </rPh>
    <phoneticPr fontId="3"/>
  </si>
  <si>
    <t>エネルギー転換部門_ガス製造</t>
  </si>
  <si>
    <t>エネルギー転換部門_事業用発電</t>
  </si>
  <si>
    <t>エネルギー転換部門_地域熱供給</t>
  </si>
  <si>
    <t>エネルギー転換部門_電気熱配分誤差</t>
  </si>
  <si>
    <t>産業_製造業_化学工業(含石油石炭製品)</t>
    <phoneticPr fontId="3"/>
  </si>
  <si>
    <t>業務他(第三次産業)_電気ガス熱供給水道業</t>
  </si>
  <si>
    <t>産業_製造業_化学工業(含石油石炭製品)</t>
  </si>
  <si>
    <t>業務他(第三次産業)_電気ガス熱供給水道業</t>
    <phoneticPr fontId="3"/>
  </si>
  <si>
    <t>県/全国 比(化学工業(含石油石炭製品))</t>
    <rPh sb="0" eb="1">
      <t>ケン</t>
    </rPh>
    <rPh sb="2" eb="4">
      <t>ゼンコク</t>
    </rPh>
    <rPh sb="5" eb="6">
      <t>ヒ</t>
    </rPh>
    <phoneticPr fontId="3"/>
  </si>
  <si>
    <t>県/全国 比(電気ガス熱供給水道業)</t>
    <rPh sb="0" eb="1">
      <t>ケン</t>
    </rPh>
    <rPh sb="2" eb="4">
      <t>ゼンコク</t>
    </rPh>
    <rPh sb="5" eb="6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</si>
</sst>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9" formatCode="#,##0.0_ "/>
    <numFmt numFmtId="180" formatCode="#,##0_ "/>
    <numFmt numFmtId="181" formatCode="#,##0.00_ "/>
    <numFmt numFmtId="182" formatCode="0.0"/>
    <numFmt numFmtId="183" formatCode="#,##0.00000000_ ;[Red]\-#,##0.00000000\ "/>
    <numFmt numFmtId="186" formatCode=".0000"/>
    <numFmt numFmtId="187" formatCode="0.0;&quot;▲ &quot;0.0"/>
    <numFmt numFmtId="188" formatCode="yyyy"/>
  </numFmts>
  <fonts count="47">
    <font>
      <sz val="9"/>
      <color theme="1"/>
      <name val="Meiryo UI"/>
      <family val="2"/>
      <charset val="128"/>
    </font>
    <font>
      <sz val="12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b/>
      <sz val="9"/>
      <name val="Meiryo UI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Meiryo UI"/>
      <family val="2"/>
      <charset val="128"/>
    </font>
    <font>
      <sz val="12"/>
      <name val="細明朝体"/>
      <family val="3"/>
      <charset val="128"/>
    </font>
    <font>
      <sz val="11"/>
      <name val="ＭＳ Ｐゴシック"/>
      <family val="3"/>
      <charset val="128"/>
    </font>
    <font>
      <vertAlign val="subscript"/>
      <sz val="9"/>
      <name val="Meiryo UI"/>
      <family val="3"/>
      <charset val="128"/>
    </font>
    <font>
      <sz val="8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1"/>
      <color indexed="10"/>
      <name val="ＭＳ 明朝"/>
      <family val="1"/>
      <charset val="128"/>
    </font>
    <font>
      <sz val="9"/>
      <color indexed="55"/>
      <name val="Meiryo UI"/>
      <family val="3"/>
      <charset val="128"/>
    </font>
    <font>
      <sz val="11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name val="明朝"/>
      <family val="3"/>
      <charset val="128"/>
    </font>
    <font>
      <u/>
      <sz val="11"/>
      <color theme="10"/>
      <name val="明朝"/>
      <family val="1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12"/>
      <color theme="1"/>
      <name val="Meiryo UI"/>
      <family val="3"/>
      <charset val="128"/>
    </font>
    <font>
      <sz val="6"/>
      <name val="明朝"/>
      <family val="1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name val="明朝"/>
      <family val="1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0"/>
      <name val="ＭＳ 明朝"/>
      <family val="1"/>
      <charset val="128"/>
    </font>
    <font>
      <u/>
      <sz val="9"/>
      <color theme="10"/>
      <name val="Meiryo UI"/>
      <family val="3"/>
      <charset val="128"/>
    </font>
    <font>
      <sz val="14"/>
      <name val="Meiryo UI"/>
      <family val="3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3"/>
      <charset val="128"/>
    </font>
    <font>
      <u/>
      <sz val="10"/>
      <color theme="10"/>
      <name val="Meiryo UI"/>
      <family val="3"/>
      <charset val="128"/>
    </font>
    <font>
      <sz val="18"/>
      <name val="Meiryo UI"/>
      <family val="3"/>
      <charset val="128"/>
    </font>
    <font>
      <vertAlign val="subscript"/>
      <sz val="18"/>
      <name val="Meiryo UI"/>
      <family val="3"/>
      <charset val="128"/>
    </font>
    <font>
      <sz val="10"/>
      <name val="明朝"/>
      <family val="1"/>
      <charset val="128"/>
    </font>
    <font>
      <sz val="10"/>
      <color theme="0"/>
      <name val="Meiryo UI"/>
      <family val="3"/>
      <charset val="128"/>
    </font>
    <font>
      <sz val="10"/>
      <color indexed="55"/>
      <name val="Meiryo UI"/>
      <family val="3"/>
      <charset val="128"/>
    </font>
    <font>
      <vertAlign val="subscript"/>
      <sz val="10"/>
      <name val="Meiryo UI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u/>
      <sz val="9"/>
      <color theme="10"/>
      <name val="Meiryo UI"/>
      <family val="2"/>
      <charset val="128"/>
    </font>
    <font>
      <sz val="12"/>
      <color theme="1"/>
      <name val="Meiryo UI"/>
      <family val="2"/>
      <charset val="128"/>
    </font>
    <font>
      <u/>
      <sz val="8"/>
      <color theme="10"/>
      <name val="Meiryo UI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FF66"/>
        <bgColor indexed="64"/>
      </patternFill>
    </fill>
  </fills>
  <borders count="19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/>
      <diagonal style="hair">
        <color indexed="64"/>
      </diagonal>
    </border>
    <border diagonalDown="1">
      <left style="thin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hair">
        <color indexed="64"/>
      </right>
      <top/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5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  <xf numFmtId="0" fontId="20" fillId="0" borderId="0" applyNumberFormat="0" applyFill="0" applyBorder="0" applyAlignment="0" applyProtection="0"/>
    <xf numFmtId="0" fontId="28" fillId="0" borderId="0"/>
    <xf numFmtId="38" fontId="10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31" fillId="0" borderId="0" applyNumberFormat="0" applyFont="0" applyFill="0" applyBorder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>
      <alignment vertical="center"/>
    </xf>
  </cellStyleXfs>
  <cellXfs count="730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5" fillId="0" borderId="0" xfId="5" applyFont="1" applyFill="1" applyAlignment="1">
      <alignment vertical="center"/>
    </xf>
    <xf numFmtId="182" fontId="5" fillId="0" borderId="6" xfId="5" applyNumberFormat="1" applyFont="1" applyFill="1" applyBorder="1" applyAlignment="1">
      <alignment vertical="center" shrinkToFit="1"/>
    </xf>
    <xf numFmtId="183" fontId="5" fillId="0" borderId="0" xfId="5" applyNumberFormat="1" applyFont="1" applyFill="1" applyAlignment="1">
      <alignment vertical="center"/>
    </xf>
    <xf numFmtId="0" fontId="15" fillId="0" borderId="0" xfId="5" applyFont="1" applyFill="1" applyAlignment="1">
      <alignment vertical="center"/>
    </xf>
    <xf numFmtId="0" fontId="5" fillId="0" borderId="28" xfId="5" applyFont="1" applyFill="1" applyBorder="1" applyAlignment="1">
      <alignment vertical="center"/>
    </xf>
    <xf numFmtId="0" fontId="5" fillId="0" borderId="25" xfId="5" applyFont="1" applyFill="1" applyBorder="1" applyAlignment="1">
      <alignment vertical="center"/>
    </xf>
    <xf numFmtId="0" fontId="5" fillId="0" borderId="0" xfId="5" applyFont="1" applyFill="1" applyAlignment="1">
      <alignment vertical="center" wrapText="1"/>
    </xf>
    <xf numFmtId="0" fontId="5" fillId="0" borderId="0" xfId="5" applyFont="1" applyFill="1" applyBorder="1" applyAlignment="1">
      <alignment vertical="center"/>
    </xf>
    <xf numFmtId="10" fontId="5" fillId="0" borderId="0" xfId="4" applyNumberFormat="1" applyFont="1" applyFill="1" applyAlignment="1">
      <alignment vertical="center"/>
    </xf>
    <xf numFmtId="181" fontId="5" fillId="0" borderId="0" xfId="5" applyNumberFormat="1" applyFont="1" applyFill="1" applyAlignment="1">
      <alignment vertical="center"/>
    </xf>
    <xf numFmtId="0" fontId="6" fillId="2" borderId="16" xfId="5" applyFont="1" applyFill="1" applyBorder="1" applyAlignment="1">
      <alignment vertical="center"/>
    </xf>
    <xf numFmtId="0" fontId="5" fillId="2" borderId="16" xfId="5" applyFont="1" applyFill="1" applyBorder="1" applyAlignment="1">
      <alignment vertical="center"/>
    </xf>
    <xf numFmtId="0" fontId="5" fillId="2" borderId="17" xfId="5" applyFont="1" applyFill="1" applyBorder="1" applyAlignment="1">
      <alignment vertical="center"/>
    </xf>
    <xf numFmtId="0" fontId="5" fillId="2" borderId="4" xfId="5" applyFont="1" applyFill="1" applyBorder="1" applyAlignment="1">
      <alignment vertical="center"/>
    </xf>
    <xf numFmtId="0" fontId="5" fillId="2" borderId="28" xfId="5" applyFont="1" applyFill="1" applyBorder="1" applyAlignment="1">
      <alignment vertical="center"/>
    </xf>
    <xf numFmtId="181" fontId="5" fillId="2" borderId="34" xfId="5" applyNumberFormat="1" applyFont="1" applyFill="1" applyBorder="1" applyAlignment="1">
      <alignment vertical="center"/>
    </xf>
    <xf numFmtId="181" fontId="5" fillId="0" borderId="5" xfId="5" applyNumberFormat="1" applyFont="1" applyFill="1" applyBorder="1" applyAlignment="1">
      <alignment vertical="center"/>
    </xf>
    <xf numFmtId="181" fontId="5" fillId="0" borderId="48" xfId="5" applyNumberFormat="1" applyFont="1" applyFill="1" applyBorder="1" applyAlignment="1">
      <alignment vertical="center"/>
    </xf>
    <xf numFmtId="1" fontId="5" fillId="2" borderId="6" xfId="5" applyNumberFormat="1" applyFont="1" applyFill="1" applyBorder="1" applyAlignment="1">
      <alignment vertical="center" shrinkToFit="1"/>
    </xf>
    <xf numFmtId="182" fontId="5" fillId="0" borderId="5" xfId="5" applyNumberFormat="1" applyFont="1" applyFill="1" applyBorder="1" applyAlignment="1">
      <alignment vertical="center" shrinkToFit="1"/>
    </xf>
    <xf numFmtId="182" fontId="5" fillId="0" borderId="46" xfId="5" applyNumberFormat="1" applyFont="1" applyFill="1" applyBorder="1" applyAlignment="1">
      <alignment vertical="center" shrinkToFit="1"/>
    </xf>
    <xf numFmtId="0" fontId="5" fillId="3" borderId="25" xfId="5" applyFont="1" applyFill="1" applyBorder="1" applyAlignment="1">
      <alignment horizontal="left" vertical="center"/>
    </xf>
    <xf numFmtId="0" fontId="5" fillId="3" borderId="5" xfId="5" applyFont="1" applyFill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5" fillId="6" borderId="58" xfId="5" applyFont="1" applyFill="1" applyBorder="1" applyAlignment="1">
      <alignment horizontal="left" vertical="center"/>
    </xf>
    <xf numFmtId="0" fontId="5" fillId="6" borderId="59" xfId="5" applyFont="1" applyFill="1" applyBorder="1" applyAlignment="1">
      <alignment horizontal="left" vertical="center"/>
    </xf>
    <xf numFmtId="0" fontId="5" fillId="6" borderId="59" xfId="5" applyFont="1" applyFill="1" applyBorder="1" applyAlignment="1">
      <alignment horizontal="center" vertical="center"/>
    </xf>
    <xf numFmtId="0" fontId="13" fillId="7" borderId="13" xfId="5" applyFont="1" applyFill="1" applyBorder="1" applyAlignment="1">
      <alignment vertical="center"/>
    </xf>
    <xf numFmtId="0" fontId="6" fillId="7" borderId="14" xfId="5" applyFont="1" applyFill="1" applyBorder="1" applyAlignment="1">
      <alignment horizontal="left" vertical="center"/>
    </xf>
    <xf numFmtId="0" fontId="6" fillId="7" borderId="1" xfId="5" applyFont="1" applyFill="1" applyBorder="1" applyAlignment="1">
      <alignment horizontal="center" vertical="center"/>
    </xf>
    <xf numFmtId="0" fontId="5" fillId="7" borderId="15" xfId="5" applyFont="1" applyFill="1" applyBorder="1" applyAlignment="1">
      <alignment vertical="center"/>
    </xf>
    <xf numFmtId="0" fontId="5" fillId="8" borderId="4" xfId="5" applyFont="1" applyFill="1" applyBorder="1" applyAlignment="1">
      <alignment vertical="center" wrapText="1"/>
    </xf>
    <xf numFmtId="0" fontId="5" fillId="5" borderId="16" xfId="5" applyFont="1" applyFill="1" applyBorder="1" applyAlignment="1">
      <alignment vertical="center"/>
    </xf>
    <xf numFmtId="0" fontId="5" fillId="5" borderId="64" xfId="5" applyFont="1" applyFill="1" applyBorder="1" applyAlignment="1">
      <alignment vertical="center"/>
    </xf>
    <xf numFmtId="0" fontId="5" fillId="4" borderId="17" xfId="5" applyFont="1" applyFill="1" applyBorder="1" applyAlignment="1">
      <alignment vertical="center"/>
    </xf>
    <xf numFmtId="0" fontId="6" fillId="9" borderId="16" xfId="5" applyFont="1" applyFill="1" applyBorder="1" applyAlignment="1">
      <alignment vertical="center"/>
    </xf>
    <xf numFmtId="0" fontId="5" fillId="9" borderId="4" xfId="5" applyFont="1" applyFill="1" applyBorder="1" applyAlignment="1">
      <alignment vertical="center"/>
    </xf>
    <xf numFmtId="0" fontId="5" fillId="9" borderId="17" xfId="5" applyFont="1" applyFill="1" applyBorder="1" applyAlignment="1">
      <alignment vertical="center"/>
    </xf>
    <xf numFmtId="0" fontId="6" fillId="9" borderId="25" xfId="5" applyFont="1" applyFill="1" applyBorder="1" applyAlignment="1">
      <alignment vertical="center"/>
    </xf>
    <xf numFmtId="0" fontId="5" fillId="9" borderId="9" xfId="5" applyFont="1" applyFill="1" applyBorder="1" applyAlignment="1">
      <alignment vertical="center"/>
    </xf>
    <xf numFmtId="0" fontId="6" fillId="10" borderId="16" xfId="5" applyFont="1" applyFill="1" applyBorder="1" applyAlignment="1">
      <alignment vertical="center"/>
    </xf>
    <xf numFmtId="0" fontId="5" fillId="10" borderId="5" xfId="5" applyFont="1" applyFill="1" applyBorder="1" applyAlignment="1">
      <alignment vertical="center"/>
    </xf>
    <xf numFmtId="0" fontId="5" fillId="10" borderId="17" xfId="5" applyFont="1" applyFill="1" applyBorder="1" applyAlignment="1">
      <alignment vertical="center"/>
    </xf>
    <xf numFmtId="0" fontId="5" fillId="5" borderId="66" xfId="5" applyFont="1" applyFill="1" applyBorder="1" applyAlignment="1">
      <alignment vertical="center"/>
    </xf>
    <xf numFmtId="0" fontId="5" fillId="10" borderId="28" xfId="5" applyFont="1" applyFill="1" applyBorder="1" applyAlignment="1">
      <alignment vertical="center"/>
    </xf>
    <xf numFmtId="0" fontId="6" fillId="11" borderId="16" xfId="5" applyFont="1" applyFill="1" applyBorder="1" applyAlignment="1">
      <alignment vertical="center"/>
    </xf>
    <xf numFmtId="0" fontId="6" fillId="11" borderId="4" xfId="5" applyFont="1" applyFill="1" applyBorder="1" applyAlignment="1">
      <alignment vertical="center"/>
    </xf>
    <xf numFmtId="0" fontId="5" fillId="12" borderId="17" xfId="5" applyFont="1" applyFill="1" applyBorder="1" applyAlignment="1">
      <alignment vertical="center"/>
    </xf>
    <xf numFmtId="0" fontId="5" fillId="13" borderId="4" xfId="5" applyFont="1" applyFill="1" applyBorder="1" applyAlignment="1">
      <alignment vertical="center"/>
    </xf>
    <xf numFmtId="0" fontId="6" fillId="6" borderId="13" xfId="5" applyFont="1" applyFill="1" applyBorder="1" applyAlignment="1">
      <alignment vertical="center"/>
    </xf>
    <xf numFmtId="0" fontId="6" fillId="6" borderId="1" xfId="5" applyFont="1" applyFill="1" applyBorder="1" applyAlignment="1">
      <alignment vertical="center"/>
    </xf>
    <xf numFmtId="0" fontId="6" fillId="6" borderId="2" xfId="5" applyFont="1" applyFill="1" applyBorder="1" applyAlignment="1">
      <alignment vertical="center"/>
    </xf>
    <xf numFmtId="0" fontId="5" fillId="6" borderId="15" xfId="5" applyFont="1" applyFill="1" applyBorder="1" applyAlignment="1">
      <alignment vertical="center"/>
    </xf>
    <xf numFmtId="0" fontId="5" fillId="2" borderId="9" xfId="5" applyFont="1" applyFill="1" applyBorder="1" applyAlignment="1">
      <alignment vertical="center"/>
    </xf>
    <xf numFmtId="0" fontId="5" fillId="2" borderId="27" xfId="5" applyFont="1" applyFill="1" applyBorder="1" applyAlignment="1">
      <alignment vertical="center"/>
    </xf>
    <xf numFmtId="0" fontId="5" fillId="14" borderId="17" xfId="5" applyFont="1" applyFill="1" applyBorder="1" applyAlignment="1">
      <alignment vertical="center"/>
    </xf>
    <xf numFmtId="0" fontId="5" fillId="14" borderId="9" xfId="5" applyFont="1" applyFill="1" applyBorder="1" applyAlignment="1">
      <alignment vertical="center"/>
    </xf>
    <xf numFmtId="0" fontId="5" fillId="14" borderId="27" xfId="5" applyFont="1" applyFill="1" applyBorder="1" applyAlignment="1">
      <alignment vertical="center"/>
    </xf>
    <xf numFmtId="0" fontId="5" fillId="15" borderId="25" xfId="5" applyFont="1" applyFill="1" applyBorder="1" applyAlignment="1">
      <alignment vertical="center"/>
    </xf>
    <xf numFmtId="0" fontId="4" fillId="16" borderId="25" xfId="5" applyFont="1" applyFill="1" applyBorder="1" applyAlignment="1">
      <alignment vertical="center"/>
    </xf>
    <xf numFmtId="0" fontId="5" fillId="6" borderId="10" xfId="5" applyFont="1" applyFill="1" applyBorder="1" applyAlignment="1">
      <alignment vertical="center"/>
    </xf>
    <xf numFmtId="0" fontId="5" fillId="17" borderId="29" xfId="5" applyFont="1" applyFill="1" applyBorder="1" applyAlignment="1">
      <alignment vertical="center"/>
    </xf>
    <xf numFmtId="0" fontId="6" fillId="18" borderId="13" xfId="5" applyFont="1" applyFill="1" applyBorder="1" applyAlignment="1">
      <alignment vertical="center"/>
    </xf>
    <xf numFmtId="0" fontId="6" fillId="19" borderId="1" xfId="5" applyFont="1" applyFill="1" applyBorder="1" applyAlignment="1">
      <alignment vertical="center"/>
    </xf>
    <xf numFmtId="0" fontId="5" fillId="19" borderId="15" xfId="5" applyFont="1" applyFill="1" applyBorder="1" applyAlignment="1">
      <alignment vertical="center"/>
    </xf>
    <xf numFmtId="0" fontId="5" fillId="4" borderId="35" xfId="5" applyFont="1" applyFill="1" applyBorder="1" applyAlignment="1">
      <alignment vertical="center"/>
    </xf>
    <xf numFmtId="0" fontId="5" fillId="4" borderId="37" xfId="5" applyFont="1" applyFill="1" applyBorder="1" applyAlignment="1">
      <alignment vertical="center"/>
    </xf>
    <xf numFmtId="0" fontId="13" fillId="20" borderId="13" xfId="5" applyFont="1" applyFill="1" applyBorder="1" applyAlignment="1">
      <alignment vertical="center"/>
    </xf>
    <xf numFmtId="0" fontId="6" fillId="20" borderId="14" xfId="5" applyFont="1" applyFill="1" applyBorder="1" applyAlignment="1">
      <alignment vertical="center"/>
    </xf>
    <xf numFmtId="0" fontId="5" fillId="20" borderId="15" xfId="5" applyFont="1" applyFill="1" applyBorder="1" applyAlignment="1">
      <alignment vertical="center"/>
    </xf>
    <xf numFmtId="0" fontId="5" fillId="12" borderId="16" xfId="5" applyFont="1" applyFill="1" applyBorder="1" applyAlignment="1">
      <alignment vertical="center"/>
    </xf>
    <xf numFmtId="0" fontId="5" fillId="12" borderId="4" xfId="5" applyFont="1" applyFill="1" applyBorder="1" applyAlignment="1">
      <alignment vertical="center"/>
    </xf>
    <xf numFmtId="0" fontId="5" fillId="4" borderId="40" xfId="5" applyFont="1" applyFill="1" applyBorder="1" applyAlignment="1">
      <alignment vertical="center"/>
    </xf>
    <xf numFmtId="0" fontId="5" fillId="12" borderId="28" xfId="5" applyFont="1" applyFill="1" applyBorder="1" applyAlignment="1">
      <alignment vertical="center"/>
    </xf>
    <xf numFmtId="0" fontId="5" fillId="4" borderId="41" xfId="5" applyFont="1" applyFill="1" applyBorder="1" applyAlignment="1">
      <alignment vertical="center"/>
    </xf>
    <xf numFmtId="0" fontId="5" fillId="4" borderId="30" xfId="5" applyFont="1" applyFill="1" applyBorder="1" applyAlignment="1">
      <alignment vertical="center" wrapText="1"/>
    </xf>
    <xf numFmtId="0" fontId="5" fillId="0" borderId="0" xfId="5" applyFont="1" applyFill="1" applyBorder="1" applyAlignment="1">
      <alignment vertical="center" wrapText="1"/>
    </xf>
    <xf numFmtId="0" fontId="5" fillId="4" borderId="56" xfId="5" applyFont="1" applyFill="1" applyBorder="1" applyAlignment="1">
      <alignment vertical="center"/>
    </xf>
    <xf numFmtId="0" fontId="6" fillId="20" borderId="14" xfId="5" applyFont="1" applyFill="1" applyBorder="1" applyAlignment="1">
      <alignment vertical="center" wrapText="1"/>
    </xf>
    <xf numFmtId="0" fontId="5" fillId="4" borderId="70" xfId="5" applyFont="1" applyFill="1" applyBorder="1" applyAlignment="1">
      <alignment vertical="center"/>
    </xf>
    <xf numFmtId="0" fontId="5" fillId="4" borderId="57" xfId="5" applyFont="1" applyFill="1" applyBorder="1" applyAlignment="1">
      <alignment vertical="center"/>
    </xf>
    <xf numFmtId="0" fontId="5" fillId="5" borderId="71" xfId="5" applyFont="1" applyFill="1" applyBorder="1" applyAlignment="1">
      <alignment vertical="center"/>
    </xf>
    <xf numFmtId="0" fontId="5" fillId="14" borderId="55" xfId="5" applyFont="1" applyFill="1" applyBorder="1" applyAlignment="1">
      <alignment vertical="center"/>
    </xf>
    <xf numFmtId="0" fontId="5" fillId="0" borderId="5" xfId="5" applyFont="1" applyFill="1" applyBorder="1" applyAlignment="1">
      <alignment vertical="center"/>
    </xf>
    <xf numFmtId="0" fontId="5" fillId="4" borderId="57" xfId="5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82" fontId="5" fillId="2" borderId="27" xfId="5" applyNumberFormat="1" applyFont="1" applyFill="1" applyBorder="1" applyAlignment="1">
      <alignment vertical="center" shrinkToFit="1"/>
    </xf>
    <xf numFmtId="1" fontId="6" fillId="0" borderId="0" xfId="3" applyNumberFormat="1" applyFont="1" applyFill="1" applyBorder="1" applyAlignment="1">
      <alignment vertical="center" shrinkToFit="1"/>
    </xf>
    <xf numFmtId="0" fontId="22" fillId="0" borderId="0" xfId="5" applyFont="1" applyFill="1" applyAlignment="1">
      <alignment vertical="center"/>
    </xf>
    <xf numFmtId="188" fontId="5" fillId="3" borderId="6" xfId="5" applyNumberFormat="1" applyFont="1" applyFill="1" applyBorder="1" applyAlignment="1">
      <alignment horizontal="center" vertical="center" shrinkToFit="1"/>
    </xf>
    <xf numFmtId="188" fontId="5" fillId="6" borderId="61" xfId="5" applyNumberFormat="1" applyFont="1" applyFill="1" applyBorder="1" applyAlignment="1">
      <alignment horizontal="center" vertical="center" shrinkToFit="1"/>
    </xf>
    <xf numFmtId="0" fontId="5" fillId="3" borderId="4" xfId="5" applyFont="1" applyFill="1" applyBorder="1" applyAlignment="1">
      <alignment vertical="center" wrapText="1"/>
    </xf>
    <xf numFmtId="181" fontId="5" fillId="2" borderId="55" xfId="5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textRotation="180" wrapText="1"/>
    </xf>
    <xf numFmtId="0" fontId="4" fillId="0" borderId="5" xfId="0" applyFont="1" applyFill="1" applyBorder="1" applyAlignment="1">
      <alignment horizontal="center" vertical="center" textRotation="180" wrapText="1"/>
    </xf>
    <xf numFmtId="0" fontId="17" fillId="0" borderId="47" xfId="5" applyFont="1" applyFill="1" applyBorder="1" applyAlignment="1">
      <alignment vertical="center"/>
    </xf>
    <xf numFmtId="0" fontId="5" fillId="10" borderId="4" xfId="5" applyFont="1" applyFill="1" applyBorder="1" applyAlignment="1">
      <alignment vertical="center"/>
    </xf>
    <xf numFmtId="0" fontId="5" fillId="0" borderId="44" xfId="5" applyFont="1" applyFill="1" applyBorder="1" applyAlignment="1">
      <alignment vertical="center"/>
    </xf>
    <xf numFmtId="0" fontId="5" fillId="0" borderId="45" xfId="5" applyFont="1" applyFill="1" applyBorder="1" applyAlignment="1">
      <alignment vertical="center"/>
    </xf>
    <xf numFmtId="0" fontId="5" fillId="0" borderId="45" xfId="5" applyFont="1" applyFill="1" applyBorder="1" applyAlignment="1">
      <alignment vertical="center" wrapText="1"/>
    </xf>
    <xf numFmtId="0" fontId="5" fillId="0" borderId="11" xfId="5" applyFont="1" applyFill="1" applyBorder="1" applyAlignment="1">
      <alignment vertical="center" wrapText="1"/>
    </xf>
    <xf numFmtId="0" fontId="6" fillId="13" borderId="29" xfId="5" applyFont="1" applyFill="1" applyBorder="1" applyAlignment="1">
      <alignment vertical="center"/>
    </xf>
    <xf numFmtId="0" fontId="5" fillId="15" borderId="5" xfId="5" applyFont="1" applyFill="1" applyBorder="1" applyAlignment="1">
      <alignment vertical="center" wrapText="1"/>
    </xf>
    <xf numFmtId="0" fontId="5" fillId="16" borderId="5" xfId="5" applyFont="1" applyFill="1" applyBorder="1" applyAlignment="1">
      <alignment vertical="center" wrapText="1"/>
    </xf>
    <xf numFmtId="0" fontId="5" fillId="17" borderId="8" xfId="5" applyFont="1" applyFill="1" applyBorder="1" applyAlignment="1">
      <alignment vertical="center" wrapText="1"/>
    </xf>
    <xf numFmtId="0" fontId="5" fillId="4" borderId="96" xfId="5" applyFont="1" applyFill="1" applyBorder="1" applyAlignment="1">
      <alignment vertical="center"/>
    </xf>
    <xf numFmtId="0" fontId="5" fillId="4" borderId="56" xfId="5" applyFont="1" applyFill="1" applyBorder="1" applyAlignment="1">
      <alignment vertical="center" wrapText="1"/>
    </xf>
    <xf numFmtId="0" fontId="5" fillId="15" borderId="4" xfId="5" applyFont="1" applyFill="1" applyBorder="1" applyAlignment="1">
      <alignment vertical="center" wrapText="1"/>
    </xf>
    <xf numFmtId="0" fontId="5" fillId="16" borderId="4" xfId="5" applyFont="1" applyFill="1" applyBorder="1" applyAlignment="1">
      <alignment vertical="center" wrapText="1"/>
    </xf>
    <xf numFmtId="0" fontId="5" fillId="17" borderId="0" xfId="5" applyFont="1" applyFill="1" applyBorder="1" applyAlignment="1">
      <alignment vertical="center" wrapText="1"/>
    </xf>
    <xf numFmtId="0" fontId="6" fillId="19" borderId="1" xfId="5" applyFont="1" applyFill="1" applyBorder="1" applyAlignment="1">
      <alignment vertical="center" wrapText="1"/>
    </xf>
    <xf numFmtId="0" fontId="5" fillId="4" borderId="68" xfId="5" applyFont="1" applyFill="1" applyBorder="1" applyAlignment="1">
      <alignment vertical="center" wrapText="1"/>
    </xf>
    <xf numFmtId="0" fontId="5" fillId="4" borderId="97" xfId="5" applyFont="1" applyFill="1" applyBorder="1" applyAlignment="1">
      <alignment vertical="center" wrapText="1"/>
    </xf>
    <xf numFmtId="0" fontId="5" fillId="12" borderId="5" xfId="5" applyFont="1" applyFill="1" applyBorder="1" applyAlignment="1">
      <alignment vertical="center"/>
    </xf>
    <xf numFmtId="0" fontId="5" fillId="4" borderId="63" xfId="5" applyFont="1" applyFill="1" applyBorder="1" applyAlignment="1">
      <alignment vertical="center"/>
    </xf>
    <xf numFmtId="0" fontId="5" fillId="5" borderId="17" xfId="5" applyFont="1" applyFill="1" applyBorder="1" applyAlignment="1">
      <alignment vertical="center"/>
    </xf>
    <xf numFmtId="0" fontId="5" fillId="4" borderId="42" xfId="5" applyFont="1" applyFill="1" applyBorder="1" applyAlignment="1">
      <alignment horizontal="left" vertical="center"/>
    </xf>
    <xf numFmtId="0" fontId="5" fillId="5" borderId="79" xfId="5" applyFont="1" applyFill="1" applyBorder="1" applyAlignment="1">
      <alignment vertical="center"/>
    </xf>
    <xf numFmtId="0" fontId="5" fillId="4" borderId="75" xfId="5" applyFont="1" applyFill="1" applyBorder="1" applyAlignment="1">
      <alignment vertical="center"/>
    </xf>
    <xf numFmtId="0" fontId="5" fillId="5" borderId="76" xfId="5" applyFont="1" applyFill="1" applyBorder="1" applyAlignment="1">
      <alignment vertical="center"/>
    </xf>
    <xf numFmtId="0" fontId="5" fillId="4" borderId="0" xfId="5" applyFont="1" applyFill="1" applyBorder="1" applyAlignment="1">
      <alignment vertical="center"/>
    </xf>
    <xf numFmtId="0" fontId="6" fillId="9" borderId="79" xfId="5" applyFont="1" applyFill="1" applyBorder="1" applyAlignment="1">
      <alignment vertical="center"/>
    </xf>
    <xf numFmtId="0" fontId="5" fillId="4" borderId="72" xfId="5" applyFont="1" applyFill="1" applyBorder="1" applyAlignment="1">
      <alignment vertical="center"/>
    </xf>
    <xf numFmtId="0" fontId="6" fillId="9" borderId="4" xfId="5" applyFont="1" applyFill="1" applyBorder="1" applyAlignment="1">
      <alignment vertical="center"/>
    </xf>
    <xf numFmtId="0" fontId="5" fillId="5" borderId="74" xfId="5" applyFont="1" applyFill="1" applyBorder="1" applyAlignment="1">
      <alignment vertical="center"/>
    </xf>
    <xf numFmtId="0" fontId="5" fillId="5" borderId="0" xfId="5" applyFont="1" applyFill="1" applyBorder="1" applyAlignment="1">
      <alignment vertical="center"/>
    </xf>
    <xf numFmtId="0" fontId="5" fillId="4" borderId="77" xfId="5" applyFont="1" applyFill="1" applyBorder="1" applyAlignment="1">
      <alignment vertical="center"/>
    </xf>
    <xf numFmtId="1" fontId="6" fillId="7" borderId="2" xfId="5" applyNumberFormat="1" applyFont="1" applyFill="1" applyBorder="1" applyAlignment="1">
      <alignment horizontal="center" vertical="center" shrinkToFit="1"/>
    </xf>
    <xf numFmtId="1" fontId="6" fillId="7" borderId="3" xfId="5" applyNumberFormat="1" applyFont="1" applyFill="1" applyBorder="1" applyAlignment="1">
      <alignment horizontal="center" vertical="center" shrinkToFit="1"/>
    </xf>
    <xf numFmtId="1" fontId="6" fillId="7" borderId="99" xfId="5" applyNumberFormat="1" applyFont="1" applyFill="1" applyBorder="1" applyAlignment="1">
      <alignment horizontal="center" vertical="center" shrinkToFit="1"/>
    </xf>
    <xf numFmtId="188" fontId="5" fillId="6" borderId="60" xfId="5" applyNumberFormat="1" applyFont="1" applyFill="1" applyBorder="1" applyAlignment="1">
      <alignment horizontal="center" vertical="center" shrinkToFit="1"/>
    </xf>
    <xf numFmtId="188" fontId="5" fillId="6" borderId="98" xfId="5" applyNumberFormat="1" applyFont="1" applyFill="1" applyBorder="1" applyAlignment="1">
      <alignment horizontal="center" vertical="center" shrinkToFit="1"/>
    </xf>
    <xf numFmtId="1" fontId="5" fillId="8" borderId="5" xfId="5" applyNumberFormat="1" applyFont="1" applyFill="1" applyBorder="1" applyAlignment="1">
      <alignment vertical="center" shrinkToFit="1"/>
    </xf>
    <xf numFmtId="1" fontId="5" fillId="8" borderId="6" xfId="5" applyNumberFormat="1" applyFont="1" applyFill="1" applyBorder="1" applyAlignment="1">
      <alignment vertical="center" shrinkToFit="1"/>
    </xf>
    <xf numFmtId="1" fontId="5" fillId="8" borderId="100" xfId="5" applyNumberFormat="1" applyFont="1" applyFill="1" applyBorder="1" applyAlignment="1">
      <alignment vertical="center" shrinkToFit="1"/>
    </xf>
    <xf numFmtId="1" fontId="5" fillId="5" borderId="49" xfId="5" applyNumberFormat="1" applyFont="1" applyFill="1" applyBorder="1" applyAlignment="1">
      <alignment vertical="center" shrinkToFit="1"/>
    </xf>
    <xf numFmtId="1" fontId="5" fillId="5" borderId="18" xfId="5" applyNumberFormat="1" applyFont="1" applyFill="1" applyBorder="1" applyAlignment="1">
      <alignment vertical="center" shrinkToFit="1"/>
    </xf>
    <xf numFmtId="1" fontId="5" fillId="5" borderId="101" xfId="5" applyNumberFormat="1" applyFont="1" applyFill="1" applyBorder="1" applyAlignment="1">
      <alignment vertical="center" shrinkToFit="1"/>
    </xf>
    <xf numFmtId="1" fontId="5" fillId="4" borderId="65" xfId="5" applyNumberFormat="1" applyFont="1" applyFill="1" applyBorder="1" applyAlignment="1">
      <alignment vertical="center" shrinkToFit="1"/>
    </xf>
    <xf numFmtId="1" fontId="5" fillId="4" borderId="20" xfId="5" applyNumberFormat="1" applyFont="1" applyFill="1" applyBorder="1" applyAlignment="1">
      <alignment vertical="center" shrinkToFit="1"/>
    </xf>
    <xf numFmtId="1" fontId="5" fillId="4" borderId="102" xfId="5" applyNumberFormat="1" applyFont="1" applyFill="1" applyBorder="1" applyAlignment="1">
      <alignment vertical="center" shrinkToFit="1"/>
    </xf>
    <xf numFmtId="1" fontId="5" fillId="5" borderId="67" xfId="5" applyNumberFormat="1" applyFont="1" applyFill="1" applyBorder="1" applyAlignment="1">
      <alignment vertical="center" shrinkToFit="1"/>
    </xf>
    <xf numFmtId="1" fontId="5" fillId="5" borderId="22" xfId="5" applyNumberFormat="1" applyFont="1" applyFill="1" applyBorder="1" applyAlignment="1">
      <alignment vertical="center" shrinkToFit="1"/>
    </xf>
    <xf numFmtId="1" fontId="5" fillId="5" borderId="103" xfId="5" applyNumberFormat="1" applyFont="1" applyFill="1" applyBorder="1" applyAlignment="1">
      <alignment vertical="center" shrinkToFit="1"/>
    </xf>
    <xf numFmtId="1" fontId="5" fillId="4" borderId="8" xfId="5" applyNumberFormat="1" applyFont="1" applyFill="1" applyBorder="1" applyAlignment="1">
      <alignment vertical="center" shrinkToFit="1"/>
    </xf>
    <xf numFmtId="1" fontId="5" fillId="4" borderId="9" xfId="5" applyNumberFormat="1" applyFont="1" applyFill="1" applyBorder="1" applyAlignment="1">
      <alignment vertical="center" shrinkToFit="1"/>
    </xf>
    <xf numFmtId="1" fontId="5" fillId="4" borderId="104" xfId="5" applyNumberFormat="1" applyFont="1" applyFill="1" applyBorder="1" applyAlignment="1">
      <alignment vertical="center" shrinkToFit="1"/>
    </xf>
    <xf numFmtId="1" fontId="5" fillId="9" borderId="5" xfId="5" applyNumberFormat="1" applyFont="1" applyFill="1" applyBorder="1" applyAlignment="1">
      <alignment vertical="center" shrinkToFit="1"/>
    </xf>
    <xf numFmtId="1" fontId="5" fillId="9" borderId="6" xfId="5" applyNumberFormat="1" applyFont="1" applyFill="1" applyBorder="1" applyAlignment="1">
      <alignment vertical="center" shrinkToFit="1"/>
    </xf>
    <xf numFmtId="1" fontId="5" fillId="9" borderId="100" xfId="5" applyNumberFormat="1" applyFont="1" applyFill="1" applyBorder="1" applyAlignment="1">
      <alignment vertical="center" shrinkToFit="1"/>
    </xf>
    <xf numFmtId="1" fontId="6" fillId="9" borderId="49" xfId="5" applyNumberFormat="1" applyFont="1" applyFill="1" applyBorder="1" applyAlignment="1">
      <alignment vertical="center" shrinkToFit="1"/>
    </xf>
    <xf numFmtId="1" fontId="6" fillId="9" borderId="18" xfId="5" applyNumberFormat="1" applyFont="1" applyFill="1" applyBorder="1" applyAlignment="1">
      <alignment vertical="center" shrinkToFit="1"/>
    </xf>
    <xf numFmtId="1" fontId="6" fillId="9" borderId="101" xfId="5" applyNumberFormat="1" applyFont="1" applyFill="1" applyBorder="1" applyAlignment="1">
      <alignment vertical="center" shrinkToFit="1"/>
    </xf>
    <xf numFmtId="1" fontId="5" fillId="4" borderId="69" xfId="5" applyNumberFormat="1" applyFont="1" applyFill="1" applyBorder="1" applyAlignment="1">
      <alignment vertical="center" shrinkToFit="1"/>
    </xf>
    <xf numFmtId="1" fontId="5" fillId="4" borderId="24" xfId="5" applyNumberFormat="1" applyFont="1" applyFill="1" applyBorder="1" applyAlignment="1">
      <alignment vertical="center" shrinkToFit="1"/>
    </xf>
    <xf numFmtId="1" fontId="5" fillId="4" borderId="105" xfId="5" applyNumberFormat="1" applyFont="1" applyFill="1" applyBorder="1" applyAlignment="1">
      <alignment vertical="center" shrinkToFit="1"/>
    </xf>
    <xf numFmtId="1" fontId="6" fillId="9" borderId="5" xfId="5" applyNumberFormat="1" applyFont="1" applyFill="1" applyBorder="1" applyAlignment="1">
      <alignment vertical="center" shrinkToFit="1"/>
    </xf>
    <xf numFmtId="1" fontId="6" fillId="9" borderId="6" xfId="5" applyNumberFormat="1" applyFont="1" applyFill="1" applyBorder="1" applyAlignment="1">
      <alignment vertical="center" shrinkToFit="1"/>
    </xf>
    <xf numFmtId="1" fontId="6" fillId="9" borderId="100" xfId="5" applyNumberFormat="1" applyFont="1" applyFill="1" applyBorder="1" applyAlignment="1">
      <alignment vertical="center" shrinkToFit="1"/>
    </xf>
    <xf numFmtId="1" fontId="5" fillId="5" borderId="62" xfId="5" applyNumberFormat="1" applyFont="1" applyFill="1" applyBorder="1" applyAlignment="1">
      <alignment vertical="center" shrinkToFit="1"/>
    </xf>
    <xf numFmtId="1" fontId="5" fillId="5" borderId="19" xfId="5" applyNumberFormat="1" applyFont="1" applyFill="1" applyBorder="1" applyAlignment="1">
      <alignment vertical="center" shrinkToFit="1"/>
    </xf>
    <xf numFmtId="1" fontId="5" fillId="5" borderId="106" xfId="5" applyNumberFormat="1" applyFont="1" applyFill="1" applyBorder="1" applyAlignment="1">
      <alignment vertical="center" shrinkToFit="1"/>
    </xf>
    <xf numFmtId="1" fontId="5" fillId="10" borderId="5" xfId="5" applyNumberFormat="1" applyFont="1" applyFill="1" applyBorder="1" applyAlignment="1">
      <alignment vertical="center" shrinkToFit="1"/>
    </xf>
    <xf numFmtId="1" fontId="5" fillId="10" borderId="6" xfId="5" applyNumberFormat="1" applyFont="1" applyFill="1" applyBorder="1" applyAlignment="1">
      <alignment vertical="center" shrinkToFit="1"/>
    </xf>
    <xf numFmtId="1" fontId="5" fillId="10" borderId="100" xfId="5" applyNumberFormat="1" applyFont="1" applyFill="1" applyBorder="1" applyAlignment="1">
      <alignment vertical="center" shrinkToFit="1"/>
    </xf>
    <xf numFmtId="1" fontId="5" fillId="5" borderId="8" xfId="5" applyNumberFormat="1" applyFont="1" applyFill="1" applyBorder="1" applyAlignment="1">
      <alignment vertical="center" shrinkToFit="1"/>
    </xf>
    <xf numFmtId="1" fontId="5" fillId="5" borderId="9" xfId="5" applyNumberFormat="1" applyFont="1" applyFill="1" applyBorder="1" applyAlignment="1">
      <alignment vertical="center" shrinkToFit="1"/>
    </xf>
    <xf numFmtId="1" fontId="5" fillId="5" borderId="104" xfId="5" applyNumberFormat="1" applyFont="1" applyFill="1" applyBorder="1" applyAlignment="1">
      <alignment vertical="center" shrinkToFit="1"/>
    </xf>
    <xf numFmtId="1" fontId="6" fillId="11" borderId="5" xfId="5" applyNumberFormat="1" applyFont="1" applyFill="1" applyBorder="1" applyAlignment="1">
      <alignment vertical="center" shrinkToFit="1"/>
    </xf>
    <xf numFmtId="1" fontId="6" fillId="11" borderId="6" xfId="5" applyNumberFormat="1" applyFont="1" applyFill="1" applyBorder="1" applyAlignment="1">
      <alignment vertical="center" shrinkToFit="1"/>
    </xf>
    <xf numFmtId="1" fontId="6" fillId="11" borderId="100" xfId="5" applyNumberFormat="1" applyFont="1" applyFill="1" applyBorder="1" applyAlignment="1">
      <alignment vertical="center" shrinkToFit="1"/>
    </xf>
    <xf numFmtId="1" fontId="5" fillId="13" borderId="5" xfId="5" applyNumberFormat="1" applyFont="1" applyFill="1" applyBorder="1" applyAlignment="1">
      <alignment vertical="center" shrinkToFit="1"/>
    </xf>
    <xf numFmtId="1" fontId="5" fillId="13" borderId="6" xfId="5" applyNumberFormat="1" applyFont="1" applyFill="1" applyBorder="1" applyAlignment="1">
      <alignment vertical="center" shrinkToFit="1"/>
    </xf>
    <xf numFmtId="1" fontId="5" fillId="13" borderId="100" xfId="5" applyNumberFormat="1" applyFont="1" applyFill="1" applyBorder="1" applyAlignment="1">
      <alignment vertical="center" shrinkToFit="1"/>
    </xf>
    <xf numFmtId="1" fontId="6" fillId="6" borderId="2" xfId="5" applyNumberFormat="1" applyFont="1" applyFill="1" applyBorder="1" applyAlignment="1">
      <alignment vertical="center" shrinkToFit="1"/>
    </xf>
    <xf numFmtId="1" fontId="6" fillId="6" borderId="3" xfId="5" applyNumberFormat="1" applyFont="1" applyFill="1" applyBorder="1" applyAlignment="1">
      <alignment vertical="center" shrinkToFit="1"/>
    </xf>
    <xf numFmtId="1" fontId="6" fillId="6" borderId="99" xfId="5" applyNumberFormat="1" applyFont="1" applyFill="1" applyBorder="1" applyAlignment="1">
      <alignment vertical="center" shrinkToFit="1"/>
    </xf>
    <xf numFmtId="1" fontId="5" fillId="2" borderId="5" xfId="5" applyNumberFormat="1" applyFont="1" applyFill="1" applyBorder="1" applyAlignment="1">
      <alignment vertical="center" shrinkToFit="1"/>
    </xf>
    <xf numFmtId="1" fontId="5" fillId="2" borderId="100" xfId="5" applyNumberFormat="1" applyFont="1" applyFill="1" applyBorder="1" applyAlignment="1">
      <alignment vertical="center" shrinkToFit="1"/>
    </xf>
    <xf numFmtId="1" fontId="5" fillId="4" borderId="30" xfId="5" applyNumberFormat="1" applyFont="1" applyFill="1" applyBorder="1" applyAlignment="1">
      <alignment vertical="center" shrinkToFit="1"/>
    </xf>
    <xf numFmtId="1" fontId="5" fillId="4" borderId="21" xfId="5" applyNumberFormat="1" applyFont="1" applyFill="1" applyBorder="1" applyAlignment="1">
      <alignment vertical="center" shrinkToFit="1"/>
    </xf>
    <xf numFmtId="1" fontId="5" fillId="4" borderId="107" xfId="5" applyNumberFormat="1" applyFont="1" applyFill="1" applyBorder="1" applyAlignment="1">
      <alignment vertical="center" shrinkToFit="1"/>
    </xf>
    <xf numFmtId="1" fontId="5" fillId="4" borderId="31" xfId="5" applyNumberFormat="1" applyFont="1" applyFill="1" applyBorder="1" applyAlignment="1">
      <alignment vertical="center" shrinkToFit="1"/>
    </xf>
    <xf numFmtId="1" fontId="5" fillId="4" borderId="23" xfId="5" applyNumberFormat="1" applyFont="1" applyFill="1" applyBorder="1" applyAlignment="1">
      <alignment vertical="center" shrinkToFit="1"/>
    </xf>
    <xf numFmtId="1" fontId="5" fillId="4" borderId="108" xfId="5" applyNumberFormat="1" applyFont="1" applyFill="1" applyBorder="1" applyAlignment="1">
      <alignment vertical="center" shrinkToFit="1"/>
    </xf>
    <xf numFmtId="1" fontId="5" fillId="5" borderId="32" xfId="5" applyNumberFormat="1" applyFont="1" applyFill="1" applyBorder="1" applyAlignment="1">
      <alignment vertical="center" shrinkToFit="1"/>
    </xf>
    <xf numFmtId="1" fontId="5" fillId="5" borderId="33" xfId="5" applyNumberFormat="1" applyFont="1" applyFill="1" applyBorder="1" applyAlignment="1">
      <alignment vertical="center" shrinkToFit="1"/>
    </xf>
    <xf numFmtId="1" fontId="5" fillId="5" borderId="109" xfId="5" applyNumberFormat="1" applyFont="1" applyFill="1" applyBorder="1" applyAlignment="1">
      <alignment vertical="center" shrinkToFit="1"/>
    </xf>
    <xf numFmtId="1" fontId="5" fillId="14" borderId="34" xfId="5" applyNumberFormat="1" applyFont="1" applyFill="1" applyBorder="1" applyAlignment="1">
      <alignment vertical="center" shrinkToFit="1"/>
    </xf>
    <xf numFmtId="1" fontId="5" fillId="14" borderId="27" xfId="5" applyNumberFormat="1" applyFont="1" applyFill="1" applyBorder="1" applyAlignment="1">
      <alignment vertical="center" shrinkToFit="1"/>
    </xf>
    <xf numFmtId="1" fontId="5" fillId="14" borderId="110" xfId="5" applyNumberFormat="1" applyFont="1" applyFill="1" applyBorder="1" applyAlignment="1">
      <alignment vertical="center" shrinkToFit="1"/>
    </xf>
    <xf numFmtId="1" fontId="5" fillId="15" borderId="5" xfId="5" applyNumberFormat="1" applyFont="1" applyFill="1" applyBorder="1" applyAlignment="1">
      <alignment vertical="center" shrinkToFit="1"/>
    </xf>
    <xf numFmtId="1" fontId="5" fillId="15" borderId="6" xfId="5" applyNumberFormat="1" applyFont="1" applyFill="1" applyBorder="1" applyAlignment="1">
      <alignment vertical="center" shrinkToFit="1"/>
    </xf>
    <xf numFmtId="1" fontId="5" fillId="15" borderId="100" xfId="5" applyNumberFormat="1" applyFont="1" applyFill="1" applyBorder="1" applyAlignment="1">
      <alignment vertical="center" shrinkToFit="1"/>
    </xf>
    <xf numFmtId="1" fontId="5" fillId="16" borderId="5" xfId="5" applyNumberFormat="1" applyFont="1" applyFill="1" applyBorder="1" applyAlignment="1">
      <alignment vertical="center" shrinkToFit="1"/>
    </xf>
    <xf numFmtId="1" fontId="5" fillId="16" borderId="6" xfId="5" applyNumberFormat="1" applyFont="1" applyFill="1" applyBorder="1" applyAlignment="1">
      <alignment vertical="center" shrinkToFit="1"/>
    </xf>
    <xf numFmtId="1" fontId="5" fillId="16" borderId="100" xfId="5" applyNumberFormat="1" applyFont="1" applyFill="1" applyBorder="1" applyAlignment="1">
      <alignment vertical="center" shrinkToFit="1"/>
    </xf>
    <xf numFmtId="1" fontId="5" fillId="17" borderId="8" xfId="5" applyNumberFormat="1" applyFont="1" applyFill="1" applyBorder="1" applyAlignment="1">
      <alignment vertical="center" shrinkToFit="1"/>
    </xf>
    <xf numFmtId="1" fontId="5" fillId="17" borderId="9" xfId="5" applyNumberFormat="1" applyFont="1" applyFill="1" applyBorder="1" applyAlignment="1">
      <alignment vertical="center" shrinkToFit="1"/>
    </xf>
    <xf numFmtId="1" fontId="5" fillId="17" borderId="104" xfId="5" applyNumberFormat="1" applyFont="1" applyFill="1" applyBorder="1" applyAlignment="1">
      <alignment vertical="center" shrinkToFit="1"/>
    </xf>
    <xf numFmtId="1" fontId="6" fillId="19" borderId="2" xfId="5" applyNumberFormat="1" applyFont="1" applyFill="1" applyBorder="1" applyAlignment="1">
      <alignment vertical="center" shrinkToFit="1"/>
    </xf>
    <xf numFmtId="1" fontId="6" fillId="19" borderId="3" xfId="5" applyNumberFormat="1" applyFont="1" applyFill="1" applyBorder="1" applyAlignment="1">
      <alignment vertical="center" shrinkToFit="1"/>
    </xf>
    <xf numFmtId="1" fontId="6" fillId="19" borderId="99" xfId="5" applyNumberFormat="1" applyFont="1" applyFill="1" applyBorder="1" applyAlignment="1">
      <alignment vertical="center" shrinkToFit="1"/>
    </xf>
    <xf numFmtId="1" fontId="5" fillId="4" borderId="36" xfId="5" applyNumberFormat="1" applyFont="1" applyFill="1" applyBorder="1" applyAlignment="1">
      <alignment vertical="center" shrinkToFit="1"/>
    </xf>
    <xf numFmtId="1" fontId="5" fillId="4" borderId="50" xfId="5" applyNumberFormat="1" applyFont="1" applyFill="1" applyBorder="1" applyAlignment="1">
      <alignment vertical="center" shrinkToFit="1"/>
    </xf>
    <xf numFmtId="1" fontId="5" fillId="4" borderId="111" xfId="5" applyNumberFormat="1" applyFont="1" applyFill="1" applyBorder="1" applyAlignment="1">
      <alignment vertical="center" shrinkToFit="1"/>
    </xf>
    <xf numFmtId="1" fontId="5" fillId="4" borderId="54" xfId="5" applyNumberFormat="1" applyFont="1" applyFill="1" applyBorder="1" applyAlignment="1">
      <alignment vertical="center" shrinkToFit="1"/>
    </xf>
    <xf numFmtId="1" fontId="5" fillId="4" borderId="51" xfId="5" applyNumberFormat="1" applyFont="1" applyFill="1" applyBorder="1" applyAlignment="1">
      <alignment vertical="center" shrinkToFit="1"/>
    </xf>
    <xf numFmtId="1" fontId="5" fillId="4" borderId="112" xfId="5" applyNumberFormat="1" applyFont="1" applyFill="1" applyBorder="1" applyAlignment="1">
      <alignment vertical="center" shrinkToFit="1"/>
    </xf>
    <xf numFmtId="1" fontId="6" fillId="20" borderId="38" xfId="5" applyNumberFormat="1" applyFont="1" applyFill="1" applyBorder="1" applyAlignment="1">
      <alignment vertical="center" shrinkToFit="1"/>
    </xf>
    <xf numFmtId="1" fontId="6" fillId="20" borderId="39" xfId="5" applyNumberFormat="1" applyFont="1" applyFill="1" applyBorder="1" applyAlignment="1">
      <alignment vertical="center" shrinkToFit="1"/>
    </xf>
    <xf numFmtId="1" fontId="6" fillId="20" borderId="113" xfId="5" applyNumberFormat="1" applyFont="1" applyFill="1" applyBorder="1" applyAlignment="1">
      <alignment vertical="center" shrinkToFit="1"/>
    </xf>
    <xf numFmtId="1" fontId="5" fillId="12" borderId="5" xfId="5" applyNumberFormat="1" applyFont="1" applyFill="1" applyBorder="1" applyAlignment="1">
      <alignment vertical="center" shrinkToFit="1"/>
    </xf>
    <xf numFmtId="1" fontId="5" fillId="12" borderId="6" xfId="5" applyNumberFormat="1" applyFont="1" applyFill="1" applyBorder="1" applyAlignment="1">
      <alignment vertical="center" shrinkToFit="1"/>
    </xf>
    <xf numFmtId="1" fontId="5" fillId="12" borderId="100" xfId="5" applyNumberFormat="1" applyFont="1" applyFill="1" applyBorder="1" applyAlignment="1">
      <alignment vertical="center" shrinkToFit="1"/>
    </xf>
    <xf numFmtId="1" fontId="5" fillId="4" borderId="73" xfId="5" applyNumberFormat="1" applyFont="1" applyFill="1" applyBorder="1" applyAlignment="1">
      <alignment vertical="center" shrinkToFit="1"/>
    </xf>
    <xf numFmtId="1" fontId="5" fillId="4" borderId="26" xfId="5" applyNumberFormat="1" applyFont="1" applyFill="1" applyBorder="1" applyAlignment="1">
      <alignment vertical="center" shrinkToFit="1"/>
    </xf>
    <xf numFmtId="1" fontId="5" fillId="4" borderId="114" xfId="5" applyNumberFormat="1" applyFont="1" applyFill="1" applyBorder="1" applyAlignment="1">
      <alignment vertical="center" shrinkToFit="1"/>
    </xf>
    <xf numFmtId="1" fontId="5" fillId="4" borderId="43" xfId="5" applyNumberFormat="1" applyFont="1" applyFill="1" applyBorder="1" applyAlignment="1">
      <alignment vertical="center" shrinkToFit="1"/>
    </xf>
    <xf numFmtId="1" fontId="5" fillId="4" borderId="53" xfId="5" applyNumberFormat="1" applyFont="1" applyFill="1" applyBorder="1" applyAlignment="1">
      <alignment vertical="center" shrinkToFit="1"/>
    </xf>
    <xf numFmtId="1" fontId="5" fillId="4" borderId="115" xfId="5" applyNumberFormat="1" applyFont="1" applyFill="1" applyBorder="1" applyAlignment="1">
      <alignment vertical="center" shrinkToFit="1"/>
    </xf>
    <xf numFmtId="0" fontId="5" fillId="6" borderId="60" xfId="5" applyFont="1" applyFill="1" applyBorder="1" applyAlignment="1">
      <alignment horizontal="center" vertical="center"/>
    </xf>
    <xf numFmtId="0" fontId="6" fillId="7" borderId="2" xfId="5" applyFont="1" applyFill="1" applyBorder="1" applyAlignment="1">
      <alignment horizontal="center" vertical="center"/>
    </xf>
    <xf numFmtId="0" fontId="5" fillId="8" borderId="5" xfId="5" applyFont="1" applyFill="1" applyBorder="1" applyAlignment="1">
      <alignment vertical="center" wrapText="1"/>
    </xf>
    <xf numFmtId="0" fontId="5" fillId="5" borderId="49" xfId="5" applyFont="1" applyFill="1" applyBorder="1" applyAlignment="1">
      <alignment vertical="center"/>
    </xf>
    <xf numFmtId="0" fontId="5" fillId="4" borderId="65" xfId="5" applyFont="1" applyFill="1" applyBorder="1" applyAlignment="1">
      <alignment vertical="center"/>
    </xf>
    <xf numFmtId="0" fontId="5" fillId="5" borderId="67" xfId="5" applyFont="1" applyFill="1" applyBorder="1" applyAlignment="1">
      <alignment vertical="center"/>
    </xf>
    <xf numFmtId="0" fontId="5" fillId="4" borderId="8" xfId="5" applyFont="1" applyFill="1" applyBorder="1" applyAlignment="1">
      <alignment vertical="center"/>
    </xf>
    <xf numFmtId="0" fontId="5" fillId="9" borderId="5" xfId="5" applyFont="1" applyFill="1" applyBorder="1" applyAlignment="1">
      <alignment vertical="center"/>
    </xf>
    <xf numFmtId="0" fontId="6" fillId="9" borderId="49" xfId="5" applyFont="1" applyFill="1" applyBorder="1" applyAlignment="1">
      <alignment vertical="center"/>
    </xf>
    <xf numFmtId="0" fontId="5" fillId="4" borderId="69" xfId="5" applyFont="1" applyFill="1" applyBorder="1" applyAlignment="1">
      <alignment vertical="center"/>
    </xf>
    <xf numFmtId="0" fontId="6" fillId="9" borderId="5" xfId="5" applyFont="1" applyFill="1" applyBorder="1" applyAlignment="1">
      <alignment vertical="center"/>
    </xf>
    <xf numFmtId="0" fontId="5" fillId="5" borderId="62" xfId="5" applyFont="1" applyFill="1" applyBorder="1" applyAlignment="1">
      <alignment vertical="center"/>
    </xf>
    <xf numFmtId="0" fontId="5" fillId="5" borderId="8" xfId="5" applyFont="1" applyFill="1" applyBorder="1" applyAlignment="1">
      <alignment vertical="center"/>
    </xf>
    <xf numFmtId="0" fontId="6" fillId="11" borderId="5" xfId="5" applyFont="1" applyFill="1" applyBorder="1" applyAlignment="1">
      <alignment vertical="center"/>
    </xf>
    <xf numFmtId="0" fontId="5" fillId="13" borderId="5" xfId="5" applyFont="1" applyFill="1" applyBorder="1" applyAlignment="1">
      <alignment vertical="center"/>
    </xf>
    <xf numFmtId="0" fontId="5" fillId="2" borderId="5" xfId="5" applyFont="1" applyFill="1" applyBorder="1" applyAlignment="1">
      <alignment vertical="center"/>
    </xf>
    <xf numFmtId="0" fontId="5" fillId="4" borderId="30" xfId="5" applyFont="1" applyFill="1" applyBorder="1" applyAlignment="1">
      <alignment vertical="center"/>
    </xf>
    <xf numFmtId="0" fontId="5" fillId="4" borderId="31" xfId="5" applyFont="1" applyFill="1" applyBorder="1" applyAlignment="1">
      <alignment vertical="center"/>
    </xf>
    <xf numFmtId="0" fontId="5" fillId="5" borderId="32" xfId="5" applyFont="1" applyFill="1" applyBorder="1" applyAlignment="1">
      <alignment vertical="center"/>
    </xf>
    <xf numFmtId="0" fontId="5" fillId="14" borderId="34" xfId="5" applyFont="1" applyFill="1" applyBorder="1" applyAlignment="1">
      <alignment vertical="center"/>
    </xf>
    <xf numFmtId="0" fontId="6" fillId="19" borderId="2" xfId="5" applyFont="1" applyFill="1" applyBorder="1" applyAlignment="1">
      <alignment vertical="center" wrapText="1"/>
    </xf>
    <xf numFmtId="0" fontId="5" fillId="4" borderId="36" xfId="5" applyFont="1" applyFill="1" applyBorder="1" applyAlignment="1">
      <alignment vertical="center" wrapText="1"/>
    </xf>
    <xf numFmtId="0" fontId="5" fillId="4" borderId="31" xfId="5" applyFont="1" applyFill="1" applyBorder="1" applyAlignment="1">
      <alignment vertical="center" wrapText="1"/>
    </xf>
    <xf numFmtId="0" fontId="5" fillId="4" borderId="54" xfId="5" applyFont="1" applyFill="1" applyBorder="1" applyAlignment="1">
      <alignment vertical="center" wrapText="1"/>
    </xf>
    <xf numFmtId="0" fontId="6" fillId="20" borderId="38" xfId="5" applyFont="1" applyFill="1" applyBorder="1" applyAlignment="1">
      <alignment vertical="center" wrapText="1"/>
    </xf>
    <xf numFmtId="0" fontId="5" fillId="4" borderId="73" xfId="5" applyFont="1" applyFill="1" applyBorder="1" applyAlignment="1">
      <alignment vertical="center"/>
    </xf>
    <xf numFmtId="0" fontId="5" fillId="4" borderId="43" xfId="5" applyFont="1" applyFill="1" applyBorder="1" applyAlignment="1">
      <alignment horizontal="left" vertical="center" wrapText="1"/>
    </xf>
    <xf numFmtId="181" fontId="30" fillId="0" borderId="0" xfId="5" applyNumberFormat="1" applyFont="1" applyFill="1" applyAlignment="1">
      <alignment vertical="center"/>
    </xf>
    <xf numFmtId="1" fontId="5" fillId="0" borderId="11" xfId="5" applyNumberFormat="1" applyFont="1" applyFill="1" applyBorder="1" applyAlignment="1">
      <alignment vertical="center" shrinkToFit="1"/>
    </xf>
    <xf numFmtId="1" fontId="5" fillId="0" borderId="12" xfId="5" applyNumberFormat="1" applyFont="1" applyFill="1" applyBorder="1" applyAlignment="1">
      <alignment vertical="center" shrinkToFit="1"/>
    </xf>
    <xf numFmtId="1" fontId="5" fillId="0" borderId="116" xfId="5" applyNumberFormat="1" applyFont="1" applyFill="1" applyBorder="1" applyAlignment="1">
      <alignment vertical="center" shrinkToFit="1"/>
    </xf>
    <xf numFmtId="0" fontId="5" fillId="0" borderId="0" xfId="0" applyFont="1" applyFill="1" applyAlignment="1"/>
    <xf numFmtId="0" fontId="32" fillId="0" borderId="0" xfId="6" applyFont="1" applyFill="1" applyAlignment="1">
      <alignment vertical="center"/>
    </xf>
    <xf numFmtId="0" fontId="30" fillId="0" borderId="0" xfId="0" applyFont="1" applyAlignment="1"/>
    <xf numFmtId="0" fontId="34" fillId="0" borderId="0" xfId="0" applyFont="1">
      <alignment vertical="center"/>
    </xf>
    <xf numFmtId="0" fontId="35" fillId="0" borderId="0" xfId="0" applyFont="1" applyAlignment="1">
      <alignment vertical="center"/>
    </xf>
    <xf numFmtId="0" fontId="35" fillId="0" borderId="91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0" fillId="0" borderId="0" xfId="5" applyFont="1" applyFill="1" applyAlignment="1">
      <alignment vertical="center"/>
    </xf>
    <xf numFmtId="0" fontId="30" fillId="0" borderId="0" xfId="5" applyFont="1" applyFill="1" applyAlignment="1"/>
    <xf numFmtId="0" fontId="21" fillId="0" borderId="0" xfId="0" applyFont="1" applyAlignment="1"/>
    <xf numFmtId="0" fontId="37" fillId="0" borderId="0" xfId="5" applyFont="1" applyFill="1" applyAlignment="1">
      <alignment vertical="center"/>
    </xf>
    <xf numFmtId="0" fontId="33" fillId="0" borderId="0" xfId="5" applyFont="1" applyFill="1" applyAlignment="1"/>
    <xf numFmtId="0" fontId="30" fillId="0" borderId="0" xfId="0" applyFont="1" applyAlignment="1">
      <alignment vertical="center"/>
    </xf>
    <xf numFmtId="0" fontId="35" fillId="0" borderId="0" xfId="0" applyFont="1" applyFill="1">
      <alignment vertical="center"/>
    </xf>
    <xf numFmtId="0" fontId="36" fillId="0" borderId="0" xfId="6" applyFont="1" applyAlignment="1">
      <alignment vertical="center"/>
    </xf>
    <xf numFmtId="0" fontId="30" fillId="0" borderId="0" xfId="0" applyFont="1" applyAlignment="1">
      <alignment horizontal="left" vertical="center" indent="1"/>
    </xf>
    <xf numFmtId="2" fontId="30" fillId="0" borderId="0" xfId="0" applyNumberFormat="1" applyFont="1" applyAlignment="1">
      <alignment vertical="center" shrinkToFit="1"/>
    </xf>
    <xf numFmtId="2" fontId="30" fillId="0" borderId="0" xfId="0" applyNumberFormat="1" applyFont="1" applyAlignment="1">
      <alignment shrinkToFit="1"/>
    </xf>
    <xf numFmtId="0" fontId="30" fillId="0" borderId="16" xfId="5" applyFont="1" applyFill="1" applyBorder="1" applyAlignment="1">
      <alignment vertical="center"/>
    </xf>
    <xf numFmtId="0" fontId="30" fillId="0" borderId="79" xfId="5" applyFont="1" applyFill="1" applyBorder="1" applyAlignment="1">
      <alignment vertical="center"/>
    </xf>
    <xf numFmtId="0" fontId="30" fillId="0" borderId="49" xfId="5" applyFont="1" applyFill="1" applyBorder="1" applyAlignment="1">
      <alignment vertical="center"/>
    </xf>
    <xf numFmtId="0" fontId="30" fillId="0" borderId="137" xfId="0" applyFont="1" applyBorder="1" applyAlignment="1">
      <alignment vertical="center"/>
    </xf>
    <xf numFmtId="0" fontId="30" fillId="0" borderId="138" xfId="0" applyFont="1" applyBorder="1" applyAlignment="1">
      <alignment vertical="center"/>
    </xf>
    <xf numFmtId="0" fontId="30" fillId="0" borderId="155" xfId="0" applyFont="1" applyBorder="1" applyAlignment="1">
      <alignment vertical="center"/>
    </xf>
    <xf numFmtId="0" fontId="30" fillId="0" borderId="156" xfId="0" applyFont="1" applyBorder="1" applyAlignment="1">
      <alignment vertical="center"/>
    </xf>
    <xf numFmtId="0" fontId="39" fillId="0" borderId="138" xfId="0" applyFont="1" applyBorder="1" applyAlignment="1">
      <alignment vertical="center"/>
    </xf>
    <xf numFmtId="0" fontId="30" fillId="14" borderId="167" xfId="0" applyFont="1" applyFill="1" applyBorder="1" applyAlignment="1">
      <alignment vertical="center"/>
    </xf>
    <xf numFmtId="0" fontId="39" fillId="14" borderId="168" xfId="0" applyFont="1" applyFill="1" applyBorder="1" applyAlignment="1">
      <alignment vertical="center"/>
    </xf>
    <xf numFmtId="0" fontId="39" fillId="0" borderId="139" xfId="0" applyFont="1" applyBorder="1" applyAlignment="1">
      <alignment vertical="center"/>
    </xf>
    <xf numFmtId="0" fontId="30" fillId="0" borderId="17" xfId="5" applyFont="1" applyFill="1" applyBorder="1" applyAlignment="1">
      <alignment vertical="center"/>
    </xf>
    <xf numFmtId="0" fontId="30" fillId="0" borderId="0" xfId="5" applyFont="1" applyFill="1" applyBorder="1" applyAlignment="1">
      <alignment vertical="center"/>
    </xf>
    <xf numFmtId="0" fontId="30" fillId="0" borderId="8" xfId="5" applyFont="1" applyFill="1" applyBorder="1" applyAlignment="1">
      <alignment vertical="center"/>
    </xf>
    <xf numFmtId="0" fontId="30" fillId="0" borderId="157" xfId="0" applyFont="1" applyBorder="1" applyAlignment="1">
      <alignment horizontal="center" vertical="center" wrapText="1"/>
    </xf>
    <xf numFmtId="0" fontId="30" fillId="0" borderId="87" xfId="0" applyFont="1" applyBorder="1" applyAlignment="1">
      <alignment horizontal="center" vertical="center" wrapText="1"/>
    </xf>
    <xf numFmtId="0" fontId="30" fillId="0" borderId="83" xfId="0" applyFont="1" applyBorder="1" applyAlignment="1">
      <alignment vertical="center"/>
    </xf>
    <xf numFmtId="0" fontId="30" fillId="0" borderId="85" xfId="0" applyFont="1" applyBorder="1" applyAlignment="1">
      <alignment vertical="center"/>
    </xf>
    <xf numFmtId="0" fontId="30" fillId="0" borderId="80" xfId="0" applyFont="1" applyBorder="1" applyAlignment="1">
      <alignment vertical="center"/>
    </xf>
    <xf numFmtId="0" fontId="39" fillId="0" borderId="81" xfId="0" applyFont="1" applyBorder="1" applyAlignment="1">
      <alignment vertical="center"/>
    </xf>
    <xf numFmtId="0" fontId="30" fillId="14" borderId="169" xfId="0" applyFont="1" applyFill="1" applyBorder="1" applyAlignment="1">
      <alignment vertical="center"/>
    </xf>
    <xf numFmtId="0" fontId="39" fillId="14" borderId="170" xfId="0" applyFont="1" applyFill="1" applyBorder="1" applyAlignment="1">
      <alignment vertical="center"/>
    </xf>
    <xf numFmtId="0" fontId="39" fillId="0" borderId="141" xfId="0" applyFont="1" applyBorder="1" applyAlignment="1">
      <alignment vertical="center"/>
    </xf>
    <xf numFmtId="0" fontId="30" fillId="0" borderId="151" xfId="0" applyFont="1" applyBorder="1" applyAlignment="1">
      <alignment vertical="center"/>
    </xf>
    <xf numFmtId="0" fontId="30" fillId="0" borderId="158" xfId="0" applyFont="1" applyBorder="1" applyAlignment="1">
      <alignment vertical="center"/>
    </xf>
    <xf numFmtId="0" fontId="30" fillId="0" borderId="89" xfId="0" applyFont="1" applyBorder="1" applyAlignment="1">
      <alignment horizontal="center" vertical="center" wrapText="1"/>
    </xf>
    <xf numFmtId="0" fontId="30" fillId="0" borderId="90" xfId="0" applyFont="1" applyBorder="1" applyAlignment="1">
      <alignment vertical="center"/>
    </xf>
    <xf numFmtId="0" fontId="30" fillId="0" borderId="91" xfId="0" applyFont="1" applyBorder="1" applyAlignment="1">
      <alignment vertical="center"/>
    </xf>
    <xf numFmtId="0" fontId="30" fillId="0" borderId="87" xfId="0" applyFont="1" applyBorder="1" applyAlignment="1">
      <alignment vertical="top"/>
    </xf>
    <xf numFmtId="0" fontId="30" fillId="0" borderId="83" xfId="0" applyFont="1" applyBorder="1" applyAlignment="1">
      <alignment vertical="top"/>
    </xf>
    <xf numFmtId="0" fontId="30" fillId="14" borderId="171" xfId="0" applyFont="1" applyFill="1" applyBorder="1" applyAlignment="1">
      <alignment vertical="top"/>
    </xf>
    <xf numFmtId="0" fontId="30" fillId="14" borderId="172" xfId="0" applyFont="1" applyFill="1" applyBorder="1" applyAlignment="1">
      <alignment vertical="top"/>
    </xf>
    <xf numFmtId="0" fontId="35" fillId="0" borderId="0" xfId="0" applyFont="1" applyFill="1" applyAlignment="1">
      <alignment vertical="center"/>
    </xf>
    <xf numFmtId="0" fontId="30" fillId="0" borderId="89" xfId="0" applyFont="1" applyBorder="1" applyAlignment="1">
      <alignment vertical="center"/>
    </xf>
    <xf numFmtId="0" fontId="30" fillId="0" borderId="124" xfId="0" applyFont="1" applyBorder="1" applyAlignment="1">
      <alignment vertical="top"/>
    </xf>
    <xf numFmtId="0" fontId="30" fillId="0" borderId="149" xfId="0" applyFont="1" applyBorder="1" applyAlignment="1">
      <alignment vertical="center"/>
    </xf>
    <xf numFmtId="0" fontId="30" fillId="0" borderId="17" xfId="0" applyFont="1" applyBorder="1" applyAlignment="1">
      <alignment vertical="center" wrapText="1"/>
    </xf>
    <xf numFmtId="0" fontId="35" fillId="0" borderId="8" xfId="0" applyFont="1" applyBorder="1" applyAlignment="1">
      <alignment vertical="center"/>
    </xf>
    <xf numFmtId="0" fontId="30" fillId="0" borderId="17" xfId="0" applyFont="1" applyBorder="1" applyAlignment="1">
      <alignment vertical="center"/>
    </xf>
    <xf numFmtId="0" fontId="35" fillId="0" borderId="149" xfId="0" applyFont="1" applyBorder="1" applyAlignment="1">
      <alignment vertical="center"/>
    </xf>
    <xf numFmtId="0" fontId="35" fillId="0" borderId="150" xfId="0" applyFont="1" applyBorder="1" applyAlignment="1">
      <alignment vertical="center"/>
    </xf>
    <xf numFmtId="0" fontId="35" fillId="0" borderId="17" xfId="0" applyFont="1" applyFill="1" applyBorder="1">
      <alignment vertical="center"/>
    </xf>
    <xf numFmtId="0" fontId="30" fillId="0" borderId="84" xfId="0" applyFont="1" applyBorder="1" applyAlignment="1">
      <alignment horizontal="left" vertical="center"/>
    </xf>
    <xf numFmtId="0" fontId="30" fillId="0" borderId="152" xfId="0" applyFont="1" applyBorder="1" applyAlignment="1">
      <alignment horizontal="left" vertical="center"/>
    </xf>
    <xf numFmtId="0" fontId="30" fillId="2" borderId="157" xfId="0" applyFont="1" applyFill="1" applyBorder="1" applyAlignment="1">
      <alignment vertical="center" shrinkToFit="1"/>
    </xf>
    <xf numFmtId="0" fontId="30" fillId="2" borderId="87" xfId="0" applyFont="1" applyFill="1" applyBorder="1" applyAlignment="1">
      <alignment vertical="center" shrinkToFit="1"/>
    </xf>
    <xf numFmtId="0" fontId="30" fillId="0" borderId="87" xfId="0" applyFont="1" applyBorder="1" applyAlignment="1">
      <alignment vertical="center" shrinkToFit="1"/>
    </xf>
    <xf numFmtId="182" fontId="30" fillId="0" borderId="87" xfId="0" applyNumberFormat="1" applyFont="1" applyFill="1" applyBorder="1" applyAlignment="1">
      <alignment vertical="center" shrinkToFit="1"/>
    </xf>
    <xf numFmtId="0" fontId="30" fillId="0" borderId="83" xfId="0" applyFont="1" applyFill="1" applyBorder="1" applyAlignment="1">
      <alignment vertical="center" shrinkToFit="1"/>
    </xf>
    <xf numFmtId="182" fontId="30" fillId="14" borderId="171" xfId="0" applyNumberFormat="1" applyFont="1" applyFill="1" applyBorder="1" applyAlignment="1">
      <alignment vertical="center" shrinkToFit="1"/>
    </xf>
    <xf numFmtId="0" fontId="30" fillId="14" borderId="172" xfId="0" applyFont="1" applyFill="1" applyBorder="1" applyAlignment="1">
      <alignment vertical="center" shrinkToFit="1"/>
    </xf>
    <xf numFmtId="0" fontId="30" fillId="0" borderId="157" xfId="5" applyFont="1" applyFill="1" applyBorder="1" applyAlignment="1">
      <alignment vertical="center"/>
    </xf>
    <xf numFmtId="0" fontId="30" fillId="0" borderId="87" xfId="5" applyFont="1" applyFill="1" applyBorder="1" applyAlignment="1">
      <alignment vertical="center"/>
    </xf>
    <xf numFmtId="182" fontId="30" fillId="0" borderId="87" xfId="0" applyNumberFormat="1" applyFont="1" applyBorder="1" applyAlignment="1">
      <alignment vertical="center" shrinkToFit="1"/>
    </xf>
    <xf numFmtId="0" fontId="30" fillId="0" borderId="124" xfId="0" applyFont="1" applyBorder="1" applyAlignment="1">
      <alignment vertical="center" shrinkToFit="1"/>
    </xf>
    <xf numFmtId="0" fontId="30" fillId="0" borderId="17" xfId="0" applyFont="1" applyBorder="1" applyAlignment="1">
      <alignment horizontal="left" vertical="center"/>
    </xf>
    <xf numFmtId="0" fontId="30" fillId="0" borderId="91" xfId="0" applyFont="1" applyBorder="1" applyAlignment="1">
      <alignment horizontal="left" vertical="center"/>
    </xf>
    <xf numFmtId="1" fontId="30" fillId="0" borderId="150" xfId="0" applyNumberFormat="1" applyFont="1" applyFill="1" applyBorder="1" applyAlignment="1">
      <alignment horizontal="left" vertical="center" shrinkToFit="1"/>
    </xf>
    <xf numFmtId="1" fontId="30" fillId="0" borderId="158" xfId="0" applyNumberFormat="1" applyFont="1" applyBorder="1" applyAlignment="1">
      <alignment vertical="center" shrinkToFit="1"/>
    </xf>
    <xf numFmtId="1" fontId="30" fillId="0" borderId="89" xfId="0" applyNumberFormat="1" applyFont="1" applyBorder="1" applyAlignment="1">
      <alignment vertical="center" shrinkToFit="1"/>
    </xf>
    <xf numFmtId="0" fontId="30" fillId="2" borderId="89" xfId="0" applyFont="1" applyFill="1" applyBorder="1" applyAlignment="1">
      <alignment vertical="center" shrinkToFit="1"/>
    </xf>
    <xf numFmtId="187" fontId="30" fillId="0" borderId="89" xfId="0" applyNumberFormat="1" applyFont="1" applyFill="1" applyBorder="1" applyAlignment="1">
      <alignment vertical="center" shrinkToFit="1"/>
    </xf>
    <xf numFmtId="187" fontId="30" fillId="0" borderId="90" xfId="0" applyNumberFormat="1" applyFont="1" applyFill="1" applyBorder="1" applyAlignment="1">
      <alignment vertical="center" shrinkToFit="1"/>
    </xf>
    <xf numFmtId="187" fontId="30" fillId="14" borderId="175" xfId="0" applyNumberFormat="1" applyFont="1" applyFill="1" applyBorder="1" applyAlignment="1">
      <alignment vertical="center" shrinkToFit="1"/>
    </xf>
    <xf numFmtId="187" fontId="30" fillId="14" borderId="176" xfId="0" applyNumberFormat="1" applyFont="1" applyFill="1" applyBorder="1" applyAlignment="1">
      <alignment vertical="center" shrinkToFit="1"/>
    </xf>
    <xf numFmtId="187" fontId="30" fillId="2" borderId="89" xfId="0" applyNumberFormat="1" applyFont="1" applyFill="1" applyBorder="1" applyAlignment="1">
      <alignment vertical="center" shrinkToFit="1"/>
    </xf>
    <xf numFmtId="187" fontId="30" fillId="2" borderId="126" xfId="0" applyNumberFormat="1" applyFont="1" applyFill="1" applyBorder="1" applyAlignment="1">
      <alignment vertical="center" shrinkToFit="1"/>
    </xf>
    <xf numFmtId="0" fontId="30" fillId="0" borderId="147" xfId="0" applyFont="1" applyBorder="1" applyAlignment="1">
      <alignment vertical="center"/>
    </xf>
    <xf numFmtId="0" fontId="30" fillId="0" borderId="84" xfId="0" applyFont="1" applyBorder="1" applyAlignment="1">
      <alignment vertical="center"/>
    </xf>
    <xf numFmtId="0" fontId="30" fillId="0" borderId="152" xfId="0" applyFont="1" applyBorder="1" applyAlignment="1">
      <alignment vertical="center"/>
    </xf>
    <xf numFmtId="182" fontId="30" fillId="0" borderId="83" xfId="0" applyNumberFormat="1" applyFont="1" applyFill="1" applyBorder="1" applyAlignment="1">
      <alignment vertical="center" shrinkToFit="1"/>
    </xf>
    <xf numFmtId="182" fontId="30" fillId="14" borderId="172" xfId="0" applyNumberFormat="1" applyFont="1" applyFill="1" applyBorder="1" applyAlignment="1">
      <alignment vertical="center" shrinkToFit="1"/>
    </xf>
    <xf numFmtId="182" fontId="30" fillId="0" borderId="124" xfId="0" applyNumberFormat="1" applyFont="1" applyBorder="1" applyAlignment="1">
      <alignment vertical="center" shrinkToFit="1"/>
    </xf>
    <xf numFmtId="0" fontId="30" fillId="0" borderId="150" xfId="0" applyFont="1" applyBorder="1" applyAlignment="1">
      <alignment horizontal="right" vertical="center"/>
    </xf>
    <xf numFmtId="0" fontId="30" fillId="0" borderId="89" xfId="0" applyFont="1" applyBorder="1" applyAlignment="1">
      <alignment vertical="center" shrinkToFit="1"/>
    </xf>
    <xf numFmtId="182" fontId="30" fillId="2" borderId="89" xfId="0" applyNumberFormat="1" applyFont="1" applyFill="1" applyBorder="1" applyAlignment="1">
      <alignment vertical="center" shrinkToFit="1"/>
    </xf>
    <xf numFmtId="0" fontId="30" fillId="0" borderId="157" xfId="0" applyFont="1" applyBorder="1" applyAlignment="1">
      <alignment vertical="center" shrinkToFit="1"/>
    </xf>
    <xf numFmtId="182" fontId="30" fillId="2" borderId="87" xfId="0" applyNumberFormat="1" applyFont="1" applyFill="1" applyBorder="1" applyAlignment="1">
      <alignment vertical="center" shrinkToFit="1"/>
    </xf>
    <xf numFmtId="1" fontId="30" fillId="0" borderId="147" xfId="0" applyNumberFormat="1" applyFont="1" applyBorder="1" applyAlignment="1">
      <alignment vertical="center" shrinkToFit="1"/>
    </xf>
    <xf numFmtId="1" fontId="30" fillId="0" borderId="95" xfId="0" applyNumberFormat="1" applyFont="1" applyBorder="1" applyAlignment="1">
      <alignment vertical="center" shrinkToFit="1"/>
    </xf>
    <xf numFmtId="1" fontId="30" fillId="0" borderId="161" xfId="0" applyNumberFormat="1" applyFont="1" applyFill="1" applyBorder="1" applyAlignment="1">
      <alignment vertical="center" shrinkToFit="1"/>
    </xf>
    <xf numFmtId="1" fontId="30" fillId="0" borderId="148" xfId="0" applyNumberFormat="1" applyFont="1" applyFill="1" applyBorder="1" applyAlignment="1">
      <alignment vertical="center" shrinkToFit="1"/>
    </xf>
    <xf numFmtId="1" fontId="30" fillId="0" borderId="162" xfId="0" applyNumberFormat="1" applyFont="1" applyFill="1" applyBorder="1" applyAlignment="1">
      <alignment vertical="center" shrinkToFit="1"/>
    </xf>
    <xf numFmtId="0" fontId="40" fillId="0" borderId="90" xfId="0" applyFont="1" applyBorder="1" applyAlignment="1">
      <alignment vertical="center"/>
    </xf>
    <xf numFmtId="0" fontId="30" fillId="0" borderId="141" xfId="0" applyFont="1" applyBorder="1" applyAlignment="1">
      <alignment vertical="center"/>
    </xf>
    <xf numFmtId="0" fontId="30" fillId="0" borderId="146" xfId="0" applyFont="1" applyBorder="1" applyAlignment="1">
      <alignment vertical="center" shrinkToFit="1"/>
    </xf>
    <xf numFmtId="0" fontId="30" fillId="0" borderId="86" xfId="0" applyFont="1" applyBorder="1" applyAlignment="1">
      <alignment vertical="center" shrinkToFit="1"/>
    </xf>
    <xf numFmtId="182" fontId="30" fillId="2" borderId="86" xfId="0" applyNumberFormat="1" applyFont="1" applyFill="1" applyBorder="1" applyAlignment="1">
      <alignment vertical="center" shrinkToFit="1"/>
    </xf>
    <xf numFmtId="1" fontId="30" fillId="0" borderId="146" xfId="0" applyNumberFormat="1" applyFont="1" applyFill="1" applyBorder="1" applyAlignment="1">
      <alignment vertical="center" shrinkToFit="1"/>
    </xf>
    <xf numFmtId="1" fontId="30" fillId="0" borderId="86" xfId="0" applyNumberFormat="1" applyFont="1" applyFill="1" applyBorder="1" applyAlignment="1">
      <alignment vertical="center" shrinkToFit="1"/>
    </xf>
    <xf numFmtId="1" fontId="30" fillId="0" borderId="158" xfId="0" applyNumberFormat="1" applyFont="1" applyFill="1" applyBorder="1" applyAlignment="1">
      <alignment vertical="center" shrinkToFit="1"/>
    </xf>
    <xf numFmtId="1" fontId="30" fillId="0" borderId="89" xfId="0" applyNumberFormat="1" applyFont="1" applyFill="1" applyBorder="1" applyAlignment="1">
      <alignment vertical="center" shrinkToFit="1"/>
    </xf>
    <xf numFmtId="1" fontId="30" fillId="0" borderId="157" xfId="0" applyNumberFormat="1" applyFont="1" applyFill="1" applyBorder="1" applyAlignment="1">
      <alignment vertical="center" shrinkToFit="1"/>
    </xf>
    <xf numFmtId="1" fontId="30" fillId="0" borderId="87" xfId="0" applyNumberFormat="1" applyFont="1" applyFill="1" applyBorder="1" applyAlignment="1">
      <alignment vertical="center" shrinkToFit="1"/>
    </xf>
    <xf numFmtId="0" fontId="30" fillId="0" borderId="153" xfId="0" applyFont="1" applyBorder="1" applyAlignment="1">
      <alignment horizontal="left" vertical="center"/>
    </xf>
    <xf numFmtId="0" fontId="30" fillId="0" borderId="55" xfId="0" applyFont="1" applyBorder="1" applyAlignment="1">
      <alignment horizontal="left" vertical="center"/>
    </xf>
    <xf numFmtId="0" fontId="30" fillId="0" borderId="34" xfId="0" applyFont="1" applyBorder="1" applyAlignment="1">
      <alignment horizontal="right" vertical="center"/>
    </xf>
    <xf numFmtId="1" fontId="30" fillId="0" borderId="153" xfId="0" applyNumberFormat="1" applyFont="1" applyBorder="1" applyAlignment="1">
      <alignment vertical="center" shrinkToFit="1"/>
    </xf>
    <xf numFmtId="1" fontId="30" fillId="0" borderId="127" xfId="0" applyNumberFormat="1" applyFont="1" applyBorder="1" applyAlignment="1">
      <alignment vertical="center" shrinkToFit="1"/>
    </xf>
    <xf numFmtId="0" fontId="30" fillId="0" borderId="127" xfId="0" applyFont="1" applyBorder="1" applyAlignment="1">
      <alignment vertical="center" shrinkToFit="1"/>
    </xf>
    <xf numFmtId="187" fontId="30" fillId="0" borderId="127" xfId="0" applyNumberFormat="1" applyFont="1" applyFill="1" applyBorder="1" applyAlignment="1">
      <alignment vertical="center" shrinkToFit="1"/>
    </xf>
    <xf numFmtId="187" fontId="30" fillId="0" borderId="154" xfId="0" applyNumberFormat="1" applyFont="1" applyFill="1" applyBorder="1" applyAlignment="1">
      <alignment vertical="center" shrinkToFit="1"/>
    </xf>
    <xf numFmtId="187" fontId="30" fillId="14" borderId="177" xfId="0" applyNumberFormat="1" applyFont="1" applyFill="1" applyBorder="1" applyAlignment="1">
      <alignment vertical="center" shrinkToFit="1"/>
    </xf>
    <xf numFmtId="187" fontId="30" fillId="14" borderId="178" xfId="0" applyNumberFormat="1" applyFont="1" applyFill="1" applyBorder="1" applyAlignment="1">
      <alignment vertical="center" shrinkToFit="1"/>
    </xf>
    <xf numFmtId="1" fontId="30" fillId="0" borderId="153" xfId="0" applyNumberFormat="1" applyFont="1" applyFill="1" applyBorder="1" applyAlignment="1">
      <alignment vertical="center" shrinkToFit="1"/>
    </xf>
    <xf numFmtId="1" fontId="30" fillId="0" borderId="127" xfId="0" applyNumberFormat="1" applyFont="1" applyFill="1" applyBorder="1" applyAlignment="1">
      <alignment vertical="center" shrinkToFit="1"/>
    </xf>
    <xf numFmtId="187" fontId="30" fillId="2" borderId="127" xfId="0" applyNumberFormat="1" applyFont="1" applyFill="1" applyBorder="1" applyAlignment="1">
      <alignment vertical="center" shrinkToFit="1"/>
    </xf>
    <xf numFmtId="187" fontId="30" fillId="2" borderId="128" xfId="0" applyNumberFormat="1" applyFont="1" applyFill="1" applyBorder="1" applyAlignment="1">
      <alignment vertical="center" shrinkToFit="1"/>
    </xf>
    <xf numFmtId="0" fontId="34" fillId="0" borderId="0" xfId="0" applyFont="1" applyAlignment="1">
      <alignment vertical="center"/>
    </xf>
    <xf numFmtId="0" fontId="41" fillId="0" borderId="0" xfId="5" applyFont="1" applyFill="1" applyAlignment="1">
      <alignment vertical="center"/>
    </xf>
    <xf numFmtId="0" fontId="30" fillId="3" borderId="137" xfId="5" applyNumberFormat="1" applyFont="1" applyFill="1" applyBorder="1" applyAlignment="1">
      <alignment vertical="center"/>
    </xf>
    <xf numFmtId="0" fontId="30" fillId="3" borderId="138" xfId="5" applyNumberFormat="1" applyFont="1" applyFill="1" applyBorder="1" applyAlignment="1">
      <alignment vertical="center"/>
    </xf>
    <xf numFmtId="0" fontId="30" fillId="3" borderId="139" xfId="5" applyNumberFormat="1" applyFont="1" applyFill="1" applyBorder="1" applyAlignment="1">
      <alignment vertical="center"/>
    </xf>
    <xf numFmtId="0" fontId="30" fillId="3" borderId="155" xfId="0" applyNumberFormat="1" applyFont="1" applyFill="1" applyBorder="1" applyAlignment="1">
      <alignment vertical="center"/>
    </xf>
    <xf numFmtId="0" fontId="30" fillId="3" borderId="121" xfId="0" applyNumberFormat="1" applyFont="1" applyFill="1" applyBorder="1" applyAlignment="1">
      <alignment vertical="center"/>
    </xf>
    <xf numFmtId="0" fontId="34" fillId="3" borderId="121" xfId="0" applyNumberFormat="1" applyFont="1" applyFill="1" applyBorder="1" applyAlignment="1">
      <alignment vertical="center"/>
    </xf>
    <xf numFmtId="0" fontId="30" fillId="3" borderId="121" xfId="5" applyNumberFormat="1" applyFont="1" applyFill="1" applyBorder="1" applyAlignment="1">
      <alignment vertical="center"/>
    </xf>
    <xf numFmtId="0" fontId="30" fillId="3" borderId="28" xfId="5" applyNumberFormat="1" applyFont="1" applyFill="1" applyBorder="1" applyAlignment="1">
      <alignment vertical="center"/>
    </xf>
    <xf numFmtId="0" fontId="30" fillId="3" borderId="55" xfId="5" applyNumberFormat="1" applyFont="1" applyFill="1" applyBorder="1" applyAlignment="1">
      <alignment vertical="center"/>
    </xf>
    <xf numFmtId="0" fontId="30" fillId="3" borderId="34" xfId="5" applyNumberFormat="1" applyFont="1" applyFill="1" applyBorder="1" applyAlignment="1">
      <alignment vertical="center"/>
    </xf>
    <xf numFmtId="0" fontId="30" fillId="3" borderId="180" xfId="0" applyNumberFormat="1" applyFont="1" applyFill="1" applyBorder="1" applyAlignment="1">
      <alignment horizontal="center" vertical="center"/>
    </xf>
    <xf numFmtId="0" fontId="30" fillId="3" borderId="127" xfId="0" applyNumberFormat="1" applyFont="1" applyFill="1" applyBorder="1" applyAlignment="1">
      <alignment horizontal="center" vertical="center"/>
    </xf>
    <xf numFmtId="0" fontId="34" fillId="3" borderId="127" xfId="0" applyNumberFormat="1" applyFont="1" applyFill="1" applyBorder="1" applyAlignment="1">
      <alignment vertical="center"/>
    </xf>
    <xf numFmtId="0" fontId="30" fillId="3" borderId="127" xfId="0" applyNumberFormat="1" applyFont="1" applyFill="1" applyBorder="1" applyAlignment="1">
      <alignment vertical="center"/>
    </xf>
    <xf numFmtId="0" fontId="30" fillId="3" borderId="127" xfId="5" applyNumberFormat="1" applyFont="1" applyFill="1" applyBorder="1" applyAlignment="1">
      <alignment vertical="center"/>
    </xf>
    <xf numFmtId="0" fontId="30" fillId="3" borderId="128" xfId="0" applyNumberFormat="1" applyFont="1" applyFill="1" applyBorder="1" applyAlignment="1">
      <alignment horizontal="center" vertical="center"/>
    </xf>
    <xf numFmtId="0" fontId="30" fillId="0" borderId="149" xfId="0" applyNumberFormat="1" applyFont="1" applyBorder="1" applyAlignment="1">
      <alignment vertical="center"/>
    </xf>
    <xf numFmtId="0" fontId="30" fillId="0" borderId="91" xfId="5" applyNumberFormat="1" applyFont="1" applyFill="1" applyBorder="1" applyAlignment="1">
      <alignment vertical="center"/>
    </xf>
    <xf numFmtId="0" fontId="30" fillId="0" borderId="150" xfId="5" applyNumberFormat="1" applyFont="1" applyFill="1" applyBorder="1" applyAlignment="1">
      <alignment vertical="center"/>
    </xf>
    <xf numFmtId="1" fontId="34" fillId="0" borderId="92" xfId="0" applyNumberFormat="1" applyFont="1" applyBorder="1" applyAlignment="1">
      <alignment vertical="center" shrinkToFit="1"/>
    </xf>
    <xf numFmtId="1" fontId="34" fillId="0" borderId="89" xfId="0" applyNumberFormat="1" applyFont="1" applyBorder="1" applyAlignment="1">
      <alignment vertical="center" shrinkToFit="1"/>
    </xf>
    <xf numFmtId="1" fontId="30" fillId="0" borderId="89" xfId="5" applyNumberFormat="1" applyFont="1" applyFill="1" applyBorder="1" applyAlignment="1">
      <alignment vertical="center" shrinkToFit="1"/>
    </xf>
    <xf numFmtId="0" fontId="30" fillId="0" borderId="140" xfId="0" applyNumberFormat="1" applyFont="1" applyBorder="1" applyAlignment="1">
      <alignment vertical="center"/>
    </xf>
    <xf numFmtId="0" fontId="30" fillId="0" borderId="81" xfId="5" applyNumberFormat="1" applyFont="1" applyFill="1" applyBorder="1" applyAlignment="1">
      <alignment vertical="center"/>
    </xf>
    <xf numFmtId="0" fontId="30" fillId="0" borderId="141" xfId="5" applyNumberFormat="1" applyFont="1" applyFill="1" applyBorder="1" applyAlignment="1">
      <alignment vertical="center"/>
    </xf>
    <xf numFmtId="1" fontId="30" fillId="0" borderId="82" xfId="5" applyNumberFormat="1" applyFont="1" applyFill="1" applyBorder="1" applyAlignment="1">
      <alignment vertical="center" shrinkToFit="1"/>
    </xf>
    <xf numFmtId="1" fontId="30" fillId="0" borderId="86" xfId="5" applyNumberFormat="1" applyFont="1" applyFill="1" applyBorder="1" applyAlignment="1">
      <alignment vertical="center" shrinkToFit="1"/>
    </xf>
    <xf numFmtId="1" fontId="30" fillId="0" borderId="123" xfId="5" applyNumberFormat="1" applyFont="1" applyFill="1" applyBorder="1" applyAlignment="1">
      <alignment vertical="center" shrinkToFit="1"/>
    </xf>
    <xf numFmtId="0" fontId="30" fillId="0" borderId="124" xfId="0" applyFont="1" applyBorder="1" applyAlignment="1">
      <alignment horizontal="center" vertical="top" wrapText="1"/>
    </xf>
    <xf numFmtId="0" fontId="30" fillId="0" borderId="133" xfId="0" applyNumberFormat="1" applyFont="1" applyBorder="1" applyAlignment="1">
      <alignment vertical="center"/>
    </xf>
    <xf numFmtId="0" fontId="30" fillId="0" borderId="119" xfId="5" applyNumberFormat="1" applyFont="1" applyFill="1" applyBorder="1" applyAlignment="1">
      <alignment vertical="center"/>
    </xf>
    <xf numFmtId="0" fontId="30" fillId="0" borderId="134" xfId="5" applyNumberFormat="1" applyFont="1" applyFill="1" applyBorder="1" applyAlignment="1">
      <alignment vertical="center"/>
    </xf>
    <xf numFmtId="1" fontId="30" fillId="0" borderId="179" xfId="5" applyNumberFormat="1" applyFont="1" applyFill="1" applyBorder="1" applyAlignment="1">
      <alignment vertical="center" shrinkToFit="1"/>
    </xf>
    <xf numFmtId="1" fontId="30" fillId="0" borderId="117" xfId="5" applyNumberFormat="1" applyFont="1" applyFill="1" applyBorder="1" applyAlignment="1">
      <alignment vertical="center" shrinkToFit="1"/>
    </xf>
    <xf numFmtId="1" fontId="30" fillId="0" borderId="125" xfId="5" applyNumberFormat="1" applyFont="1" applyFill="1" applyBorder="1" applyAlignment="1">
      <alignment vertical="center" shrinkToFit="1"/>
    </xf>
    <xf numFmtId="10" fontId="30" fillId="0" borderId="0" xfId="4" applyNumberFormat="1" applyFont="1" applyFill="1" applyAlignment="1">
      <alignment vertical="center"/>
    </xf>
    <xf numFmtId="0" fontId="30" fillId="0" borderId="93" xfId="0" applyFont="1" applyFill="1" applyBorder="1" applyAlignment="1">
      <alignment vertical="center" shrinkToFit="1"/>
    </xf>
    <xf numFmtId="0" fontId="30" fillId="0" borderId="94" xfId="0" applyFont="1" applyFill="1" applyBorder="1" applyAlignment="1">
      <alignment vertical="center" shrinkToFit="1"/>
    </xf>
    <xf numFmtId="182" fontId="30" fillId="2" borderId="95" xfId="0" applyNumberFormat="1" applyFont="1" applyFill="1" applyBorder="1" applyAlignment="1">
      <alignment vertical="center" shrinkToFit="1"/>
    </xf>
    <xf numFmtId="187" fontId="30" fillId="2" borderId="95" xfId="0" applyNumberFormat="1" applyFont="1" applyFill="1" applyBorder="1" applyAlignment="1">
      <alignment vertical="center" shrinkToFit="1"/>
    </xf>
    <xf numFmtId="187" fontId="30" fillId="2" borderId="159" xfId="0" applyNumberFormat="1" applyFont="1" applyFill="1" applyBorder="1" applyAlignment="1">
      <alignment vertical="center" shrinkToFit="1"/>
    </xf>
    <xf numFmtId="182" fontId="30" fillId="2" borderId="148" xfId="0" applyNumberFormat="1" applyFont="1" applyFill="1" applyBorder="1" applyAlignment="1">
      <alignment vertical="center" shrinkToFit="1"/>
    </xf>
    <xf numFmtId="187" fontId="30" fillId="2" borderId="148" xfId="0" applyNumberFormat="1" applyFont="1" applyFill="1" applyBorder="1" applyAlignment="1">
      <alignment vertical="center" shrinkToFit="1"/>
    </xf>
    <xf numFmtId="187" fontId="30" fillId="2" borderId="162" xfId="0" applyNumberFormat="1" applyFont="1" applyFill="1" applyBorder="1" applyAlignment="1">
      <alignment vertical="center" shrinkToFit="1"/>
    </xf>
    <xf numFmtId="0" fontId="30" fillId="0" borderId="160" xfId="0" applyFont="1" applyFill="1" applyBorder="1" applyAlignment="1">
      <alignment vertical="center" shrinkToFit="1"/>
    </xf>
    <xf numFmtId="0" fontId="30" fillId="0" borderId="0" xfId="0" applyFont="1" applyFill="1" applyBorder="1" applyAlignment="1">
      <alignment vertical="top"/>
    </xf>
    <xf numFmtId="0" fontId="30" fillId="0" borderId="0" xfId="5" applyFont="1" applyFill="1" applyAlignment="1">
      <alignment vertical="center" wrapText="1"/>
    </xf>
    <xf numFmtId="0" fontId="30" fillId="3" borderId="16" xfId="5" applyFont="1" applyFill="1" applyBorder="1" applyAlignment="1">
      <alignment horizontal="left" vertical="center"/>
    </xf>
    <xf numFmtId="0" fontId="30" fillId="3" borderId="79" xfId="5" applyFont="1" applyFill="1" applyBorder="1" applyAlignment="1">
      <alignment horizontal="left" vertical="center"/>
    </xf>
    <xf numFmtId="0" fontId="30" fillId="3" borderId="49" xfId="5" applyFont="1" applyFill="1" applyBorder="1" applyAlignment="1">
      <alignment vertical="center" wrapText="1"/>
    </xf>
    <xf numFmtId="188" fontId="30" fillId="3" borderId="136" xfId="5" applyNumberFormat="1" applyFont="1" applyFill="1" applyBorder="1" applyAlignment="1">
      <alignment vertical="center" shrinkToFit="1"/>
    </xf>
    <xf numFmtId="188" fontId="30" fillId="3" borderId="121" xfId="5" applyNumberFormat="1" applyFont="1" applyFill="1" applyBorder="1" applyAlignment="1">
      <alignment vertical="center" shrinkToFit="1"/>
    </xf>
    <xf numFmtId="188" fontId="30" fillId="3" borderId="122" xfId="5" applyNumberFormat="1" applyFont="1" applyFill="1" applyBorder="1" applyAlignment="1">
      <alignment vertical="center" shrinkToFit="1"/>
    </xf>
    <xf numFmtId="57" fontId="30" fillId="3" borderId="28" xfId="0" applyNumberFormat="1" applyFont="1" applyFill="1" applyBorder="1" applyAlignment="1" applyProtection="1">
      <alignment vertical="center" shrinkToFit="1"/>
      <protection locked="0"/>
    </xf>
    <xf numFmtId="57" fontId="30" fillId="3" borderId="55" xfId="0" applyNumberFormat="1" applyFont="1" applyFill="1" applyBorder="1" applyAlignment="1" applyProtection="1">
      <alignment horizontal="center" vertical="center" shrinkToFit="1"/>
      <protection locked="0"/>
    </xf>
    <xf numFmtId="0" fontId="30" fillId="3" borderId="34" xfId="5" applyFont="1" applyFill="1" applyBorder="1" applyAlignment="1">
      <alignment horizontal="center" vertical="center"/>
    </xf>
    <xf numFmtId="0" fontId="30" fillId="3" borderId="133" xfId="5" applyFont="1" applyFill="1" applyBorder="1" applyAlignment="1">
      <alignment horizontal="center" vertical="center"/>
    </xf>
    <xf numFmtId="0" fontId="30" fillId="3" borderId="117" xfId="5" applyFont="1" applyFill="1" applyBorder="1" applyAlignment="1">
      <alignment horizontal="center" vertical="center"/>
    </xf>
    <xf numFmtId="0" fontId="30" fillId="0" borderId="0" xfId="5" applyFont="1" applyFill="1" applyAlignment="1">
      <alignment horizontal="right" vertical="center"/>
    </xf>
    <xf numFmtId="0" fontId="30" fillId="0" borderId="0" xfId="0" applyNumberFormat="1" applyFont="1" applyFill="1" applyAlignment="1">
      <alignment vertical="center"/>
    </xf>
    <xf numFmtId="0" fontId="30" fillId="0" borderId="137" xfId="5" applyFont="1" applyFill="1" applyBorder="1" applyAlignment="1">
      <alignment vertical="center"/>
    </xf>
    <xf numFmtId="0" fontId="30" fillId="0" borderId="138" xfId="5" applyFont="1" applyFill="1" applyBorder="1" applyAlignment="1">
      <alignment vertical="center"/>
    </xf>
    <xf numFmtId="0" fontId="30" fillId="0" borderId="139" xfId="5" applyFont="1" applyFill="1" applyBorder="1" applyAlignment="1">
      <alignment horizontal="center" vertical="center" textRotation="180"/>
    </xf>
    <xf numFmtId="1" fontId="30" fillId="0" borderId="121" xfId="5" applyNumberFormat="1" applyFont="1" applyFill="1" applyBorder="1" applyAlignment="1">
      <alignment vertical="center" shrinkToFit="1"/>
    </xf>
    <xf numFmtId="1" fontId="30" fillId="0" borderId="122" xfId="5" applyNumberFormat="1" applyFont="1" applyFill="1" applyBorder="1" applyAlignment="1">
      <alignment vertical="center" shrinkToFit="1"/>
    </xf>
    <xf numFmtId="0" fontId="30" fillId="0" borderId="140" xfId="5" applyFont="1" applyFill="1" applyBorder="1" applyAlignment="1">
      <alignment vertical="center"/>
    </xf>
    <xf numFmtId="0" fontId="30" fillId="0" borderId="81" xfId="5" applyFont="1" applyFill="1" applyBorder="1" applyAlignment="1">
      <alignment vertical="center"/>
    </xf>
    <xf numFmtId="0" fontId="35" fillId="0" borderId="141" xfId="0" applyFont="1" applyFill="1" applyBorder="1" applyAlignment="1">
      <alignment horizontal="center" vertical="center" textRotation="180"/>
    </xf>
    <xf numFmtId="1" fontId="30" fillId="0" borderId="87" xfId="5" applyNumberFormat="1" applyFont="1" applyFill="1" applyBorder="1" applyAlignment="1">
      <alignment vertical="center" shrinkToFit="1"/>
    </xf>
    <xf numFmtId="1" fontId="30" fillId="0" borderId="124" xfId="5" applyNumberFormat="1" applyFont="1" applyFill="1" applyBorder="1" applyAlignment="1">
      <alignment vertical="center" shrinkToFit="1"/>
    </xf>
    <xf numFmtId="0" fontId="35" fillId="0" borderId="8" xfId="0" applyFont="1" applyFill="1" applyBorder="1" applyAlignment="1">
      <alignment horizontal="center" vertical="center" textRotation="180"/>
    </xf>
    <xf numFmtId="0" fontId="30" fillId="2" borderId="25" xfId="5" applyFont="1" applyFill="1" applyBorder="1" applyAlignment="1">
      <alignment vertical="center"/>
    </xf>
    <xf numFmtId="0" fontId="30" fillId="2" borderId="4" xfId="5" applyFont="1" applyFill="1" applyBorder="1" applyAlignment="1">
      <alignment vertical="center"/>
    </xf>
    <xf numFmtId="181" fontId="30" fillId="2" borderId="5" xfId="5" applyNumberFormat="1" applyFont="1" applyFill="1" applyBorder="1" applyAlignment="1">
      <alignment vertical="center"/>
    </xf>
    <xf numFmtId="1" fontId="30" fillId="2" borderId="130" xfId="5" applyNumberFormat="1" applyFont="1" applyFill="1" applyBorder="1" applyAlignment="1">
      <alignment vertical="center" shrinkToFit="1"/>
    </xf>
    <xf numFmtId="1" fontId="30" fillId="2" borderId="132" xfId="5" applyNumberFormat="1" applyFont="1" applyFill="1" applyBorder="1" applyAlignment="1">
      <alignment vertical="center" shrinkToFit="1"/>
    </xf>
    <xf numFmtId="0" fontId="36" fillId="0" borderId="0" xfId="6" applyFont="1" applyFill="1" applyAlignment="1">
      <alignment vertical="center"/>
    </xf>
    <xf numFmtId="0" fontId="30" fillId="2" borderId="129" xfId="5" applyFont="1" applyFill="1" applyBorder="1" applyAlignment="1">
      <alignment vertical="center"/>
    </xf>
    <xf numFmtId="0" fontId="30" fillId="2" borderId="130" xfId="5" applyFont="1" applyFill="1" applyBorder="1" applyAlignment="1">
      <alignment vertical="center"/>
    </xf>
    <xf numFmtId="0" fontId="35" fillId="2" borderId="131" xfId="0" applyFont="1" applyFill="1" applyBorder="1" applyAlignment="1">
      <alignment horizontal="center" vertical="center" textRotation="180"/>
    </xf>
    <xf numFmtId="1" fontId="30" fillId="2" borderId="129" xfId="5" applyNumberFormat="1" applyFont="1" applyFill="1" applyBorder="1" applyAlignment="1">
      <alignment vertical="center" shrinkToFit="1"/>
    </xf>
    <xf numFmtId="181" fontId="30" fillId="0" borderId="139" xfId="5" applyNumberFormat="1" applyFont="1" applyFill="1" applyBorder="1" applyAlignment="1">
      <alignment vertical="center"/>
    </xf>
    <xf numFmtId="1" fontId="30" fillId="0" borderId="126" xfId="5" applyNumberFormat="1" applyFont="1" applyFill="1" applyBorder="1" applyAlignment="1">
      <alignment vertical="center" shrinkToFit="1"/>
    </xf>
    <xf numFmtId="181" fontId="30" fillId="0" borderId="141" xfId="5" applyNumberFormat="1" applyFont="1" applyFill="1" applyBorder="1" applyAlignment="1">
      <alignment vertical="center"/>
    </xf>
    <xf numFmtId="0" fontId="30" fillId="0" borderId="28" xfId="5" applyFont="1" applyFill="1" applyBorder="1" applyAlignment="1">
      <alignment vertical="center"/>
    </xf>
    <xf numFmtId="0" fontId="30" fillId="0" borderId="55" xfId="5" applyFont="1" applyFill="1" applyBorder="1" applyAlignment="1">
      <alignment vertical="center"/>
    </xf>
    <xf numFmtId="181" fontId="30" fillId="0" borderId="34" xfId="5" applyNumberFormat="1" applyFont="1" applyFill="1" applyBorder="1" applyAlignment="1">
      <alignment vertical="center"/>
    </xf>
    <xf numFmtId="0" fontId="30" fillId="2" borderId="120" xfId="5" applyFont="1" applyFill="1" applyBorder="1" applyAlignment="1">
      <alignment vertical="center"/>
    </xf>
    <xf numFmtId="0" fontId="30" fillId="2" borderId="117" xfId="5" applyFont="1" applyFill="1" applyBorder="1" applyAlignment="1">
      <alignment vertical="center"/>
    </xf>
    <xf numFmtId="0" fontId="35" fillId="2" borderId="118" xfId="0" applyFont="1" applyFill="1" applyBorder="1" applyAlignment="1">
      <alignment horizontal="center" vertical="center" textRotation="180"/>
    </xf>
    <xf numFmtId="1" fontId="30" fillId="2" borderId="117" xfId="5" applyNumberFormat="1" applyFont="1" applyFill="1" applyBorder="1" applyAlignment="1">
      <alignment vertical="center" shrinkToFit="1"/>
    </xf>
    <xf numFmtId="1" fontId="30" fillId="2" borderId="125" xfId="5" applyNumberFormat="1" applyFont="1" applyFill="1" applyBorder="1" applyAlignment="1">
      <alignment vertical="center" shrinkToFit="1"/>
    </xf>
    <xf numFmtId="0" fontId="30" fillId="2" borderId="25" xfId="5" applyFont="1" applyFill="1" applyBorder="1" applyAlignment="1">
      <alignment horizontal="center" vertical="center" wrapText="1"/>
    </xf>
    <xf numFmtId="0" fontId="30" fillId="2" borderId="55" xfId="5" applyFont="1" applyFill="1" applyBorder="1" applyAlignment="1">
      <alignment vertical="center"/>
    </xf>
    <xf numFmtId="181" fontId="30" fillId="2" borderId="34" xfId="5" applyNumberFormat="1" applyFont="1" applyFill="1" applyBorder="1" applyAlignment="1">
      <alignment vertical="center"/>
    </xf>
    <xf numFmtId="1" fontId="30" fillId="2" borderId="127" xfId="5" applyNumberFormat="1" applyFont="1" applyFill="1" applyBorder="1" applyAlignment="1">
      <alignment vertical="center" shrinkToFit="1"/>
    </xf>
    <xf numFmtId="1" fontId="30" fillId="2" borderId="128" xfId="5" applyNumberFormat="1" applyFont="1" applyFill="1" applyBorder="1" applyAlignment="1">
      <alignment vertical="center" shrinkToFit="1"/>
    </xf>
    <xf numFmtId="1" fontId="30" fillId="0" borderId="0" xfId="5" applyNumberFormat="1" applyFont="1" applyFill="1" applyBorder="1" applyAlignment="1">
      <alignment vertical="center" shrinkToFit="1"/>
    </xf>
    <xf numFmtId="0" fontId="30" fillId="3" borderId="16" xfId="5" applyFont="1" applyFill="1" applyBorder="1" applyAlignment="1">
      <alignment vertical="center"/>
    </xf>
    <xf numFmtId="0" fontId="30" fillId="3" borderId="79" xfId="5" applyFont="1" applyFill="1" applyBorder="1" applyAlignment="1">
      <alignment vertical="center"/>
    </xf>
    <xf numFmtId="0" fontId="30" fillId="3" borderId="49" xfId="5" applyFont="1" applyFill="1" applyBorder="1" applyAlignment="1">
      <alignment vertical="center"/>
    </xf>
    <xf numFmtId="0" fontId="30" fillId="3" borderId="144" xfId="5" applyFont="1" applyFill="1" applyBorder="1" applyAlignment="1">
      <alignment horizontal="center" vertical="center"/>
    </xf>
    <xf numFmtId="0" fontId="30" fillId="3" borderId="145" xfId="5" applyFont="1" applyFill="1" applyBorder="1" applyAlignment="1">
      <alignment horizontal="center" vertical="center"/>
    </xf>
    <xf numFmtId="0" fontId="30" fillId="3" borderId="49" xfId="5" applyFont="1" applyFill="1" applyBorder="1" applyAlignment="1">
      <alignment horizontal="center" vertical="center"/>
    </xf>
    <xf numFmtId="0" fontId="30" fillId="0" borderId="0" xfId="5" applyFont="1" applyFill="1" applyBorder="1" applyAlignment="1">
      <alignment horizontal="center" vertical="center"/>
    </xf>
    <xf numFmtId="57" fontId="30" fillId="3" borderId="17" xfId="0" applyNumberFormat="1" applyFont="1" applyFill="1" applyBorder="1" applyAlignment="1" applyProtection="1">
      <alignment vertical="center" shrinkToFit="1"/>
      <protection locked="0"/>
    </xf>
    <xf numFmtId="57" fontId="30" fillId="3" borderId="0" xfId="0" applyNumberFormat="1" applyFont="1" applyFill="1" applyBorder="1" applyAlignment="1" applyProtection="1">
      <alignment horizontal="center" vertical="center" shrinkToFit="1"/>
      <protection locked="0"/>
    </xf>
    <xf numFmtId="57" fontId="30" fillId="3" borderId="8" xfId="0" applyNumberFormat="1" applyFont="1" applyFill="1" applyBorder="1" applyAlignment="1" applyProtection="1">
      <alignment horizontal="center" vertical="center" shrinkToFit="1"/>
      <protection locked="0"/>
    </xf>
    <xf numFmtId="0" fontId="30" fillId="3" borderId="120" xfId="5" applyFont="1" applyFill="1" applyBorder="1" applyAlignment="1">
      <alignment horizontal="center" vertical="center"/>
    </xf>
    <xf numFmtId="0" fontId="30" fillId="3" borderId="134" xfId="5" applyFont="1" applyFill="1" applyBorder="1" applyAlignment="1">
      <alignment horizontal="center" vertical="center"/>
    </xf>
    <xf numFmtId="0" fontId="40" fillId="0" borderId="0" xfId="0" applyFont="1" applyFill="1">
      <alignment vertical="center"/>
    </xf>
    <xf numFmtId="0" fontId="30" fillId="0" borderId="16" xfId="0" applyFont="1" applyBorder="1" applyAlignment="1">
      <alignment vertical="center"/>
    </xf>
    <xf numFmtId="0" fontId="30" fillId="0" borderId="79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150" xfId="5" applyFont="1" applyFill="1" applyBorder="1" applyAlignment="1">
      <alignment horizontal="center" vertical="center" textRotation="180"/>
    </xf>
    <xf numFmtId="0" fontId="30" fillId="0" borderId="0" xfId="0" applyFont="1" applyFill="1" applyAlignment="1">
      <alignment vertical="center"/>
    </xf>
    <xf numFmtId="181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/>
    </xf>
    <xf numFmtId="179" fontId="30" fillId="0" borderId="0" xfId="5" applyNumberFormat="1" applyFont="1" applyFill="1" applyAlignment="1">
      <alignment vertical="center"/>
    </xf>
    <xf numFmtId="0" fontId="30" fillId="2" borderId="143" xfId="5" applyFont="1" applyFill="1" applyBorder="1" applyAlignment="1">
      <alignment vertical="center"/>
    </xf>
    <xf numFmtId="179" fontId="30" fillId="2" borderId="4" xfId="5" applyNumberFormat="1" applyFont="1" applyFill="1" applyBorder="1" applyAlignment="1">
      <alignment vertical="center"/>
    </xf>
    <xf numFmtId="179" fontId="30" fillId="2" borderId="5" xfId="5" applyNumberFormat="1" applyFont="1" applyFill="1" applyBorder="1" applyAlignment="1">
      <alignment vertical="center"/>
    </xf>
    <xf numFmtId="1" fontId="30" fillId="2" borderId="5" xfId="5" applyNumberFormat="1" applyFont="1" applyFill="1" applyBorder="1" applyAlignment="1">
      <alignment vertical="center" shrinkToFit="1"/>
    </xf>
    <xf numFmtId="180" fontId="30" fillId="2" borderId="6" xfId="5" applyNumberFormat="1" applyFont="1" applyFill="1" applyBorder="1" applyAlignment="1">
      <alignment horizontal="center" vertical="center"/>
    </xf>
    <xf numFmtId="179" fontId="30" fillId="0" borderId="0" xfId="5" applyNumberFormat="1" applyFont="1" applyFill="1" applyBorder="1" applyAlignment="1">
      <alignment vertical="center"/>
    </xf>
    <xf numFmtId="0" fontId="40" fillId="0" borderId="9" xfId="5" applyFont="1" applyFill="1" applyBorder="1" applyAlignment="1">
      <alignment vertical="center"/>
    </xf>
    <xf numFmtId="179" fontId="30" fillId="0" borderId="137" xfId="5" applyNumberFormat="1" applyFont="1" applyFill="1" applyBorder="1" applyAlignment="1">
      <alignment vertical="center"/>
    </xf>
    <xf numFmtId="179" fontId="30" fillId="0" borderId="138" xfId="5" applyNumberFormat="1" applyFont="1" applyFill="1" applyBorder="1" applyAlignment="1">
      <alignment vertical="center"/>
    </xf>
    <xf numFmtId="179" fontId="40" fillId="0" borderId="139" xfId="5" applyNumberFormat="1" applyFont="1" applyFill="1" applyBorder="1" applyAlignment="1">
      <alignment vertical="center"/>
    </xf>
    <xf numFmtId="1" fontId="30" fillId="0" borderId="139" xfId="5" applyNumberFormat="1" applyFont="1" applyFill="1" applyBorder="1" applyAlignment="1">
      <alignment vertical="center" shrinkToFit="1"/>
    </xf>
    <xf numFmtId="180" fontId="30" fillId="0" borderId="135" xfId="5" applyNumberFormat="1" applyFont="1" applyFill="1" applyBorder="1" applyAlignment="1">
      <alignment horizontal="center" vertical="center"/>
    </xf>
    <xf numFmtId="0" fontId="40" fillId="0" borderId="28" xfId="5" applyFont="1" applyFill="1" applyBorder="1" applyAlignment="1">
      <alignment vertical="center"/>
    </xf>
    <xf numFmtId="179" fontId="30" fillId="0" borderId="28" xfId="5" applyNumberFormat="1" applyFont="1" applyFill="1" applyBorder="1" applyAlignment="1">
      <alignment vertical="center"/>
    </xf>
    <xf numFmtId="179" fontId="30" fillId="0" borderId="55" xfId="5" applyNumberFormat="1" applyFont="1" applyFill="1" applyBorder="1" applyAlignment="1">
      <alignment vertical="center"/>
    </xf>
    <xf numFmtId="179" fontId="40" fillId="0" borderId="34" xfId="5" applyNumberFormat="1" applyFont="1" applyFill="1" applyBorder="1" applyAlignment="1">
      <alignment vertical="center"/>
    </xf>
    <xf numFmtId="1" fontId="30" fillId="0" borderId="127" xfId="5" applyNumberFormat="1" applyFont="1" applyFill="1" applyBorder="1" applyAlignment="1">
      <alignment vertical="center" shrinkToFit="1"/>
    </xf>
    <xf numFmtId="1" fontId="30" fillId="0" borderId="34" xfId="5" applyNumberFormat="1" applyFont="1" applyFill="1" applyBorder="1" applyAlignment="1">
      <alignment vertical="center" shrinkToFit="1"/>
    </xf>
    <xf numFmtId="180" fontId="30" fillId="0" borderId="27" xfId="5" applyNumberFormat="1" applyFont="1" applyFill="1" applyBorder="1" applyAlignment="1">
      <alignment horizontal="center" vertical="center"/>
    </xf>
    <xf numFmtId="0" fontId="30" fillId="0" borderId="7" xfId="5" applyFont="1" applyFill="1" applyBorder="1" applyAlignment="1">
      <alignment vertical="center"/>
    </xf>
    <xf numFmtId="179" fontId="30" fillId="0" borderId="4" xfId="5" applyNumberFormat="1" applyFont="1" applyFill="1" applyBorder="1" applyAlignment="1">
      <alignment vertical="center"/>
    </xf>
    <xf numFmtId="179" fontId="30" fillId="0" borderId="5" xfId="5" applyNumberFormat="1" applyFont="1" applyFill="1" applyBorder="1" applyAlignment="1">
      <alignment vertical="center"/>
    </xf>
    <xf numFmtId="1" fontId="30" fillId="0" borderId="136" xfId="5" applyNumberFormat="1" applyFont="1" applyFill="1" applyBorder="1" applyAlignment="1">
      <alignment vertical="center" shrinkToFit="1"/>
    </xf>
    <xf numFmtId="1" fontId="30" fillId="0" borderId="130" xfId="5" applyNumberFormat="1" applyFont="1" applyFill="1" applyBorder="1" applyAlignment="1">
      <alignment vertical="center" shrinkToFit="1"/>
    </xf>
    <xf numFmtId="1" fontId="30" fillId="0" borderId="5" xfId="5" applyNumberFormat="1" applyFont="1" applyFill="1" applyBorder="1" applyAlignment="1">
      <alignment vertical="center" shrinkToFit="1"/>
    </xf>
    <xf numFmtId="180" fontId="30" fillId="0" borderId="6" xfId="5" applyNumberFormat="1" applyFont="1" applyFill="1" applyBorder="1" applyAlignment="1">
      <alignment horizontal="center" vertical="center"/>
    </xf>
    <xf numFmtId="179" fontId="40" fillId="0" borderId="5" xfId="5" applyNumberFormat="1" applyFont="1" applyFill="1" applyBorder="1" applyAlignment="1">
      <alignment horizontal="center" vertical="center"/>
    </xf>
    <xf numFmtId="0" fontId="30" fillId="2" borderId="16" xfId="5" applyFont="1" applyFill="1" applyBorder="1" applyAlignment="1">
      <alignment vertical="center"/>
    </xf>
    <xf numFmtId="179" fontId="40" fillId="0" borderId="9" xfId="5" applyNumberFormat="1" applyFont="1" applyFill="1" applyBorder="1" applyAlignment="1">
      <alignment vertical="center"/>
    </xf>
    <xf numFmtId="0" fontId="30" fillId="0" borderId="138" xfId="5" applyFont="1" applyFill="1" applyBorder="1" applyAlignment="1">
      <alignment vertical="top" wrapText="1"/>
    </xf>
    <xf numFmtId="0" fontId="30" fillId="0" borderId="139" xfId="5" applyFont="1" applyFill="1" applyBorder="1" applyAlignment="1">
      <alignment vertical="top" wrapText="1"/>
    </xf>
    <xf numFmtId="180" fontId="30" fillId="0" borderId="135" xfId="5" applyNumberFormat="1" applyFont="1" applyFill="1" applyBorder="1" applyAlignment="1">
      <alignment vertical="center"/>
    </xf>
    <xf numFmtId="0" fontId="30" fillId="0" borderId="81" xfId="5" applyFont="1" applyFill="1" applyBorder="1" applyAlignment="1">
      <alignment vertical="top" wrapText="1"/>
    </xf>
    <xf numFmtId="0" fontId="30" fillId="0" borderId="141" xfId="5" applyFont="1" applyFill="1" applyBorder="1" applyAlignment="1">
      <alignment vertical="top" wrapText="1"/>
    </xf>
    <xf numFmtId="1" fontId="30" fillId="0" borderId="146" xfId="5" applyNumberFormat="1" applyFont="1" applyFill="1" applyBorder="1" applyAlignment="1">
      <alignment vertical="center" shrinkToFit="1"/>
    </xf>
    <xf numFmtId="1" fontId="30" fillId="0" borderId="141" xfId="5" applyNumberFormat="1" applyFont="1" applyFill="1" applyBorder="1" applyAlignment="1">
      <alignment vertical="center" shrinkToFit="1"/>
    </xf>
    <xf numFmtId="180" fontId="30" fillId="0" borderId="142" xfId="5" applyNumberFormat="1" applyFont="1" applyFill="1" applyBorder="1" applyAlignment="1">
      <alignment vertical="center"/>
    </xf>
    <xf numFmtId="0" fontId="30" fillId="0" borderId="81" xfId="5" applyFont="1" applyFill="1" applyBorder="1" applyAlignment="1">
      <alignment vertical="center" shrinkToFit="1"/>
    </xf>
    <xf numFmtId="0" fontId="30" fillId="0" borderId="141" xfId="5" applyFont="1" applyFill="1" applyBorder="1" applyAlignment="1">
      <alignment vertical="center" shrinkToFit="1"/>
    </xf>
    <xf numFmtId="0" fontId="30" fillId="0" borderId="142" xfId="5" applyNumberFormat="1" applyFont="1" applyFill="1" applyBorder="1" applyAlignment="1">
      <alignment horizontal="center" vertical="center" shrinkToFit="1"/>
    </xf>
    <xf numFmtId="0" fontId="30" fillId="0" borderId="0" xfId="5" applyFont="1" applyFill="1" applyBorder="1" applyAlignment="1">
      <alignment vertical="center" shrinkToFit="1"/>
    </xf>
    <xf numFmtId="0" fontId="30" fillId="0" borderId="8" xfId="5" applyFont="1" applyFill="1" applyBorder="1" applyAlignment="1">
      <alignment vertical="center" shrinkToFit="1"/>
    </xf>
    <xf numFmtId="1" fontId="30" fillId="0" borderId="147" xfId="5" applyNumberFormat="1" applyFont="1" applyFill="1" applyBorder="1" applyAlignment="1">
      <alignment vertical="center" shrinkToFit="1"/>
    </xf>
    <xf numFmtId="1" fontId="30" fillId="0" borderId="95" xfId="5" applyNumberFormat="1" applyFont="1" applyFill="1" applyBorder="1" applyAlignment="1">
      <alignment vertical="center" shrinkToFit="1"/>
    </xf>
    <xf numFmtId="1" fontId="30" fillId="0" borderId="8" xfId="5" applyNumberFormat="1" applyFont="1" applyFill="1" applyBorder="1" applyAlignment="1">
      <alignment vertical="center" shrinkToFit="1"/>
    </xf>
    <xf numFmtId="0" fontId="30" fillId="0" borderId="9" xfId="5" applyNumberFormat="1" applyFont="1" applyFill="1" applyBorder="1" applyAlignment="1">
      <alignment horizontal="center" vertical="center" shrinkToFit="1"/>
    </xf>
    <xf numFmtId="0" fontId="30" fillId="2" borderId="25" xfId="5" applyFont="1" applyFill="1" applyBorder="1" applyAlignment="1">
      <alignment horizontal="center" vertical="center"/>
    </xf>
    <xf numFmtId="180" fontId="30" fillId="0" borderId="0" xfId="5" applyNumberFormat="1" applyFont="1" applyFill="1" applyBorder="1" applyAlignment="1">
      <alignment horizontal="center" vertical="center"/>
    </xf>
    <xf numFmtId="0" fontId="30" fillId="0" borderId="0" xfId="5" applyFont="1" applyFill="1" applyBorder="1" applyAlignment="1">
      <alignment horizontal="left" vertical="center"/>
    </xf>
    <xf numFmtId="0" fontId="45" fillId="0" borderId="0" xfId="0" applyFont="1" applyAlignment="1"/>
    <xf numFmtId="0" fontId="23" fillId="0" borderId="0" xfId="0" applyFont="1" applyFill="1" applyAlignment="1"/>
    <xf numFmtId="0" fontId="35" fillId="0" borderId="0" xfId="0" applyFont="1" applyFill="1" applyAlignment="1"/>
    <xf numFmtId="0" fontId="30" fillId="0" borderId="147" xfId="0" applyFont="1" applyBorder="1" applyAlignment="1">
      <alignment horizontal="center" vertical="top" wrapText="1"/>
    </xf>
    <xf numFmtId="0" fontId="30" fillId="0" borderId="95" xfId="0" applyFont="1" applyBorder="1" applyAlignment="1">
      <alignment horizontal="center" vertical="center" wrapText="1"/>
    </xf>
    <xf numFmtId="0" fontId="35" fillId="0" borderId="95" xfId="0" applyFont="1" applyBorder="1" applyAlignment="1">
      <alignment horizontal="center" vertical="center" wrapText="1"/>
    </xf>
    <xf numFmtId="0" fontId="30" fillId="0" borderId="159" xfId="0" applyFont="1" applyBorder="1" applyAlignment="1">
      <alignment horizontal="center" vertical="center" wrapText="1"/>
    </xf>
    <xf numFmtId="0" fontId="35" fillId="0" borderId="159" xfId="0" applyFont="1" applyBorder="1" applyAlignment="1">
      <alignment horizontal="center" vertical="center" wrapText="1"/>
    </xf>
    <xf numFmtId="0" fontId="30" fillId="0" borderId="95" xfId="0" applyFont="1" applyBorder="1" applyAlignment="1">
      <alignment horizontal="center" vertical="top" wrapText="1"/>
    </xf>
    <xf numFmtId="0" fontId="30" fillId="0" borderId="157" xfId="0" applyFont="1" applyBorder="1" applyAlignment="1">
      <alignment horizontal="center" vertical="center" wrapText="1"/>
    </xf>
    <xf numFmtId="0" fontId="30" fillId="0" borderId="147" xfId="0" applyFont="1" applyBorder="1" applyAlignment="1">
      <alignment horizontal="center" vertical="center" wrapText="1"/>
    </xf>
    <xf numFmtId="0" fontId="30" fillId="0" borderId="87" xfId="0" applyFont="1" applyBorder="1" applyAlignment="1">
      <alignment horizontal="center" vertical="center" wrapText="1"/>
    </xf>
    <xf numFmtId="0" fontId="30" fillId="0" borderId="89" xfId="0" applyFont="1" applyBorder="1" applyAlignment="1">
      <alignment horizontal="center" vertical="center" wrapText="1"/>
    </xf>
    <xf numFmtId="0" fontId="30" fillId="0" borderId="87" xfId="0" applyFont="1" applyBorder="1" applyAlignment="1">
      <alignment horizontal="center" vertical="top" wrapText="1"/>
    </xf>
    <xf numFmtId="0" fontId="34" fillId="0" borderId="95" xfId="0" applyFont="1" applyBorder="1" applyAlignment="1">
      <alignment horizontal="center" vertical="top" wrapText="1"/>
    </xf>
    <xf numFmtId="0" fontId="30" fillId="0" borderId="157" xfId="0" applyFont="1" applyBorder="1" applyAlignment="1">
      <alignment horizontal="center" vertical="top" wrapText="1"/>
    </xf>
    <xf numFmtId="0" fontId="34" fillId="0" borderId="147" xfId="0" applyFont="1" applyBorder="1" applyAlignment="1">
      <alignment horizontal="center" vertical="top" wrapText="1"/>
    </xf>
    <xf numFmtId="0" fontId="26" fillId="0" borderId="0" xfId="0" applyFont="1" applyAlignment="1">
      <alignment vertical="center"/>
    </xf>
    <xf numFmtId="0" fontId="25" fillId="0" borderId="0" xfId="0" applyFont="1" applyFill="1" applyBorder="1" applyAlignment="1">
      <alignment vertical="center"/>
    </xf>
    <xf numFmtId="0" fontId="21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0" xfId="0" applyFont="1" applyBorder="1" applyAlignment="1">
      <alignment vertical="top"/>
    </xf>
    <xf numFmtId="0" fontId="30" fillId="0" borderId="157" xfId="0" applyFont="1" applyBorder="1" applyAlignment="1">
      <alignment horizontal="center" vertical="center" shrinkToFit="1"/>
    </xf>
    <xf numFmtId="0" fontId="30" fillId="0" borderId="87" xfId="0" applyFont="1" applyBorder="1" applyAlignment="1">
      <alignment horizontal="center" vertical="center" shrinkToFit="1"/>
    </xf>
    <xf numFmtId="0" fontId="30" fillId="0" borderId="83" xfId="0" applyFont="1" applyBorder="1" applyAlignment="1">
      <alignment vertical="center" shrinkToFit="1"/>
    </xf>
    <xf numFmtId="0" fontId="30" fillId="0" borderId="151" xfId="0" applyFont="1" applyBorder="1" applyAlignment="1">
      <alignment vertical="center" shrinkToFit="1"/>
    </xf>
    <xf numFmtId="0" fontId="30" fillId="3" borderId="122" xfId="0" applyNumberFormat="1" applyFont="1" applyFill="1" applyBorder="1" applyAlignment="1">
      <alignment vertical="center" shrinkToFit="1"/>
    </xf>
    <xf numFmtId="1" fontId="34" fillId="0" borderId="150" xfId="0" applyNumberFormat="1" applyFont="1" applyBorder="1" applyAlignment="1">
      <alignment vertical="center" shrinkToFit="1"/>
    </xf>
    <xf numFmtId="1" fontId="30" fillId="0" borderId="134" xfId="5" applyNumberFormat="1" applyFont="1" applyFill="1" applyBorder="1" applyAlignment="1">
      <alignment vertical="center" shrinkToFit="1"/>
    </xf>
    <xf numFmtId="1" fontId="30" fillId="0" borderId="181" xfId="0" applyNumberFormat="1" applyFont="1" applyFill="1" applyBorder="1" applyAlignment="1">
      <alignment vertical="center" shrinkToFit="1"/>
    </xf>
    <xf numFmtId="182" fontId="30" fillId="0" borderId="182" xfId="0" applyNumberFormat="1" applyFont="1" applyFill="1" applyBorder="1" applyAlignment="1">
      <alignment vertical="center" shrinkToFit="1"/>
    </xf>
    <xf numFmtId="187" fontId="30" fillId="0" borderId="183" xfId="0" applyNumberFormat="1" applyFont="1" applyFill="1" applyBorder="1" applyAlignment="1">
      <alignment vertical="center" shrinkToFit="1"/>
    </xf>
    <xf numFmtId="187" fontId="30" fillId="0" borderId="184" xfId="0" applyNumberFormat="1" applyFont="1" applyFill="1" applyBorder="1" applyAlignment="1">
      <alignment vertical="center" shrinkToFit="1"/>
    </xf>
    <xf numFmtId="1" fontId="30" fillId="0" borderId="185" xfId="0" applyNumberFormat="1" applyFont="1" applyFill="1" applyBorder="1" applyAlignment="1">
      <alignment vertical="center" shrinkToFit="1"/>
    </xf>
    <xf numFmtId="182" fontId="30" fillId="0" borderId="186" xfId="0" applyNumberFormat="1" applyFont="1" applyFill="1" applyBorder="1" applyAlignment="1">
      <alignment vertical="center" shrinkToFit="1"/>
    </xf>
    <xf numFmtId="187" fontId="30" fillId="0" borderId="186" xfId="0" applyNumberFormat="1" applyFont="1" applyFill="1" applyBorder="1" applyAlignment="1">
      <alignment vertical="center" shrinkToFit="1"/>
    </xf>
    <xf numFmtId="187" fontId="30" fillId="0" borderId="187" xfId="0" applyNumberFormat="1" applyFont="1" applyFill="1" applyBorder="1" applyAlignment="1">
      <alignment vertical="center" shrinkToFit="1"/>
    </xf>
    <xf numFmtId="182" fontId="30" fillId="0" borderId="183" xfId="0" applyNumberFormat="1" applyFont="1" applyFill="1" applyBorder="1" applyAlignment="1">
      <alignment vertical="center" shrinkToFit="1"/>
    </xf>
    <xf numFmtId="0" fontId="30" fillId="3" borderId="156" xfId="0" applyNumberFormat="1" applyFont="1" applyFill="1" applyBorder="1" applyAlignment="1">
      <alignment vertical="center"/>
    </xf>
    <xf numFmtId="0" fontId="30" fillId="3" borderId="154" xfId="0" applyNumberFormat="1" applyFont="1" applyFill="1" applyBorder="1" applyAlignment="1">
      <alignment horizontal="center" vertical="center"/>
    </xf>
    <xf numFmtId="1" fontId="34" fillId="0" borderId="90" xfId="0" applyNumberFormat="1" applyFont="1" applyBorder="1" applyAlignment="1">
      <alignment vertical="center" shrinkToFit="1"/>
    </xf>
    <xf numFmtId="1" fontId="30" fillId="0" borderId="80" xfId="5" applyNumberFormat="1" applyFont="1" applyFill="1" applyBorder="1" applyAlignment="1">
      <alignment vertical="center" shrinkToFit="1"/>
    </xf>
    <xf numFmtId="1" fontId="30" fillId="0" borderId="118" xfId="5" applyNumberFormat="1" applyFont="1" applyFill="1" applyBorder="1" applyAlignment="1">
      <alignment vertical="center" shrinkToFit="1"/>
    </xf>
    <xf numFmtId="0" fontId="30" fillId="0" borderId="155" xfId="5" applyFont="1" applyFill="1" applyBorder="1" applyAlignment="1">
      <alignment horizontal="center" vertical="center" textRotation="180"/>
    </xf>
    <xf numFmtId="1" fontId="30" fillId="14" borderId="188" xfId="5" applyNumberFormat="1" applyFont="1" applyFill="1" applyBorder="1" applyAlignment="1">
      <alignment vertical="center" shrinkToFit="1"/>
    </xf>
    <xf numFmtId="1" fontId="30" fillId="0" borderId="188" xfId="5" applyNumberFormat="1" applyFont="1" applyFill="1" applyBorder="1" applyAlignment="1">
      <alignment vertical="center" shrinkToFit="1"/>
    </xf>
    <xf numFmtId="1" fontId="30" fillId="0" borderId="189" xfId="5" applyNumberFormat="1" applyFont="1" applyFill="1" applyBorder="1" applyAlignment="1">
      <alignment vertical="center" shrinkToFit="1"/>
    </xf>
    <xf numFmtId="0" fontId="35" fillId="0" borderId="82" xfId="0" applyFont="1" applyFill="1" applyBorder="1" applyAlignment="1">
      <alignment horizontal="center" vertical="center" textRotation="180"/>
    </xf>
    <xf numFmtId="1" fontId="30" fillId="14" borderId="86" xfId="5" applyNumberFormat="1" applyFont="1" applyFill="1" applyBorder="1" applyAlignment="1">
      <alignment vertical="center" shrinkToFit="1"/>
    </xf>
    <xf numFmtId="0" fontId="30" fillId="0" borderId="86" xfId="5" applyFont="1" applyFill="1" applyBorder="1" applyAlignment="1">
      <alignment vertical="center"/>
    </xf>
    <xf numFmtId="181" fontId="30" fillId="0" borderId="86" xfId="5" applyNumberFormat="1" applyFont="1" applyFill="1" applyBorder="1" applyAlignment="1">
      <alignment vertical="center"/>
    </xf>
    <xf numFmtId="0" fontId="30" fillId="0" borderId="133" xfId="5" applyFont="1" applyFill="1" applyBorder="1" applyAlignment="1">
      <alignment vertical="center"/>
    </xf>
    <xf numFmtId="0" fontId="30" fillId="0" borderId="119" xfId="5" applyFont="1" applyFill="1" applyBorder="1" applyAlignment="1">
      <alignment vertical="center"/>
    </xf>
    <xf numFmtId="0" fontId="35" fillId="0" borderId="179" xfId="0" applyFont="1" applyFill="1" applyBorder="1" applyAlignment="1">
      <alignment horizontal="center" vertical="center" textRotation="180"/>
    </xf>
    <xf numFmtId="1" fontId="30" fillId="14" borderId="117" xfId="5" applyNumberFormat="1" applyFont="1" applyFill="1" applyBorder="1" applyAlignment="1">
      <alignment vertical="center" shrinkToFit="1"/>
    </xf>
    <xf numFmtId="181" fontId="30" fillId="0" borderId="117" xfId="5" applyNumberFormat="1" applyFont="1" applyFill="1" applyBorder="1" applyAlignment="1">
      <alignment vertical="center"/>
    </xf>
    <xf numFmtId="0" fontId="30" fillId="2" borderId="28" xfId="5" applyFont="1" applyFill="1" applyBorder="1" applyAlignment="1">
      <alignment vertical="center"/>
    </xf>
    <xf numFmtId="0" fontId="35" fillId="2" borderId="180" xfId="0" applyFont="1" applyFill="1" applyBorder="1" applyAlignment="1">
      <alignment horizontal="center" vertical="center" textRotation="180"/>
    </xf>
    <xf numFmtId="0" fontId="5" fillId="0" borderId="138" xfId="5" applyFont="1" applyFill="1" applyBorder="1" applyAlignment="1">
      <alignment vertical="center"/>
    </xf>
    <xf numFmtId="0" fontId="12" fillId="0" borderId="155" xfId="5" applyFont="1" applyFill="1" applyBorder="1" applyAlignment="1">
      <alignment horizontal="center" vertical="center" textRotation="180"/>
    </xf>
    <xf numFmtId="1" fontId="5" fillId="0" borderId="121" xfId="5" applyNumberFormat="1" applyFont="1" applyFill="1" applyBorder="1" applyAlignment="1">
      <alignment vertical="center" shrinkToFit="1"/>
    </xf>
    <xf numFmtId="1" fontId="5" fillId="14" borderId="121" xfId="5" applyNumberFormat="1" applyFont="1" applyFill="1" applyBorder="1" applyAlignment="1">
      <alignment vertical="center" shrinkToFit="1"/>
    </xf>
    <xf numFmtId="1" fontId="5" fillId="0" borderId="122" xfId="5" applyNumberFormat="1" applyFont="1" applyFill="1" applyBorder="1" applyAlignment="1">
      <alignment vertical="center" shrinkToFit="1"/>
    </xf>
    <xf numFmtId="0" fontId="5" fillId="0" borderId="81" xfId="5" applyFont="1" applyFill="1" applyBorder="1" applyAlignment="1">
      <alignment vertical="center"/>
    </xf>
    <xf numFmtId="0" fontId="27" fillId="0" borderId="82" xfId="0" applyFont="1" applyFill="1" applyBorder="1" applyAlignment="1">
      <alignment horizontal="center" vertical="center" textRotation="180"/>
    </xf>
    <xf numFmtId="1" fontId="5" fillId="0" borderId="86" xfId="5" applyNumberFormat="1" applyFont="1" applyFill="1" applyBorder="1" applyAlignment="1">
      <alignment vertical="center" shrinkToFit="1"/>
    </xf>
    <xf numFmtId="1" fontId="5" fillId="14" borderId="86" xfId="5" applyNumberFormat="1" applyFont="1" applyFill="1" applyBorder="1" applyAlignment="1">
      <alignment vertical="center" shrinkToFit="1"/>
    </xf>
    <xf numFmtId="1" fontId="5" fillId="0" borderId="123" xfId="5" applyNumberFormat="1" applyFont="1" applyFill="1" applyBorder="1" applyAlignment="1">
      <alignment vertical="center" shrinkToFit="1"/>
    </xf>
    <xf numFmtId="0" fontId="30" fillId="2" borderId="119" xfId="5" applyFont="1" applyFill="1" applyBorder="1" applyAlignment="1">
      <alignment vertical="center"/>
    </xf>
    <xf numFmtId="0" fontId="35" fillId="2" borderId="179" xfId="0" applyFont="1" applyFill="1" applyBorder="1" applyAlignment="1">
      <alignment horizontal="center" vertical="center" textRotation="180"/>
    </xf>
    <xf numFmtId="0" fontId="5" fillId="0" borderId="91" xfId="5" applyFont="1" applyFill="1" applyBorder="1" applyAlignment="1">
      <alignment vertical="center"/>
    </xf>
    <xf numFmtId="181" fontId="5" fillId="0" borderId="92" xfId="5" applyNumberFormat="1" applyFont="1" applyFill="1" applyBorder="1" applyAlignment="1">
      <alignment vertical="center"/>
    </xf>
    <xf numFmtId="182" fontId="5" fillId="0" borderId="89" xfId="5" applyNumberFormat="1" applyFont="1" applyFill="1" applyBorder="1" applyAlignment="1">
      <alignment vertical="center" shrinkToFit="1"/>
    </xf>
    <xf numFmtId="182" fontId="5" fillId="14" borderId="89" xfId="5" applyNumberFormat="1" applyFont="1" applyFill="1" applyBorder="1" applyAlignment="1">
      <alignment vertical="center" shrinkToFit="1"/>
    </xf>
    <xf numFmtId="182" fontId="5" fillId="0" borderId="126" xfId="5" applyNumberFormat="1" applyFont="1" applyFill="1" applyBorder="1" applyAlignment="1">
      <alignment vertical="center" shrinkToFit="1"/>
    </xf>
    <xf numFmtId="181" fontId="5" fillId="0" borderId="82" xfId="5" applyNumberFormat="1" applyFont="1" applyFill="1" applyBorder="1" applyAlignment="1">
      <alignment vertical="center"/>
    </xf>
    <xf numFmtId="182" fontId="5" fillId="0" borderId="86" xfId="5" applyNumberFormat="1" applyFont="1" applyFill="1" applyBorder="1" applyAlignment="1">
      <alignment vertical="center" shrinkToFit="1"/>
    </xf>
    <xf numFmtId="182" fontId="5" fillId="14" borderId="86" xfId="5" applyNumberFormat="1" applyFont="1" applyFill="1" applyBorder="1" applyAlignment="1">
      <alignment vertical="center" shrinkToFit="1"/>
    </xf>
    <xf numFmtId="182" fontId="5" fillId="0" borderId="123" xfId="5" applyNumberFormat="1" applyFont="1" applyFill="1" applyBorder="1" applyAlignment="1">
      <alignment vertical="center" shrinkToFit="1"/>
    </xf>
    <xf numFmtId="0" fontId="35" fillId="0" borderId="28" xfId="0" applyFont="1" applyFill="1" applyBorder="1">
      <alignment vertical="center"/>
    </xf>
    <xf numFmtId="0" fontId="30" fillId="2" borderId="4" xfId="5" applyFont="1" applyFill="1" applyBorder="1" applyAlignment="1">
      <alignment horizontal="center" vertical="center" wrapText="1"/>
    </xf>
    <xf numFmtId="181" fontId="30" fillId="2" borderId="180" xfId="5" applyNumberFormat="1" applyFont="1" applyFill="1" applyBorder="1" applyAlignment="1">
      <alignment vertical="center"/>
    </xf>
    <xf numFmtId="182" fontId="30" fillId="0" borderId="136" xfId="5" applyNumberFormat="1" applyFont="1" applyFill="1" applyBorder="1" applyAlignment="1">
      <alignment vertical="center" shrinkToFit="1"/>
    </xf>
    <xf numFmtId="182" fontId="30" fillId="0" borderId="121" xfId="5" applyNumberFormat="1" applyFont="1" applyFill="1" applyBorder="1" applyAlignment="1">
      <alignment vertical="center" shrinkToFit="1"/>
    </xf>
    <xf numFmtId="182" fontId="30" fillId="0" borderId="139" xfId="5" applyNumberFormat="1" applyFont="1" applyFill="1" applyBorder="1" applyAlignment="1">
      <alignment vertical="center" shrinkToFit="1"/>
    </xf>
    <xf numFmtId="182" fontId="30" fillId="0" borderId="146" xfId="5" applyNumberFormat="1" applyFont="1" applyFill="1" applyBorder="1" applyAlignment="1">
      <alignment vertical="center" shrinkToFit="1"/>
    </xf>
    <xf numFmtId="182" fontId="30" fillId="0" borderId="86" xfId="5" applyNumberFormat="1" applyFont="1" applyFill="1" applyBorder="1" applyAlignment="1">
      <alignment vertical="center" shrinkToFit="1"/>
    </xf>
    <xf numFmtId="182" fontId="30" fillId="0" borderId="141" xfId="5" applyNumberFormat="1" applyFont="1" applyFill="1" applyBorder="1" applyAlignment="1">
      <alignment vertical="center" shrinkToFit="1"/>
    </xf>
    <xf numFmtId="180" fontId="30" fillId="0" borderId="190" xfId="5" applyNumberFormat="1" applyFont="1" applyFill="1" applyBorder="1" applyAlignment="1">
      <alignment horizontal="center" vertical="center"/>
    </xf>
    <xf numFmtId="2" fontId="30" fillId="0" borderId="147" xfId="5" applyNumberFormat="1" applyFont="1" applyFill="1" applyBorder="1" applyAlignment="1">
      <alignment vertical="center" shrinkToFit="1"/>
    </xf>
    <xf numFmtId="2" fontId="30" fillId="0" borderId="95" xfId="5" applyNumberFormat="1" applyFont="1" applyFill="1" applyBorder="1" applyAlignment="1">
      <alignment vertical="center" shrinkToFit="1"/>
    </xf>
    <xf numFmtId="2" fontId="30" fillId="0" borderId="8" xfId="5" applyNumberFormat="1" applyFont="1" applyFill="1" applyBorder="1" applyAlignment="1">
      <alignment vertical="center" shrinkToFit="1"/>
    </xf>
    <xf numFmtId="0" fontId="5" fillId="4" borderId="78" xfId="5" applyFont="1" applyFill="1" applyBorder="1" applyAlignment="1">
      <alignment horizontal="left" vertical="center" wrapText="1"/>
    </xf>
    <xf numFmtId="0" fontId="46" fillId="0" borderId="0" xfId="13" applyFont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46" fillId="0" borderId="0" xfId="6" applyFont="1" applyAlignment="1">
      <alignment vertical="center"/>
    </xf>
    <xf numFmtId="0" fontId="27" fillId="0" borderId="0" xfId="0" applyFont="1" applyAlignment="1">
      <alignment vertical="center"/>
    </xf>
    <xf numFmtId="0" fontId="46" fillId="0" borderId="0" xfId="6" applyFont="1" applyFill="1" applyBorder="1" applyAlignment="1">
      <alignment vertical="center"/>
    </xf>
    <xf numFmtId="0" fontId="46" fillId="0" borderId="0" xfId="13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5" fillId="2" borderId="63" xfId="5" applyFont="1" applyFill="1" applyBorder="1" applyAlignment="1">
      <alignment vertical="center"/>
    </xf>
    <xf numFmtId="0" fontId="35" fillId="2" borderId="0" xfId="0" applyFont="1" applyFill="1">
      <alignment vertical="center"/>
    </xf>
    <xf numFmtId="0" fontId="5" fillId="2" borderId="0" xfId="5" applyFont="1" applyFill="1" applyAlignment="1">
      <alignment vertical="center"/>
    </xf>
    <xf numFmtId="0" fontId="5" fillId="2" borderId="76" xfId="5" applyFont="1" applyFill="1" applyBorder="1" applyAlignment="1">
      <alignment vertical="center"/>
    </xf>
    <xf numFmtId="0" fontId="5" fillId="2" borderId="67" xfId="5" applyFont="1" applyFill="1" applyBorder="1" applyAlignment="1">
      <alignment vertical="center"/>
    </xf>
    <xf numFmtId="1" fontId="5" fillId="2" borderId="67" xfId="5" applyNumberFormat="1" applyFont="1" applyFill="1" applyBorder="1" applyAlignment="1">
      <alignment vertical="center" shrinkToFit="1"/>
    </xf>
    <xf numFmtId="1" fontId="5" fillId="5" borderId="0" xfId="5" applyNumberFormat="1" applyFont="1" applyFill="1" applyBorder="1" applyAlignment="1">
      <alignment vertical="center" shrinkToFit="1"/>
    </xf>
    <xf numFmtId="0" fontId="35" fillId="0" borderId="0" xfId="0" applyFont="1" applyFill="1" applyBorder="1">
      <alignment vertical="center"/>
    </xf>
    <xf numFmtId="0" fontId="15" fillId="0" borderId="0" xfId="5" applyFont="1" applyFill="1" applyBorder="1" applyAlignment="1">
      <alignment vertical="center"/>
    </xf>
    <xf numFmtId="186" fontId="35" fillId="2" borderId="0" xfId="0" applyNumberFormat="1" applyFont="1" applyFill="1" applyAlignment="1">
      <alignment vertical="center" shrinkToFit="1"/>
    </xf>
    <xf numFmtId="0" fontId="17" fillId="0" borderId="18" xfId="5" applyFont="1" applyFill="1" applyBorder="1" applyAlignment="1">
      <alignment horizontal="center" vertical="center" textRotation="180" wrapText="1"/>
    </xf>
    <xf numFmtId="0" fontId="18" fillId="0" borderId="9" xfId="0" applyFont="1" applyBorder="1" applyAlignment="1">
      <alignment horizontal="center" vertical="center" textRotation="180" wrapText="1"/>
    </xf>
    <xf numFmtId="0" fontId="0" fillId="0" borderId="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81" fontId="17" fillId="0" borderId="18" xfId="5" applyNumberFormat="1" applyFont="1" applyFill="1" applyBorder="1" applyAlignment="1">
      <alignment vertical="center" textRotation="180" wrapText="1"/>
    </xf>
    <xf numFmtId="0" fontId="18" fillId="0" borderId="9" xfId="0" applyFont="1" applyBorder="1" applyAlignment="1">
      <alignment vertical="center" textRotation="180" wrapText="1"/>
    </xf>
    <xf numFmtId="0" fontId="18" fillId="0" borderId="52" xfId="0" applyFont="1" applyBorder="1" applyAlignment="1">
      <alignment vertical="center" textRotation="180" wrapText="1"/>
    </xf>
    <xf numFmtId="0" fontId="12" fillId="0" borderId="136" xfId="5" applyFont="1" applyFill="1" applyBorder="1" applyAlignment="1">
      <alignment horizontal="center" vertical="center" wrapText="1"/>
    </xf>
    <xf numFmtId="0" fontId="0" fillId="0" borderId="122" xfId="0" applyBorder="1" applyAlignment="1">
      <alignment horizontal="center" vertical="center" wrapText="1"/>
    </xf>
    <xf numFmtId="0" fontId="27" fillId="0" borderId="146" xfId="0" applyFont="1" applyFill="1" applyBorder="1" applyAlignment="1">
      <alignment horizontal="center" vertical="center" wrapText="1"/>
    </xf>
    <xf numFmtId="0" fontId="0" fillId="0" borderId="123" xfId="0" applyBorder="1" applyAlignment="1">
      <alignment horizontal="center" vertical="center" wrapText="1"/>
    </xf>
    <xf numFmtId="0" fontId="27" fillId="0" borderId="120" xfId="0" applyFont="1" applyFill="1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181" fontId="12" fillId="0" borderId="158" xfId="5" applyNumberFormat="1" applyFont="1" applyFill="1" applyBorder="1" applyAlignment="1">
      <alignment vertical="center" wrapText="1"/>
    </xf>
    <xf numFmtId="0" fontId="27" fillId="0" borderId="126" xfId="0" applyFont="1" applyBorder="1" applyAlignment="1">
      <alignment vertical="center" wrapText="1"/>
    </xf>
    <xf numFmtId="0" fontId="27" fillId="0" borderId="146" xfId="0" applyFont="1" applyBorder="1" applyAlignment="1">
      <alignment vertical="center" wrapText="1"/>
    </xf>
    <xf numFmtId="0" fontId="27" fillId="0" borderId="123" xfId="0" applyFont="1" applyBorder="1" applyAlignment="1">
      <alignment vertical="center" wrapText="1"/>
    </xf>
    <xf numFmtId="0" fontId="27" fillId="0" borderId="120" xfId="0" applyFont="1" applyBorder="1" applyAlignment="1">
      <alignment vertical="center" wrapText="1"/>
    </xf>
    <xf numFmtId="0" fontId="27" fillId="0" borderId="125" xfId="0" applyFont="1" applyBorder="1" applyAlignment="1">
      <alignment vertical="center" wrapText="1"/>
    </xf>
    <xf numFmtId="0" fontId="30" fillId="0" borderId="159" xfId="0" applyFont="1" applyBorder="1" applyAlignment="1">
      <alignment horizontal="center" vertical="center" wrapText="1"/>
    </xf>
    <xf numFmtId="0" fontId="35" fillId="0" borderId="159" xfId="0" applyFont="1" applyBorder="1" applyAlignment="1">
      <alignment horizontal="center" vertical="center" wrapText="1"/>
    </xf>
    <xf numFmtId="0" fontId="35" fillId="0" borderId="126" xfId="0" applyFont="1" applyBorder="1" applyAlignment="1">
      <alignment horizontal="center" vertical="center" wrapText="1"/>
    </xf>
    <xf numFmtId="0" fontId="30" fillId="0" borderId="93" xfId="0" applyFont="1" applyFill="1" applyBorder="1" applyAlignment="1">
      <alignment vertical="center" shrinkToFit="1"/>
    </xf>
    <xf numFmtId="0" fontId="30" fillId="0" borderId="94" xfId="0" applyFont="1" applyFill="1" applyBorder="1" applyAlignment="1">
      <alignment vertical="center" shrinkToFit="1"/>
    </xf>
    <xf numFmtId="0" fontId="30" fillId="0" borderId="160" xfId="0" applyFont="1" applyFill="1" applyBorder="1" applyAlignment="1">
      <alignment vertical="center" shrinkToFit="1"/>
    </xf>
    <xf numFmtId="0" fontId="30" fillId="0" borderId="79" xfId="0" applyFont="1" applyFill="1" applyBorder="1" applyAlignment="1">
      <alignment vertical="top" wrapText="1"/>
    </xf>
    <xf numFmtId="0" fontId="35" fillId="0" borderId="79" xfId="0" applyFont="1" applyBorder="1" applyAlignment="1">
      <alignment vertical="top" wrapText="1"/>
    </xf>
    <xf numFmtId="0" fontId="0" fillId="0" borderId="79" xfId="0" applyBorder="1" applyAlignment="1">
      <alignment vertical="top" wrapText="1"/>
    </xf>
    <xf numFmtId="0" fontId="30" fillId="0" borderId="0" xfId="0" applyFont="1" applyFill="1" applyBorder="1" applyAlignment="1">
      <alignment vertical="top" wrapText="1"/>
    </xf>
    <xf numFmtId="0" fontId="35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5" fillId="0" borderId="0" xfId="0" applyFont="1" applyAlignment="1">
      <alignment vertical="top" wrapText="1"/>
    </xf>
    <xf numFmtId="0" fontId="30" fillId="0" borderId="87" xfId="0" applyFont="1" applyBorder="1" applyAlignment="1">
      <alignment horizontal="center" vertical="center" wrapText="1"/>
    </xf>
    <xf numFmtId="0" fontId="30" fillId="0" borderId="95" xfId="0" applyFont="1" applyBorder="1" applyAlignment="1">
      <alignment horizontal="center" vertical="center" wrapText="1"/>
    </xf>
    <xf numFmtId="0" fontId="30" fillId="0" borderId="89" xfId="0" applyFont="1" applyBorder="1" applyAlignment="1">
      <alignment horizontal="center" vertical="center" wrapText="1"/>
    </xf>
    <xf numFmtId="0" fontId="35" fillId="0" borderId="95" xfId="0" applyFont="1" applyBorder="1" applyAlignment="1">
      <alignment horizontal="center" vertical="center" wrapText="1"/>
    </xf>
    <xf numFmtId="0" fontId="35" fillId="0" borderId="89" xfId="0" applyFont="1" applyBorder="1" applyAlignment="1">
      <alignment horizontal="center" vertical="center" wrapText="1"/>
    </xf>
    <xf numFmtId="0" fontId="30" fillId="0" borderId="157" xfId="0" applyFont="1" applyBorder="1" applyAlignment="1">
      <alignment horizontal="center" vertical="center" wrapText="1"/>
    </xf>
    <xf numFmtId="0" fontId="30" fillId="0" borderId="147" xfId="0" applyFont="1" applyBorder="1" applyAlignment="1">
      <alignment horizontal="center" vertical="center" wrapText="1"/>
    </xf>
    <xf numFmtId="0" fontId="30" fillId="0" borderId="158" xfId="0" applyFont="1" applyBorder="1" applyAlignment="1">
      <alignment horizontal="center" vertical="center" wrapText="1"/>
    </xf>
    <xf numFmtId="0" fontId="30" fillId="0" borderId="147" xfId="0" applyFont="1" applyBorder="1" applyAlignment="1">
      <alignment horizontal="center" vertical="top" wrapText="1"/>
    </xf>
    <xf numFmtId="0" fontId="34" fillId="0" borderId="158" xfId="0" applyFont="1" applyBorder="1" applyAlignment="1">
      <alignment horizontal="center" vertical="top" wrapText="1"/>
    </xf>
    <xf numFmtId="0" fontId="30" fillId="0" borderId="95" xfId="0" applyFont="1" applyBorder="1" applyAlignment="1">
      <alignment horizontal="center" vertical="top" wrapText="1"/>
    </xf>
    <xf numFmtId="0" fontId="34" fillId="0" borderId="89" xfId="0" applyFont="1" applyBorder="1" applyAlignment="1">
      <alignment horizontal="center" vertical="top" wrapText="1"/>
    </xf>
    <xf numFmtId="0" fontId="30" fillId="0" borderId="164" xfId="0" applyFont="1" applyFill="1" applyBorder="1" applyAlignment="1">
      <alignment vertical="center" shrinkToFit="1"/>
    </xf>
    <xf numFmtId="0" fontId="30" fillId="0" borderId="166" xfId="0" applyFont="1" applyFill="1" applyBorder="1" applyAlignment="1">
      <alignment vertical="center" shrinkToFit="1"/>
    </xf>
    <xf numFmtId="0" fontId="30" fillId="0" borderId="157" xfId="0" applyFont="1" applyBorder="1" applyAlignment="1">
      <alignment horizontal="center" vertical="top" wrapText="1"/>
    </xf>
    <xf numFmtId="0" fontId="34" fillId="0" borderId="147" xfId="0" applyFont="1" applyBorder="1" applyAlignment="1">
      <alignment horizontal="center" vertical="top" wrapText="1"/>
    </xf>
    <xf numFmtId="0" fontId="30" fillId="0" borderId="87" xfId="0" applyFont="1" applyBorder="1" applyAlignment="1">
      <alignment horizontal="center" vertical="top" wrapText="1"/>
    </xf>
    <xf numFmtId="0" fontId="34" fillId="0" borderId="95" xfId="0" applyFont="1" applyBorder="1" applyAlignment="1">
      <alignment horizontal="center" vertical="top" wrapText="1"/>
    </xf>
    <xf numFmtId="0" fontId="30" fillId="0" borderId="163" xfId="0" applyFont="1" applyFill="1" applyBorder="1" applyAlignment="1">
      <alignment vertical="center" shrinkToFit="1"/>
    </xf>
    <xf numFmtId="0" fontId="30" fillId="0" borderId="165" xfId="0" applyFont="1" applyFill="1" applyBorder="1" applyAlignment="1">
      <alignment vertical="center" shrinkToFit="1"/>
    </xf>
    <xf numFmtId="0" fontId="35" fillId="0" borderId="0" xfId="0" applyFont="1" applyFill="1" applyAlignment="1">
      <alignment vertical="top" wrapText="1"/>
    </xf>
    <xf numFmtId="181" fontId="30" fillId="0" borderId="18" xfId="5" applyNumberFormat="1" applyFont="1" applyFill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0" fillId="0" borderId="0" xfId="0" applyFont="1" applyAlignment="1">
      <alignment vertical="top" wrapText="1"/>
    </xf>
    <xf numFmtId="0" fontId="30" fillId="0" borderId="18" xfId="5" applyFont="1" applyFill="1" applyBorder="1" applyAlignment="1">
      <alignment horizontal="center" vertical="center" wrapText="1"/>
    </xf>
    <xf numFmtId="0" fontId="30" fillId="0" borderId="88" xfId="0" applyFont="1" applyBorder="1" applyAlignment="1">
      <alignment horizontal="center" vertical="center" wrapText="1"/>
    </xf>
    <xf numFmtId="0" fontId="35" fillId="0" borderId="88" xfId="0" applyFont="1" applyBorder="1" applyAlignment="1">
      <alignment horizontal="center" vertical="center" wrapText="1"/>
    </xf>
    <xf numFmtId="0" fontId="35" fillId="0" borderId="90" xfId="0" applyFont="1" applyBorder="1" applyAlignment="1">
      <alignment horizontal="center" vertical="center" wrapText="1"/>
    </xf>
    <xf numFmtId="0" fontId="30" fillId="14" borderId="173" xfId="0" applyFont="1" applyFill="1" applyBorder="1" applyAlignment="1">
      <alignment horizontal="center" vertical="center" wrapText="1"/>
    </xf>
    <xf numFmtId="0" fontId="35" fillId="14" borderId="173" xfId="0" applyFont="1" applyFill="1" applyBorder="1" applyAlignment="1">
      <alignment horizontal="center" vertical="center" wrapText="1"/>
    </xf>
    <xf numFmtId="0" fontId="35" fillId="14" borderId="175" xfId="0" applyFont="1" applyFill="1" applyBorder="1" applyAlignment="1">
      <alignment horizontal="center" vertical="center" wrapText="1"/>
    </xf>
    <xf numFmtId="0" fontId="30" fillId="14" borderId="174" xfId="0" applyFont="1" applyFill="1" applyBorder="1" applyAlignment="1">
      <alignment horizontal="center" vertical="center" wrapText="1"/>
    </xf>
    <xf numFmtId="0" fontId="35" fillId="14" borderId="174" xfId="0" applyFont="1" applyFill="1" applyBorder="1" applyAlignment="1">
      <alignment horizontal="center" vertical="center" wrapText="1"/>
    </xf>
    <xf numFmtId="0" fontId="35" fillId="14" borderId="176" xfId="0" applyFont="1" applyFill="1" applyBorder="1" applyAlignment="1">
      <alignment horizontal="center" vertical="center" wrapText="1"/>
    </xf>
  </cellXfs>
  <cellStyles count="15">
    <cellStyle name="パーセント" xfId="4" builtinId="5"/>
    <cellStyle name="ハイパーリンク" xfId="6" builtinId="8"/>
    <cellStyle name="ハイパーリンク 2" xfId="13"/>
    <cellStyle name="桁区切り" xfId="3" builtinId="6"/>
    <cellStyle name="桁区切り 2 2" xfId="8"/>
    <cellStyle name="標準" xfId="0" builtinId="0"/>
    <cellStyle name="標準 2" xfId="1"/>
    <cellStyle name="標準 2 2" xfId="14"/>
    <cellStyle name="標準 2 2 2" xfId="9"/>
    <cellStyle name="標準 3" xfId="2"/>
    <cellStyle name="標準 4" xfId="7"/>
    <cellStyle name="標準 5" xfId="10"/>
    <cellStyle name="標準 6" xfId="11"/>
    <cellStyle name="標準 7" xfId="12"/>
    <cellStyle name="標準_6gasデータ2001q" xfId="5"/>
  </cellStyles>
  <dxfs count="0"/>
  <tableStyles count="0" defaultTableStyle="TableStyleMedium2" defaultPivotStyle="PivotStyleLight16"/>
  <colors>
    <mruColors>
      <color rgb="FFFFFF99"/>
      <color rgb="FFFFFFCC"/>
      <color rgb="FFCCFFFF"/>
      <color rgb="FFCCCCFF"/>
      <color rgb="FFCCFFCC"/>
      <color rgb="FFCC99FF"/>
      <color rgb="FF9966FF"/>
      <color rgb="FF99FF99"/>
      <color rgb="FF99CC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200">
                <a:latin typeface="Meiryo UI" panose="020B0604030504040204" pitchFamily="50" charset="-128"/>
                <a:ea typeface="Meiryo UI" panose="020B0604030504040204" pitchFamily="50" charset="-128"/>
              </a:rPr>
              <a:t>温室効果ガス排出量の出典別対比</a:t>
            </a:r>
          </a:p>
        </c:rich>
      </c:tx>
      <c:layout>
        <c:manualLayout>
          <c:xMode val="edge"/>
          <c:yMode val="edge"/>
          <c:x val="1.6262767828686811E-2"/>
          <c:y val="1.330551841476099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923766426555966"/>
          <c:y val="0.29623437232849781"/>
          <c:w val="0.86238285632264244"/>
          <c:h val="0.604904300919860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まとめ!$C$43</c:f>
              <c:strCache>
                <c:ptCount val="1"/>
                <c:pt idx="0">
                  <c:v>エネルギー転換部門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まとめ!$F$41:$V$41</c:f>
              <c:numCache>
                <c:formatCode>General</c:formatCode>
                <c:ptCount val="17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  <c:pt idx="13">
                  <c:v>2010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まとめ!$F$43:$V$43</c:f>
              <c:numCache>
                <c:formatCode>0</c:formatCode>
                <c:ptCount val="17"/>
                <c:pt idx="0">
                  <c:v>74</c:v>
                </c:pt>
                <c:pt idx="1">
                  <c:v>78</c:v>
                </c:pt>
                <c:pt idx="2">
                  <c:v>68</c:v>
                </c:pt>
                <c:pt idx="4">
                  <c:v>1123.4168895143423</c:v>
                </c:pt>
                <c:pt idx="5">
                  <c:v>1012.9938403092541</c:v>
                </c:pt>
                <c:pt idx="6">
                  <c:v>835.04293989954158</c:v>
                </c:pt>
                <c:pt idx="7">
                  <c:v>793.36198103657421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"/>
          <c:order val="1"/>
          <c:tx>
            <c:strRef>
              <c:f>まとめ!$C$44</c:f>
              <c:strCache>
                <c:ptCount val="1"/>
                <c:pt idx="0">
                  <c:v>産業部門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まとめ!$F$41:$V$41</c:f>
              <c:numCache>
                <c:formatCode>General</c:formatCode>
                <c:ptCount val="17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  <c:pt idx="13">
                  <c:v>2010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まとめ!$F$44:$V$44</c:f>
              <c:numCache>
                <c:formatCode>0</c:formatCode>
                <c:ptCount val="17"/>
                <c:pt idx="0">
                  <c:v>5650</c:v>
                </c:pt>
                <c:pt idx="1">
                  <c:v>6707</c:v>
                </c:pt>
                <c:pt idx="2">
                  <c:v>6870</c:v>
                </c:pt>
                <c:pt idx="4">
                  <c:v>5757.217791692141</c:v>
                </c:pt>
                <c:pt idx="5">
                  <c:v>6242.1900210174954</c:v>
                </c:pt>
                <c:pt idx="6">
                  <c:v>6058.8427669361818</c:v>
                </c:pt>
                <c:pt idx="7">
                  <c:v>5753.8274157415872</c:v>
                </c:pt>
                <c:pt idx="9">
                  <c:v>5167.2358413164256</c:v>
                </c:pt>
                <c:pt idx="10">
                  <c:v>5613.1559855748628</c:v>
                </c:pt>
                <c:pt idx="11">
                  <c:v>5388.6523178142597</c:v>
                </c:pt>
                <c:pt idx="13">
                  <c:v>3654.163</c:v>
                </c:pt>
                <c:pt idx="14">
                  <c:v>5193.6350000000002</c:v>
                </c:pt>
                <c:pt idx="15">
                  <c:v>5565.5259999999998</c:v>
                </c:pt>
                <c:pt idx="16">
                  <c:v>5422.6279999999997</c:v>
                </c:pt>
              </c:numCache>
            </c:numRef>
          </c:val>
        </c:ser>
        <c:ser>
          <c:idx val="2"/>
          <c:order val="2"/>
          <c:tx>
            <c:strRef>
              <c:f>まとめ!$C$47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まとめ!$F$41:$V$41</c:f>
              <c:numCache>
                <c:formatCode>General</c:formatCode>
                <c:ptCount val="17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  <c:pt idx="13">
                  <c:v>2010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まとめ!$F$47:$V$47</c:f>
              <c:numCache>
                <c:formatCode>0</c:formatCode>
                <c:ptCount val="17"/>
                <c:pt idx="0">
                  <c:v>5117</c:v>
                </c:pt>
                <c:pt idx="1">
                  <c:v>5450</c:v>
                </c:pt>
                <c:pt idx="2">
                  <c:v>5620</c:v>
                </c:pt>
                <c:pt idx="4">
                  <c:v>4191.0912915877179</c:v>
                </c:pt>
                <c:pt idx="5">
                  <c:v>4788.0729123110377</c:v>
                </c:pt>
                <c:pt idx="6">
                  <c:v>4949.3058457154648</c:v>
                </c:pt>
                <c:pt idx="7">
                  <c:v>4813.4694265331646</c:v>
                </c:pt>
                <c:pt idx="9">
                  <c:v>4417.3332041350704</c:v>
                </c:pt>
                <c:pt idx="10">
                  <c:v>4549.9889927012537</c:v>
                </c:pt>
                <c:pt idx="11">
                  <c:v>4459.1046649006166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3"/>
          <c:order val="3"/>
          <c:tx>
            <c:strRef>
              <c:f>まとめ!$C$46</c:f>
              <c:strCache>
                <c:ptCount val="1"/>
                <c:pt idx="0">
                  <c:v>民生業務部門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まとめ!$F$41:$V$41</c:f>
              <c:numCache>
                <c:formatCode>General</c:formatCode>
                <c:ptCount val="17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  <c:pt idx="13">
                  <c:v>2010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まとめ!$F$46:$V$46</c:f>
              <c:numCache>
                <c:formatCode>0</c:formatCode>
                <c:ptCount val="17"/>
                <c:pt idx="0">
                  <c:v>3640</c:v>
                </c:pt>
                <c:pt idx="1">
                  <c:v>3349</c:v>
                </c:pt>
                <c:pt idx="2">
                  <c:v>3441</c:v>
                </c:pt>
                <c:pt idx="4">
                  <c:v>3926.2076094060453</c:v>
                </c:pt>
                <c:pt idx="5">
                  <c:v>4841.9666940944799</c:v>
                </c:pt>
                <c:pt idx="6">
                  <c:v>4812.8517206269544</c:v>
                </c:pt>
                <c:pt idx="7">
                  <c:v>4622.3979362500986</c:v>
                </c:pt>
                <c:pt idx="9">
                  <c:v>4671.0588721612903</c:v>
                </c:pt>
                <c:pt idx="10">
                  <c:v>5780.0117763370708</c:v>
                </c:pt>
                <c:pt idx="11">
                  <c:v>6329.8675401676683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4"/>
          <c:order val="4"/>
          <c:tx>
            <c:strRef>
              <c:f>まとめ!$C$45</c:f>
              <c:strCache>
                <c:ptCount val="1"/>
                <c:pt idx="0">
                  <c:v>民生家庭部門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まとめ!$F$41:$V$41</c:f>
              <c:numCache>
                <c:formatCode>General</c:formatCode>
                <c:ptCount val="17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  <c:pt idx="13">
                  <c:v>2010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まとめ!$F$45:$V$45</c:f>
              <c:numCache>
                <c:formatCode>0</c:formatCode>
                <c:ptCount val="17"/>
                <c:pt idx="0">
                  <c:v>3510</c:v>
                </c:pt>
                <c:pt idx="1">
                  <c:v>4056</c:v>
                </c:pt>
                <c:pt idx="2">
                  <c:v>4010</c:v>
                </c:pt>
                <c:pt idx="4">
                  <c:v>3645.8155447847025</c:v>
                </c:pt>
                <c:pt idx="5">
                  <c:v>4684.0535791672664</c:v>
                </c:pt>
                <c:pt idx="6">
                  <c:v>4580.4374108821348</c:v>
                </c:pt>
                <c:pt idx="7">
                  <c:v>4045.9559041215193</c:v>
                </c:pt>
                <c:pt idx="9">
                  <c:v>4042.5670386773177</c:v>
                </c:pt>
                <c:pt idx="10">
                  <c:v>4180.0481686331623</c:v>
                </c:pt>
                <c:pt idx="11">
                  <c:v>3957.2441815940215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6"/>
          <c:order val="5"/>
          <c:tx>
            <c:strRef>
              <c:f>まとめ!$C$48</c:f>
              <c:strCache>
                <c:ptCount val="1"/>
                <c:pt idx="0">
                  <c:v>廃棄物部門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まとめ!$F$41:$V$41</c:f>
              <c:numCache>
                <c:formatCode>General</c:formatCode>
                <c:ptCount val="17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  <c:pt idx="13">
                  <c:v>2010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</c:numCache>
            </c:numRef>
          </c:cat>
          <c:val>
            <c:numRef>
              <c:f>まとめ!$F$48:$V$48</c:f>
              <c:numCache>
                <c:formatCode>0</c:formatCode>
                <c:ptCount val="17"/>
                <c:pt idx="0">
                  <c:v>555</c:v>
                </c:pt>
                <c:pt idx="1">
                  <c:v>558</c:v>
                </c:pt>
                <c:pt idx="2">
                  <c:v>558</c:v>
                </c:pt>
                <c:pt idx="4">
                  <c:v>990.22827185590938</c:v>
                </c:pt>
                <c:pt idx="5">
                  <c:v>1041.6254543716459</c:v>
                </c:pt>
                <c:pt idx="6">
                  <c:v>1099.9519298207661</c:v>
                </c:pt>
                <c:pt idx="7">
                  <c:v>973.9222326877325</c:v>
                </c:pt>
                <c:pt idx="9">
                  <c:v>207.2559455355649</c:v>
                </c:pt>
                <c:pt idx="10">
                  <c:v>240.49215163980639</c:v>
                </c:pt>
                <c:pt idx="11">
                  <c:v>247.45271412641995</c:v>
                </c:pt>
                <c:pt idx="13">
                  <c:v>222.37900000000002</c:v>
                </c:pt>
                <c:pt idx="14">
                  <c:v>449.02499999999998</c:v>
                </c:pt>
                <c:pt idx="15">
                  <c:v>448.43300000000005</c:v>
                </c:pt>
                <c:pt idx="16">
                  <c:v>399.35500000000002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0614144"/>
        <c:axId val="190632320"/>
      </c:barChart>
      <c:catAx>
        <c:axId val="190614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0632320"/>
        <c:crosses val="autoZero"/>
        <c:auto val="1"/>
        <c:lblAlgn val="ctr"/>
        <c:lblOffset val="0"/>
        <c:tickMarkSkip val="1"/>
        <c:noMultiLvlLbl val="1"/>
      </c:catAx>
      <c:valAx>
        <c:axId val="1906323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 sz="10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千</a:t>
                </a:r>
                <a:r>
                  <a:rPr lang="en-US" altLang="ja-JP" sz="10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t</a:t>
                </a:r>
                <a:endParaRPr lang="ja-JP" altLang="en-US" sz="10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3.6581691942679503E-2"/>
              <c:y val="0.4165992221750516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06141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3817308198422429"/>
          <c:y val="8.9372046972180531E-3"/>
          <c:w val="0.35580444189426885"/>
          <c:h val="0.29427299738522195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100"/>
              <a:t>部門別直接排出</a:t>
            </a:r>
            <a:r>
              <a:rPr lang="en-US" altLang="ja-JP" sz="1100"/>
              <a:t>CO2</a:t>
            </a:r>
            <a:r>
              <a:rPr lang="ja-JP" altLang="en-US" sz="1100"/>
              <a:t>量</a:t>
            </a:r>
            <a:endParaRPr lang="en-US" altLang="ja-JP" sz="1100"/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100"/>
              <a:t>の割合</a:t>
            </a:r>
            <a:r>
              <a:rPr lang="en-US" altLang="ja-JP" sz="1100"/>
              <a:t>(</a:t>
            </a:r>
            <a:r>
              <a:rPr lang="ja-JP" altLang="en-US" sz="1100"/>
              <a:t>宮城県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12849417144755071"/>
          <c:y val="5.3710993458414388E-2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768272561902904E-2"/>
          <c:y val="3.0581381406979899E-2"/>
          <c:w val="0.89151408312766878"/>
          <c:h val="0.8512838172694170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まとめ!$D$101</c:f>
              <c:strCache>
                <c:ptCount val="1"/>
                <c:pt idx="0">
                  <c:v>エネルギー転換部門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まとめ!$G$101:$AF$101</c:f>
              <c:numCache>
                <c:formatCode>0</c:formatCode>
                <c:ptCount val="26"/>
              </c:numCache>
            </c:numRef>
          </c:val>
        </c:ser>
        <c:ser>
          <c:idx val="1"/>
          <c:order val="1"/>
          <c:tx>
            <c:strRef>
              <c:f>まとめ!$D$102</c:f>
              <c:strCache>
                <c:ptCount val="1"/>
                <c:pt idx="0">
                  <c:v>産業部門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まとめ!$G$102:$AF$102</c:f>
              <c:numCache>
                <c:formatCode>General</c:formatCode>
                <c:ptCount val="26"/>
                <c:pt idx="0" formatCode="0">
                  <c:v>5194.0282077451429</c:v>
                </c:pt>
                <c:pt idx="15" formatCode="0">
                  <c:v>5942.276884203784</c:v>
                </c:pt>
                <c:pt idx="17" formatCode="0">
                  <c:v>3037.1275313206165</c:v>
                </c:pt>
                <c:pt idx="18" formatCode="0">
                  <c:v>5632.6653135677243</c:v>
                </c:pt>
                <c:pt idx="19" formatCode="0">
                  <c:v>5200.3483517131172</c:v>
                </c:pt>
                <c:pt idx="20" formatCode="0">
                  <c:v>5167.2358413164256</c:v>
                </c:pt>
                <c:pt idx="21" formatCode="0">
                  <c:v>4993.1325912052334</c:v>
                </c:pt>
                <c:pt idx="22" formatCode="0">
                  <c:v>5613.1559855748628</c:v>
                </c:pt>
                <c:pt idx="23" formatCode="0">
                  <c:v>5388.6523178142597</c:v>
                </c:pt>
                <c:pt idx="24" formatCode="0">
                  <c:v>5982</c:v>
                </c:pt>
              </c:numCache>
            </c:numRef>
          </c:val>
        </c:ser>
        <c:ser>
          <c:idx val="2"/>
          <c:order val="2"/>
          <c:tx>
            <c:strRef>
              <c:f>まとめ!$D$103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まとめ!$G$103:$AF$103</c:f>
              <c:numCache>
                <c:formatCode>#,##0.00_ </c:formatCode>
                <c:ptCount val="26"/>
                <c:pt idx="0" formatCode="0">
                  <c:v>3721.348306111252</c:v>
                </c:pt>
                <c:pt idx="15" formatCode="0">
                  <c:v>4766.2042777816769</c:v>
                </c:pt>
                <c:pt idx="17" formatCode="0">
                  <c:v>1876.6915627024682</c:v>
                </c:pt>
                <c:pt idx="18" formatCode="0">
                  <c:v>4508.1748789357534</c:v>
                </c:pt>
                <c:pt idx="19" formatCode="0">
                  <c:v>4476.2297425670513</c:v>
                </c:pt>
                <c:pt idx="20" formatCode="0">
                  <c:v>4417.3332041350704</c:v>
                </c:pt>
                <c:pt idx="21" formatCode="0">
                  <c:v>4378.6571946690701</c:v>
                </c:pt>
                <c:pt idx="22" formatCode="0">
                  <c:v>4549.9889927012537</c:v>
                </c:pt>
                <c:pt idx="23" formatCode="0">
                  <c:v>4459.1046649006166</c:v>
                </c:pt>
                <c:pt idx="24" formatCode="0">
                  <c:v>4512.9939432482179</c:v>
                </c:pt>
              </c:numCache>
            </c:numRef>
          </c:val>
        </c:ser>
        <c:ser>
          <c:idx val="3"/>
          <c:order val="3"/>
          <c:tx>
            <c:strRef>
              <c:f>まとめ!$D$104</c:f>
              <c:strCache>
                <c:ptCount val="1"/>
                <c:pt idx="0">
                  <c:v>業務その他部門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まとめ!$G$104:$AF$104</c:f>
              <c:numCache>
                <c:formatCode>#,##0.00_ </c:formatCode>
                <c:ptCount val="26"/>
                <c:pt idx="0" formatCode="0">
                  <c:v>3370.4985686665218</c:v>
                </c:pt>
                <c:pt idx="15" formatCode="0">
                  <c:v>5040.0158888779197</c:v>
                </c:pt>
                <c:pt idx="17" formatCode="0">
                  <c:v>2815.5352119020713</c:v>
                </c:pt>
                <c:pt idx="18" formatCode="0">
                  <c:v>4735.8857833324901</c:v>
                </c:pt>
                <c:pt idx="19" formatCode="0">
                  <c:v>4567.4989409356158</c:v>
                </c:pt>
                <c:pt idx="20" formatCode="0">
                  <c:v>4671.0588721612903</c:v>
                </c:pt>
                <c:pt idx="21" formatCode="0">
                  <c:v>5329.4158321290788</c:v>
                </c:pt>
                <c:pt idx="22" formatCode="0">
                  <c:v>5780.0117763370708</c:v>
                </c:pt>
                <c:pt idx="23" formatCode="0">
                  <c:v>6329.8675401676683</c:v>
                </c:pt>
                <c:pt idx="24" formatCode="0">
                  <c:v>4624</c:v>
                </c:pt>
              </c:numCache>
            </c:numRef>
          </c:val>
        </c:ser>
        <c:ser>
          <c:idx val="4"/>
          <c:order val="4"/>
          <c:tx>
            <c:strRef>
              <c:f>まとめ!$D$105</c:f>
              <c:strCache>
                <c:ptCount val="1"/>
                <c:pt idx="0">
                  <c:v>家庭部門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まとめ!$G$105:$AF$105</c:f>
              <c:numCache>
                <c:formatCode>#,##0.00_ </c:formatCode>
                <c:ptCount val="26"/>
                <c:pt idx="0" formatCode="0">
                  <c:v>2445.8723724029305</c:v>
                </c:pt>
                <c:pt idx="15" formatCode="0">
                  <c:v>4178.6109089365318</c:v>
                </c:pt>
                <c:pt idx="17" formatCode="0">
                  <c:v>2834.5767374380648</c:v>
                </c:pt>
                <c:pt idx="18" formatCode="0">
                  <c:v>3555.9353462759423</c:v>
                </c:pt>
                <c:pt idx="19" formatCode="0">
                  <c:v>3704.0917836090653</c:v>
                </c:pt>
                <c:pt idx="20" formatCode="0">
                  <c:v>4042.5670386773177</c:v>
                </c:pt>
                <c:pt idx="21" formatCode="0">
                  <c:v>3916.2532472868193</c:v>
                </c:pt>
                <c:pt idx="22" formatCode="0">
                  <c:v>4180.0481686331623</c:v>
                </c:pt>
                <c:pt idx="23" formatCode="0">
                  <c:v>3957.2441815940215</c:v>
                </c:pt>
                <c:pt idx="24" formatCode="0">
                  <c:v>4043</c:v>
                </c:pt>
              </c:numCache>
            </c:numRef>
          </c:val>
        </c:ser>
        <c:ser>
          <c:idx val="6"/>
          <c:order val="5"/>
          <c:tx>
            <c:strRef>
              <c:f>まとめ!$D$106</c:f>
              <c:strCache>
                <c:ptCount val="1"/>
                <c:pt idx="0">
                  <c:v>廃棄物部門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まとめ!$G$106:$AF$106</c:f>
              <c:numCache>
                <c:formatCode>#,##0.00_ </c:formatCode>
                <c:ptCount val="26"/>
                <c:pt idx="0" formatCode="0">
                  <c:v>0</c:v>
                </c:pt>
                <c:pt idx="15" formatCode="0">
                  <c:v>230.14946410299999</c:v>
                </c:pt>
                <c:pt idx="17" formatCode="0">
                  <c:v>187.73177355497708</c:v>
                </c:pt>
                <c:pt idx="18" formatCode="0">
                  <c:v>210.55504038595049</c:v>
                </c:pt>
                <c:pt idx="19" formatCode="0">
                  <c:v>195.07694172270385</c:v>
                </c:pt>
                <c:pt idx="20" formatCode="0">
                  <c:v>207.2559455355649</c:v>
                </c:pt>
                <c:pt idx="21" formatCode="0">
                  <c:v>222.56709685048992</c:v>
                </c:pt>
                <c:pt idx="22" formatCode="0">
                  <c:v>240.49215163980639</c:v>
                </c:pt>
                <c:pt idx="23" formatCode="0">
                  <c:v>247.45271412641995</c:v>
                </c:pt>
                <c:pt idx="24" formatCode="0">
                  <c:v>272.40519207546396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663232"/>
        <c:axId val="201664768"/>
      </c:barChart>
      <c:dateAx>
        <c:axId val="20166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yyyy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664768"/>
        <c:crosses val="autoZero"/>
        <c:auto val="1"/>
        <c:lblOffset val="0"/>
        <c:baseTimeUnit val="years"/>
        <c:minorUnit val="1"/>
      </c:dateAx>
      <c:valAx>
        <c:axId val="2016647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6632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en-US" altLang="ja-JP" sz="1250"/>
              <a:t>H26.1</a:t>
            </a:r>
            <a:r>
              <a:rPr lang="ja-JP" altLang="en-US" sz="1250"/>
              <a:t>計画</a:t>
            </a:r>
            <a:r>
              <a:rPr lang="en-US" altLang="ja-JP" sz="1250"/>
              <a:t>(</a:t>
            </a:r>
            <a:r>
              <a:rPr lang="ja-JP" altLang="en-US" sz="1250"/>
              <a:t>宮城県</a:t>
            </a:r>
            <a:r>
              <a:rPr lang="en-US" altLang="ja-JP" sz="1250"/>
              <a:t>)</a:t>
            </a:r>
          </a:p>
        </c:rich>
      </c:tx>
      <c:layout>
        <c:manualLayout>
          <c:xMode val="edge"/>
          <c:yMode val="edge"/>
          <c:x val="0.27124413206675951"/>
          <c:y val="0.73418103675129998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069065325054936E-2"/>
          <c:y val="4.7373611118803907E-2"/>
          <c:w val="0.89751552795031053"/>
          <c:h val="0.8464989721412428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まとめ!$B$172</c:f>
              <c:strCache>
                <c:ptCount val="1"/>
                <c:pt idx="0">
                  <c:v>エネ起源CO2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まとめ!$G$172:$AF$172</c:f>
              <c:numCache>
                <c:formatCode>0</c:formatCode>
                <c:ptCount val="26"/>
                <c:pt idx="0">
                  <c:v>19104</c:v>
                </c:pt>
                <c:pt idx="5">
                  <c:v>24664</c:v>
                </c:pt>
                <c:pt idx="10">
                  <c:v>22561</c:v>
                </c:pt>
                <c:pt idx="15">
                  <c:v>23070</c:v>
                </c:pt>
                <c:pt idx="16">
                  <c:v>22748</c:v>
                </c:pt>
                <c:pt idx="17">
                  <c:v>21876</c:v>
                </c:pt>
                <c:pt idx="18">
                  <c:v>20628</c:v>
                </c:pt>
                <c:pt idx="19">
                  <c:v>19674</c:v>
                </c:pt>
                <c:pt idx="20">
                  <c:v>17991</c:v>
                </c:pt>
                <c:pt idx="22">
                  <c:v>19640</c:v>
                </c:pt>
                <c:pt idx="23">
                  <c:v>20009</c:v>
                </c:pt>
              </c:numCache>
            </c:numRef>
          </c:val>
        </c:ser>
        <c:ser>
          <c:idx val="1"/>
          <c:order val="1"/>
          <c:tx>
            <c:strRef>
              <c:f>まとめ!$B$173</c:f>
              <c:strCache>
                <c:ptCount val="1"/>
                <c:pt idx="0">
                  <c:v>非エネ起源CO2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まとめ!$G$173:$AF$173</c:f>
              <c:numCache>
                <c:formatCode>0</c:formatCode>
                <c:ptCount val="26"/>
                <c:pt idx="0">
                  <c:v>444</c:v>
                </c:pt>
                <c:pt idx="5">
                  <c:v>555</c:v>
                </c:pt>
                <c:pt idx="10">
                  <c:v>693</c:v>
                </c:pt>
                <c:pt idx="15">
                  <c:v>627</c:v>
                </c:pt>
                <c:pt idx="19">
                  <c:v>603</c:v>
                </c:pt>
                <c:pt idx="20">
                  <c:v>555</c:v>
                </c:pt>
                <c:pt idx="22">
                  <c:v>558</c:v>
                </c:pt>
                <c:pt idx="23">
                  <c:v>558</c:v>
                </c:pt>
              </c:numCache>
            </c:numRef>
          </c:val>
        </c:ser>
        <c:ser>
          <c:idx val="2"/>
          <c:order val="2"/>
          <c:tx>
            <c:strRef>
              <c:f>まとめ!$B$174</c:f>
              <c:strCache>
                <c:ptCount val="1"/>
                <c:pt idx="0">
                  <c:v>メタン(CH4)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まとめ!$G$174:$AF$174</c:f>
              <c:numCache>
                <c:formatCode>0</c:formatCode>
                <c:ptCount val="26"/>
                <c:pt idx="0">
                  <c:v>893</c:v>
                </c:pt>
                <c:pt idx="5">
                  <c:v>832</c:v>
                </c:pt>
                <c:pt idx="10">
                  <c:v>715</c:v>
                </c:pt>
                <c:pt idx="15">
                  <c:v>647</c:v>
                </c:pt>
                <c:pt idx="19">
                  <c:v>582</c:v>
                </c:pt>
                <c:pt idx="20">
                  <c:v>1423</c:v>
                </c:pt>
                <c:pt idx="22">
                  <c:v>1545</c:v>
                </c:pt>
                <c:pt idx="23">
                  <c:v>1622</c:v>
                </c:pt>
              </c:numCache>
            </c:numRef>
          </c:val>
        </c:ser>
        <c:ser>
          <c:idx val="3"/>
          <c:order val="3"/>
          <c:tx>
            <c:strRef>
              <c:f>まとめ!$B$175</c:f>
              <c:strCache>
                <c:ptCount val="1"/>
                <c:pt idx="0">
                  <c:v>―酸化二窒素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まとめ!$G$175:$AF$175</c:f>
              <c:numCache>
                <c:formatCode>0</c:formatCode>
                <c:ptCount val="26"/>
                <c:pt idx="0">
                  <c:v>364</c:v>
                </c:pt>
                <c:pt idx="5">
                  <c:v>361</c:v>
                </c:pt>
                <c:pt idx="10">
                  <c:v>358</c:v>
                </c:pt>
                <c:pt idx="15">
                  <c:v>343</c:v>
                </c:pt>
                <c:pt idx="19">
                  <c:v>338</c:v>
                </c:pt>
              </c:numCache>
            </c:numRef>
          </c:val>
        </c:ser>
        <c:ser>
          <c:idx val="4"/>
          <c:order val="4"/>
          <c:tx>
            <c:strRef>
              <c:f>まとめ!$B$176</c:f>
              <c:strCache>
                <c:ptCount val="1"/>
                <c:pt idx="0">
                  <c:v>HFC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まとめ!$G$176:$AF$176</c:f>
              <c:numCache>
                <c:formatCode>0</c:formatCode>
                <c:ptCount val="26"/>
                <c:pt idx="0">
                  <c:v>43</c:v>
                </c:pt>
                <c:pt idx="5">
                  <c:v>43</c:v>
                </c:pt>
                <c:pt idx="10">
                  <c:v>109</c:v>
                </c:pt>
                <c:pt idx="15">
                  <c:v>173</c:v>
                </c:pt>
                <c:pt idx="19">
                  <c:v>297</c:v>
                </c:pt>
              </c:numCache>
            </c:numRef>
          </c:val>
        </c:ser>
        <c:ser>
          <c:idx val="5"/>
          <c:order val="5"/>
          <c:tx>
            <c:strRef>
              <c:f>まとめ!$B$177</c:f>
              <c:strCache>
                <c:ptCount val="1"/>
                <c:pt idx="0">
                  <c:v>PFC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まとめ!$G$177:$AF$177</c:f>
              <c:numCache>
                <c:formatCode>0</c:formatCode>
                <c:ptCount val="26"/>
                <c:pt idx="0">
                  <c:v>227</c:v>
                </c:pt>
                <c:pt idx="5">
                  <c:v>227</c:v>
                </c:pt>
                <c:pt idx="10">
                  <c:v>158</c:v>
                </c:pt>
                <c:pt idx="15">
                  <c:v>97</c:v>
                </c:pt>
                <c:pt idx="19">
                  <c:v>47</c:v>
                </c:pt>
              </c:numCache>
            </c:numRef>
          </c:val>
        </c:ser>
        <c:ser>
          <c:idx val="6"/>
          <c:order val="6"/>
          <c:tx>
            <c:strRef>
              <c:f>まとめ!$B$178</c:f>
              <c:strCache>
                <c:ptCount val="1"/>
                <c:pt idx="0">
                  <c:v>SF6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まとめ!$G$178:$AF$178</c:f>
              <c:numCache>
                <c:formatCode>0</c:formatCode>
                <c:ptCount val="26"/>
                <c:pt idx="0">
                  <c:v>75</c:v>
                </c:pt>
                <c:pt idx="5">
                  <c:v>75</c:v>
                </c:pt>
                <c:pt idx="10">
                  <c:v>65</c:v>
                </c:pt>
                <c:pt idx="15">
                  <c:v>53</c:v>
                </c:pt>
                <c:pt idx="19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722496"/>
        <c:axId val="201752960"/>
      </c:barChart>
      <c:catAx>
        <c:axId val="201722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752960"/>
        <c:crosses val="autoZero"/>
        <c:auto val="1"/>
        <c:lblAlgn val="ctr"/>
        <c:lblOffset val="0"/>
        <c:noMultiLvlLbl val="0"/>
      </c:catAx>
      <c:valAx>
        <c:axId val="201752960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722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250"/>
              <a:t>温室ガス種別排出量</a:t>
            </a:r>
          </a:p>
          <a:p>
            <a:pPr>
              <a:defRPr sz="125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250"/>
              <a:t>の推移</a:t>
            </a:r>
            <a:r>
              <a:rPr lang="en-US" altLang="ja-JP" sz="1250"/>
              <a:t>(</a:t>
            </a:r>
            <a:r>
              <a:rPr lang="ja-JP" altLang="en-US" sz="1250"/>
              <a:t>宮城県</a:t>
            </a:r>
            <a:r>
              <a:rPr lang="en-US" altLang="ja-JP" sz="1250"/>
              <a:t>)</a:t>
            </a:r>
          </a:p>
        </c:rich>
      </c:tx>
      <c:layout>
        <c:manualLayout>
          <c:xMode val="edge"/>
          <c:yMode val="edge"/>
          <c:x val="0.3568522740627571"/>
          <c:y val="0.70092704347351253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56988366878837E-2"/>
          <c:y val="3.8042656024885199E-2"/>
          <c:w val="0.89680865049431313"/>
          <c:h val="0.8558298783021595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まとめ!$C$183</c:f>
              <c:strCache>
                <c:ptCount val="1"/>
                <c:pt idx="0">
                  <c:v>CO2(エネ起源)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まとめ!$G$183:$AF$183</c:f>
              <c:numCache>
                <c:formatCode>0</c:formatCode>
                <c:ptCount val="26"/>
                <c:pt idx="0">
                  <c:v>14198.48874490082</c:v>
                </c:pt>
                <c:pt idx="1">
                  <c:v>14697.988024810056</c:v>
                </c:pt>
                <c:pt idx="2">
                  <c:v>15285.653743742925</c:v>
                </c:pt>
                <c:pt idx="3">
                  <c:v>16319.796658935589</c:v>
                </c:pt>
                <c:pt idx="4">
                  <c:v>17181.15661821733</c:v>
                </c:pt>
                <c:pt idx="5">
                  <c:v>17340.732098290689</c:v>
                </c:pt>
                <c:pt idx="6">
                  <c:v>17198.615193125966</c:v>
                </c:pt>
                <c:pt idx="7">
                  <c:v>19328.179042488347</c:v>
                </c:pt>
                <c:pt idx="8">
                  <c:v>17425.620187303819</c:v>
                </c:pt>
                <c:pt idx="9">
                  <c:v>18091.334212619695</c:v>
                </c:pt>
                <c:pt idx="10">
                  <c:v>18461.457171379654</c:v>
                </c:pt>
                <c:pt idx="11">
                  <c:v>18437.622065190462</c:v>
                </c:pt>
                <c:pt idx="12">
                  <c:v>18088.346046982577</c:v>
                </c:pt>
                <c:pt idx="13">
                  <c:v>19021.20658932667</c:v>
                </c:pt>
                <c:pt idx="14">
                  <c:v>18801.223383449964</c:v>
                </c:pt>
                <c:pt idx="15">
                  <c:v>20123.954103339202</c:v>
                </c:pt>
                <c:pt idx="16">
                  <c:v>19529.876957100267</c:v>
                </c:pt>
                <c:pt idx="17">
                  <c:v>20305.444562953173</c:v>
                </c:pt>
                <c:pt idx="18">
                  <c:v>18769.631103154352</c:v>
                </c:pt>
                <c:pt idx="19">
                  <c:v>19084.743975630394</c:v>
                </c:pt>
                <c:pt idx="20">
                  <c:v>18643.749126984949</c:v>
                </c:pt>
                <c:pt idx="21">
                  <c:v>17193.639686015573</c:v>
                </c:pt>
                <c:pt idx="22">
                  <c:v>21569.277046899533</c:v>
                </c:pt>
                <c:pt idx="23">
                  <c:v>21236.480684060276</c:v>
                </c:pt>
                <c:pt idx="24">
                  <c:v>20029.012663682941</c:v>
                </c:pt>
              </c:numCache>
            </c:numRef>
          </c:val>
        </c:ser>
        <c:ser>
          <c:idx val="1"/>
          <c:order val="1"/>
          <c:tx>
            <c:strRef>
              <c:f>まとめ!$C$184</c:f>
              <c:strCache>
                <c:ptCount val="1"/>
                <c:pt idx="0">
                  <c:v>CO2(非エネ起源)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まとめ!$G$184:$AF$184</c:f>
              <c:numCache>
                <c:formatCode>0</c:formatCode>
                <c:ptCount val="26"/>
                <c:pt idx="0">
                  <c:v>1007.7034173221389</c:v>
                </c:pt>
                <c:pt idx="1">
                  <c:v>936.74909633507571</c:v>
                </c:pt>
                <c:pt idx="2">
                  <c:v>994.30704557053969</c:v>
                </c:pt>
                <c:pt idx="3">
                  <c:v>949.09740131533204</c:v>
                </c:pt>
                <c:pt idx="4">
                  <c:v>1008.1620926361671</c:v>
                </c:pt>
                <c:pt idx="5">
                  <c:v>1037.343033490193</c:v>
                </c:pt>
                <c:pt idx="6">
                  <c:v>1016.9194806117556</c:v>
                </c:pt>
                <c:pt idx="7">
                  <c:v>1063.1441077118104</c:v>
                </c:pt>
                <c:pt idx="8">
                  <c:v>1065.3140349784248</c:v>
                </c:pt>
                <c:pt idx="9">
                  <c:v>1070.7184091588711</c:v>
                </c:pt>
                <c:pt idx="10">
                  <c:v>1119.3325963751117</c:v>
                </c:pt>
                <c:pt idx="11">
                  <c:v>1122.2035506946729</c:v>
                </c:pt>
                <c:pt idx="12">
                  <c:v>1077.1556105047007</c:v>
                </c:pt>
                <c:pt idx="13">
                  <c:v>1159.7193355534425</c:v>
                </c:pt>
                <c:pt idx="14">
                  <c:v>1129.527120421099</c:v>
                </c:pt>
                <c:pt idx="15">
                  <c:v>1097.2692396142033</c:v>
                </c:pt>
                <c:pt idx="16">
                  <c:v>1075.7723849215561</c:v>
                </c:pt>
                <c:pt idx="17">
                  <c:v>1042.7929650064082</c:v>
                </c:pt>
                <c:pt idx="18">
                  <c:v>1035.6339864585098</c:v>
                </c:pt>
                <c:pt idx="19">
                  <c:v>873.37282118055123</c:v>
                </c:pt>
                <c:pt idx="20">
                  <c:v>990.22827185590938</c:v>
                </c:pt>
                <c:pt idx="21">
                  <c:v>910.87823007411191</c:v>
                </c:pt>
                <c:pt idx="22">
                  <c:v>1041.6254543716459</c:v>
                </c:pt>
                <c:pt idx="23">
                  <c:v>1099.9519298207661</c:v>
                </c:pt>
                <c:pt idx="24">
                  <c:v>973.9222326877325</c:v>
                </c:pt>
              </c:numCache>
            </c:numRef>
          </c:val>
        </c:ser>
        <c:ser>
          <c:idx val="2"/>
          <c:order val="2"/>
          <c:tx>
            <c:strRef>
              <c:f>まとめ!$C$185</c:f>
              <c:strCache>
                <c:ptCount val="1"/>
                <c:pt idx="0">
                  <c:v>メタン(CH4)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まとめ!$G$185:$AF$185</c:f>
              <c:numCache>
                <c:formatCode>0</c:formatCode>
                <c:ptCount val="26"/>
                <c:pt idx="0">
                  <c:v>1106.9530631071391</c:v>
                </c:pt>
                <c:pt idx="1">
                  <c:v>1091.4639172892685</c:v>
                </c:pt>
                <c:pt idx="2">
                  <c:v>1159.7391462044584</c:v>
                </c:pt>
                <c:pt idx="3">
                  <c:v>1014.621508369182</c:v>
                </c:pt>
                <c:pt idx="4">
                  <c:v>1199.2361167739282</c:v>
                </c:pt>
                <c:pt idx="5">
                  <c:v>1140.4670669647735</c:v>
                </c:pt>
                <c:pt idx="6">
                  <c:v>1114.6231952752626</c:v>
                </c:pt>
                <c:pt idx="7">
                  <c:v>1091.9418202757674</c:v>
                </c:pt>
                <c:pt idx="8">
                  <c:v>1001.3843518139663</c:v>
                </c:pt>
                <c:pt idx="9">
                  <c:v>1009.2278461128458</c:v>
                </c:pt>
                <c:pt idx="10">
                  <c:v>1044.0961041670332</c:v>
                </c:pt>
                <c:pt idx="11">
                  <c:v>1016.2089579616638</c:v>
                </c:pt>
                <c:pt idx="12">
                  <c:v>1025.9406377321438</c:v>
                </c:pt>
                <c:pt idx="13">
                  <c:v>1032.318350763293</c:v>
                </c:pt>
                <c:pt idx="14">
                  <c:v>1039.5838466432963</c:v>
                </c:pt>
                <c:pt idx="15">
                  <c:v>1023.3624604387334</c:v>
                </c:pt>
                <c:pt idx="16">
                  <c:v>1007.6431304757228</c:v>
                </c:pt>
                <c:pt idx="17">
                  <c:v>1033.5692399186332</c:v>
                </c:pt>
                <c:pt idx="18">
                  <c:v>1052.0263629324293</c:v>
                </c:pt>
                <c:pt idx="19">
                  <c:v>1032.8231955582094</c:v>
                </c:pt>
                <c:pt idx="20">
                  <c:v>1074.5765313256416</c:v>
                </c:pt>
                <c:pt idx="21">
                  <c:v>981.29591218466157</c:v>
                </c:pt>
                <c:pt idx="22">
                  <c:v>975.18698898757543</c:v>
                </c:pt>
                <c:pt idx="23">
                  <c:v>974.96627898829638</c:v>
                </c:pt>
                <c:pt idx="24">
                  <c:v>970.489176587516</c:v>
                </c:pt>
              </c:numCache>
            </c:numRef>
          </c:val>
        </c:ser>
        <c:ser>
          <c:idx val="3"/>
          <c:order val="3"/>
          <c:tx>
            <c:strRef>
              <c:f>まとめ!$F$186</c:f>
              <c:strCache>
                <c:ptCount val="1"/>
                <c:pt idx="0">
                  <c:v>一酸化二窒素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まとめ!$G$186:$AF$186</c:f>
              <c:numCache>
                <c:formatCode>0</c:formatCode>
                <c:ptCount val="26"/>
                <c:pt idx="0">
                  <c:v>538.74422266142642</c:v>
                </c:pt>
                <c:pt idx="1">
                  <c:v>534.01774878018057</c:v>
                </c:pt>
                <c:pt idx="2">
                  <c:v>543.73476025569528</c:v>
                </c:pt>
                <c:pt idx="3">
                  <c:v>548.89136216910242</c:v>
                </c:pt>
                <c:pt idx="4">
                  <c:v>548.86866820471823</c:v>
                </c:pt>
                <c:pt idx="5">
                  <c:v>545.87749577091381</c:v>
                </c:pt>
                <c:pt idx="6">
                  <c:v>543.39568587263818</c:v>
                </c:pt>
                <c:pt idx="7">
                  <c:v>550.1370854143313</c:v>
                </c:pt>
                <c:pt idx="8">
                  <c:v>541.70386079000298</c:v>
                </c:pt>
                <c:pt idx="9">
                  <c:v>530.09207288994628</c:v>
                </c:pt>
                <c:pt idx="10">
                  <c:v>541.45611469287201</c:v>
                </c:pt>
                <c:pt idx="11">
                  <c:v>528.68262772535365</c:v>
                </c:pt>
                <c:pt idx="12">
                  <c:v>506.23446885733904</c:v>
                </c:pt>
                <c:pt idx="13">
                  <c:v>515.75592744496896</c:v>
                </c:pt>
                <c:pt idx="14">
                  <c:v>505.46930738388858</c:v>
                </c:pt>
                <c:pt idx="15">
                  <c:v>506.31230704558493</c:v>
                </c:pt>
                <c:pt idx="16">
                  <c:v>511.54315875442035</c:v>
                </c:pt>
                <c:pt idx="17">
                  <c:v>510.49782232862214</c:v>
                </c:pt>
                <c:pt idx="18">
                  <c:v>478.11464378740345</c:v>
                </c:pt>
                <c:pt idx="19">
                  <c:v>463.01919811268635</c:v>
                </c:pt>
                <c:pt idx="20">
                  <c:v>465.06903628888739</c:v>
                </c:pt>
                <c:pt idx="21">
                  <c:v>412.36616481932242</c:v>
                </c:pt>
                <c:pt idx="22">
                  <c:v>447.75076386903322</c:v>
                </c:pt>
                <c:pt idx="23">
                  <c:v>448.65170687212589</c:v>
                </c:pt>
                <c:pt idx="24">
                  <c:v>430.39211752691403</c:v>
                </c:pt>
              </c:numCache>
            </c:numRef>
          </c:val>
        </c:ser>
        <c:ser>
          <c:idx val="4"/>
          <c:order val="4"/>
          <c:tx>
            <c:strRef>
              <c:f>まとめ!$C$188</c:f>
              <c:strCache>
                <c:ptCount val="1"/>
                <c:pt idx="0">
                  <c:v>HFC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まとめ!$G$188:$AF$188</c:f>
              <c:numCache>
                <c:formatCode>0</c:formatCode>
                <c:ptCount val="26"/>
                <c:pt idx="0">
                  <c:v>2.0460946986942861E-2</c:v>
                </c:pt>
                <c:pt idx="1">
                  <c:v>0</c:v>
                </c:pt>
                <c:pt idx="2">
                  <c:v>2.0203610479517313</c:v>
                </c:pt>
                <c:pt idx="3">
                  <c:v>15.306126849964837</c:v>
                </c:pt>
                <c:pt idx="4">
                  <c:v>31.561434405935803</c:v>
                </c:pt>
                <c:pt idx="5">
                  <c:v>46.90242615283212</c:v>
                </c:pt>
                <c:pt idx="6">
                  <c:v>66.511476701536068</c:v>
                </c:pt>
                <c:pt idx="7">
                  <c:v>83.957672845619967</c:v>
                </c:pt>
                <c:pt idx="8">
                  <c:v>94.075237701639495</c:v>
                </c:pt>
                <c:pt idx="9">
                  <c:v>99.071320647040949</c:v>
                </c:pt>
                <c:pt idx="10">
                  <c:v>105.24031190248807</c:v>
                </c:pt>
                <c:pt idx="11">
                  <c:v>110.60307567473197</c:v>
                </c:pt>
                <c:pt idx="12">
                  <c:v>122.83509081693167</c:v>
                </c:pt>
                <c:pt idx="13">
                  <c:v>140.54350496520317</c:v>
                </c:pt>
                <c:pt idx="14">
                  <c:v>153.50587606150555</c:v>
                </c:pt>
                <c:pt idx="15">
                  <c:v>166.97351392762297</c:v>
                </c:pt>
                <c:pt idx="16">
                  <c:v>185.33945451515515</c:v>
                </c:pt>
                <c:pt idx="17">
                  <c:v>221.04161246394557</c:v>
                </c:pt>
                <c:pt idx="18">
                  <c:v>254.94929314797537</c:v>
                </c:pt>
                <c:pt idx="19">
                  <c:v>285.73888744940206</c:v>
                </c:pt>
                <c:pt idx="20">
                  <c:v>317.25255194523896</c:v>
                </c:pt>
                <c:pt idx="21">
                  <c:v>351.37951810945867</c:v>
                </c:pt>
                <c:pt idx="22">
                  <c:v>402.24378509101598</c:v>
                </c:pt>
                <c:pt idx="23">
                  <c:v>442.80476013949863</c:v>
                </c:pt>
                <c:pt idx="24">
                  <c:v>497.79554623811453</c:v>
                </c:pt>
              </c:numCache>
            </c:numRef>
          </c:val>
        </c:ser>
        <c:ser>
          <c:idx val="5"/>
          <c:order val="5"/>
          <c:tx>
            <c:strRef>
              <c:f>まとめ!$C$189</c:f>
              <c:strCache>
                <c:ptCount val="1"/>
                <c:pt idx="0">
                  <c:v>PFC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まとめ!$G$189:$AF$189</c:f>
              <c:numCache>
                <c:formatCode>0</c:formatCode>
                <c:ptCount val="26"/>
                <c:pt idx="0">
                  <c:v>120.62507526983245</c:v>
                </c:pt>
                <c:pt idx="1">
                  <c:v>136.61020211060688</c:v>
                </c:pt>
                <c:pt idx="2">
                  <c:v>142.31343405524467</c:v>
                </c:pt>
                <c:pt idx="3">
                  <c:v>208.74544533719813</c:v>
                </c:pt>
                <c:pt idx="4">
                  <c:v>258.95108843905768</c:v>
                </c:pt>
                <c:pt idx="5">
                  <c:v>331.52880834019828</c:v>
                </c:pt>
                <c:pt idx="6">
                  <c:v>333.87185484989959</c:v>
                </c:pt>
                <c:pt idx="7">
                  <c:v>353.90381957049937</c:v>
                </c:pt>
                <c:pt idx="8">
                  <c:v>299.78273294070669</c:v>
                </c:pt>
                <c:pt idx="9">
                  <c:v>243.056316270986</c:v>
                </c:pt>
                <c:pt idx="10">
                  <c:v>201.65167658585841</c:v>
                </c:pt>
                <c:pt idx="11">
                  <c:v>188.17184888814569</c:v>
                </c:pt>
                <c:pt idx="12">
                  <c:v>179.07055580757631</c:v>
                </c:pt>
                <c:pt idx="13">
                  <c:v>166.20871786307131</c:v>
                </c:pt>
                <c:pt idx="14">
                  <c:v>164.60707841162608</c:v>
                </c:pt>
                <c:pt idx="15">
                  <c:v>162.60520623520571</c:v>
                </c:pt>
                <c:pt idx="16">
                  <c:v>165.66677188426843</c:v>
                </c:pt>
                <c:pt idx="17">
                  <c:v>143.07289076850836</c:v>
                </c:pt>
                <c:pt idx="18">
                  <c:v>106.41453633412964</c:v>
                </c:pt>
                <c:pt idx="19">
                  <c:v>73.252125199615122</c:v>
                </c:pt>
                <c:pt idx="20">
                  <c:v>88.022740929130038</c:v>
                </c:pt>
                <c:pt idx="21">
                  <c:v>77.576568840322508</c:v>
                </c:pt>
                <c:pt idx="22">
                  <c:v>60.979033039159823</c:v>
                </c:pt>
                <c:pt idx="23">
                  <c:v>78.490474441370296</c:v>
                </c:pt>
                <c:pt idx="24">
                  <c:v>87.654187342428187</c:v>
                </c:pt>
              </c:numCache>
            </c:numRef>
          </c:val>
        </c:ser>
        <c:ser>
          <c:idx val="6"/>
          <c:order val="6"/>
          <c:tx>
            <c:strRef>
              <c:f>まとめ!$C$190</c:f>
              <c:strCache>
                <c:ptCount val="1"/>
                <c:pt idx="0">
                  <c:v>SF6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まとめ!$G$190:$AF$190</c:f>
              <c:numCache>
                <c:formatCode>0</c:formatCode>
                <c:ptCount val="26"/>
                <c:pt idx="0">
                  <c:v>127.8039503524999</c:v>
                </c:pt>
                <c:pt idx="1">
                  <c:v>141.44333764680633</c:v>
                </c:pt>
                <c:pt idx="2">
                  <c:v>159.46893665084806</c:v>
                </c:pt>
                <c:pt idx="3">
                  <c:v>162.312513447762</c:v>
                </c:pt>
                <c:pt idx="4">
                  <c:v>157.10665480268926</c:v>
                </c:pt>
                <c:pt idx="5">
                  <c:v>172.56042995160948</c:v>
                </c:pt>
                <c:pt idx="6">
                  <c:v>194.73966616936909</c:v>
                </c:pt>
                <c:pt idx="7">
                  <c:v>182.07478731565249</c:v>
                </c:pt>
                <c:pt idx="8">
                  <c:v>167.4761471875216</c:v>
                </c:pt>
                <c:pt idx="9">
                  <c:v>111.29116389067326</c:v>
                </c:pt>
                <c:pt idx="10">
                  <c:v>78.077949356181335</c:v>
                </c:pt>
                <c:pt idx="11">
                  <c:v>66.19233219855073</c:v>
                </c:pt>
                <c:pt idx="12">
                  <c:v>61.083919749906784</c:v>
                </c:pt>
                <c:pt idx="13">
                  <c:v>54.958888496831662</c:v>
                </c:pt>
                <c:pt idx="14">
                  <c:v>50.376090674991389</c:v>
                </c:pt>
                <c:pt idx="15">
                  <c:v>45.071073944078663</c:v>
                </c:pt>
                <c:pt idx="16">
                  <c:v>40.016651690157332</c:v>
                </c:pt>
                <c:pt idx="17">
                  <c:v>32.770541340904124</c:v>
                </c:pt>
                <c:pt idx="18">
                  <c:v>28.155889312617859</c:v>
                </c:pt>
                <c:pt idx="19">
                  <c:v>21.180253847591459</c:v>
                </c:pt>
                <c:pt idx="20">
                  <c:v>22.996751259621469</c:v>
                </c:pt>
                <c:pt idx="21">
                  <c:v>20.554173678654664</c:v>
                </c:pt>
                <c:pt idx="22">
                  <c:v>18.290374077916145</c:v>
                </c:pt>
                <c:pt idx="23">
                  <c:v>21.288633525730383</c:v>
                </c:pt>
                <c:pt idx="24">
                  <c:v>22.490575435976648</c:v>
                </c:pt>
              </c:numCache>
            </c:numRef>
          </c:val>
        </c:ser>
        <c:ser>
          <c:idx val="7"/>
          <c:order val="7"/>
          <c:tx>
            <c:strRef>
              <c:f>まとめ!$C$191</c:f>
              <c:strCache>
                <c:ptCount val="1"/>
                <c:pt idx="0">
                  <c:v>NF3</c:v>
                </c:pt>
              </c:strCache>
            </c:strRef>
          </c:tx>
          <c:spPr>
            <a:pattFill prst="ltDnDiag">
              <a:fgClr>
                <a:srgbClr val="CC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まとめ!$G$191:$AF$191</c:f>
              <c:numCache>
                <c:formatCode>0</c:formatCode>
                <c:ptCount val="26"/>
                <c:pt idx="0">
                  <c:v>0.70402702740900991</c:v>
                </c:pt>
                <c:pt idx="1">
                  <c:v>0.65218280894038383</c:v>
                </c:pt>
                <c:pt idx="2">
                  <c:v>0.69783268038222712</c:v>
                </c:pt>
                <c:pt idx="3">
                  <c:v>0.97040900827953336</c:v>
                </c:pt>
                <c:pt idx="4">
                  <c:v>1.6937506610775965</c:v>
                </c:pt>
                <c:pt idx="5">
                  <c:v>4.2296810086498597</c:v>
                </c:pt>
                <c:pt idx="6">
                  <c:v>3.8136081386080494</c:v>
                </c:pt>
                <c:pt idx="7">
                  <c:v>3.186867900418743</c:v>
                </c:pt>
                <c:pt idx="8">
                  <c:v>3.4012725227996286</c:v>
                </c:pt>
                <c:pt idx="9">
                  <c:v>5.9556872707758437</c:v>
                </c:pt>
                <c:pt idx="10">
                  <c:v>3.3190320429469624</c:v>
                </c:pt>
                <c:pt idx="11">
                  <c:v>4.266934188899846</c:v>
                </c:pt>
                <c:pt idx="12">
                  <c:v>5.3871438824140929</c:v>
                </c:pt>
                <c:pt idx="13">
                  <c:v>6.5664489556553765</c:v>
                </c:pt>
                <c:pt idx="14">
                  <c:v>7.4734443757122317</c:v>
                </c:pt>
                <c:pt idx="15">
                  <c:v>5.5369349951908049</c:v>
                </c:pt>
                <c:pt idx="16">
                  <c:v>6.3715834301495509</c:v>
                </c:pt>
                <c:pt idx="17">
                  <c:v>8.118968609597907</c:v>
                </c:pt>
                <c:pt idx="18">
                  <c:v>5.9488372859265519</c:v>
                </c:pt>
                <c:pt idx="19">
                  <c:v>4.6098879573972722</c:v>
                </c:pt>
                <c:pt idx="20">
                  <c:v>5.6279133020214109</c:v>
                </c:pt>
                <c:pt idx="21">
                  <c:v>5.266663591050893</c:v>
                </c:pt>
                <c:pt idx="22">
                  <c:v>3.8105152560736713</c:v>
                </c:pt>
                <c:pt idx="23">
                  <c:v>4.0898209633772025</c:v>
                </c:pt>
                <c:pt idx="24">
                  <c:v>5.4797528777888287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884800"/>
        <c:axId val="201886336"/>
      </c:barChart>
      <c:catAx>
        <c:axId val="201884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886336"/>
        <c:crosses val="autoZero"/>
        <c:auto val="1"/>
        <c:lblAlgn val="ctr"/>
        <c:lblOffset val="0"/>
        <c:tickMarkSkip val="1"/>
        <c:noMultiLvlLbl val="0"/>
      </c:catAx>
      <c:valAx>
        <c:axId val="2018863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8848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163288136347475"/>
          <c:y val="4.803384151449152E-2"/>
          <c:w val="0.83215547535895551"/>
          <c:h val="0.81803501956050861"/>
        </c:manualLayout>
      </c:layout>
      <c:lineChart>
        <c:grouping val="standard"/>
        <c:varyColors val="0"/>
        <c:ser>
          <c:idx val="1"/>
          <c:order val="0"/>
          <c:tx>
            <c:strRef>
              <c:f>[1]まとめ!$B$363</c:f>
              <c:strCache>
                <c:ptCount val="1"/>
                <c:pt idx="0">
                  <c:v>その他(農業・間接CO2等)</c:v>
                </c:pt>
              </c:strCache>
            </c:strRef>
          </c:tx>
          <c:spPr>
            <a:ln w="12700">
              <a:solidFill>
                <a:srgbClr val="CC00FF"/>
              </a:solidFill>
              <a:prstDash val="solid"/>
            </a:ln>
          </c:spPr>
          <c:cat>
            <c:numRef>
              <c:f>[1]まとめ!$G$345:$AF$345</c:f>
              <c:numCache>
                <c:formatCode>General</c:formatCode>
                <c:ptCount val="26"/>
                <c:pt idx="0">
                  <c:v>7162.4137346729703</c:v>
                </c:pt>
                <c:pt idx="1">
                  <c:v>7762.9604814168806</c:v>
                </c:pt>
                <c:pt idx="2">
                  <c:v>8291.4720276213466</c:v>
                </c:pt>
                <c:pt idx="3">
                  <c:v>8688.7643217319237</c:v>
                </c:pt>
                <c:pt idx="4">
                  <c:v>9153.1617710055089</c:v>
                </c:pt>
                <c:pt idx="5">
                  <c:v>10278.290579645152</c:v>
                </c:pt>
                <c:pt idx="6">
                  <c:v>10086.072696871746</c:v>
                </c:pt>
                <c:pt idx="7">
                  <c:v>10744.189447108489</c:v>
                </c:pt>
                <c:pt idx="8">
                  <c:v>10709.474289425118</c:v>
                </c:pt>
                <c:pt idx="9">
                  <c:v>10531.51751020182</c:v>
                </c:pt>
                <c:pt idx="10">
                  <c:v>10677.130984677187</c:v>
                </c:pt>
                <c:pt idx="11">
                  <c:v>10724.198612064283</c:v>
                </c:pt>
                <c:pt idx="12">
                  <c:v>10933.837362880102</c:v>
                </c:pt>
                <c:pt idx="13">
                  <c:v>11063.17716772301</c:v>
                </c:pt>
                <c:pt idx="14">
                  <c:v>10663.394897683744</c:v>
                </c:pt>
                <c:pt idx="15">
                  <c:v>10798.818155999939</c:v>
                </c:pt>
                <c:pt idx="16">
                  <c:v>11178.230719633706</c:v>
                </c:pt>
                <c:pt idx="17">
                  <c:v>10875.772004529685</c:v>
                </c:pt>
                <c:pt idx="18">
                  <c:v>10277.138163510699</c:v>
                </c:pt>
                <c:pt idx="19">
                  <c:v>9781.3186700965198</c:v>
                </c:pt>
                <c:pt idx="20">
                  <c:v>9193.0021715533057</c:v>
                </c:pt>
                <c:pt idx="21">
                  <c:v>9001.2233458441679</c:v>
                </c:pt>
                <c:pt idx="22">
                  <c:v>9523.5710714918278</c:v>
                </c:pt>
                <c:pt idx="23">
                  <c:v>10149.089243022792</c:v>
                </c:pt>
                <c:pt idx="24">
                  <c:v>10173.130356029458</c:v>
                </c:pt>
                <c:pt idx="25">
                  <c:v>9899.4756112661235</c:v>
                </c:pt>
              </c:numCache>
            </c:numRef>
          </c:cat>
          <c:val>
            <c:numRef>
              <c:f>[1]まとめ!$G$363:$AF$363</c:f>
              <c:numCache>
                <c:formatCode>General</c:formatCode>
                <c:ptCount val="26"/>
                <c:pt idx="0">
                  <c:v>6490.8852525847151</c:v>
                </c:pt>
                <c:pt idx="1">
                  <c:v>6282.4574959036663</c:v>
                </c:pt>
                <c:pt idx="2">
                  <c:v>6025.6449748862251</c:v>
                </c:pt>
                <c:pt idx="3">
                  <c:v>5803.8030176439215</c:v>
                </c:pt>
                <c:pt idx="4">
                  <c:v>5603.3420203765063</c:v>
                </c:pt>
                <c:pt idx="5">
                  <c:v>5791.6632149150118</c:v>
                </c:pt>
                <c:pt idx="6">
                  <c:v>5902.7988091002171</c:v>
                </c:pt>
                <c:pt idx="7">
                  <c:v>5864.0098537254944</c:v>
                </c:pt>
                <c:pt idx="8">
                  <c:v>5442.9868276799261</c:v>
                </c:pt>
                <c:pt idx="9">
                  <c:v>5461.7732226118824</c:v>
                </c:pt>
                <c:pt idx="10">
                  <c:v>5530.5044939630907</c:v>
                </c:pt>
                <c:pt idx="11">
                  <c:v>5078.7758586662912</c:v>
                </c:pt>
                <c:pt idx="12">
                  <c:v>4836.5081299755002</c:v>
                </c:pt>
                <c:pt idx="13">
                  <c:v>4672.4789726132021</c:v>
                </c:pt>
                <c:pt idx="14">
                  <c:v>4524.6936050694858</c:v>
                </c:pt>
                <c:pt idx="15">
                  <c:v>4464.5164405948972</c:v>
                </c:pt>
                <c:pt idx="16">
                  <c:v>4399.0045602344007</c:v>
                </c:pt>
                <c:pt idx="17">
                  <c:v>4423.0758854723044</c:v>
                </c:pt>
                <c:pt idx="18">
                  <c:v>4002.8765432333021</c:v>
                </c:pt>
                <c:pt idx="19">
                  <c:v>3664.5070855664326</c:v>
                </c:pt>
                <c:pt idx="20">
                  <c:v>3559.4340294211102</c:v>
                </c:pt>
                <c:pt idx="21">
                  <c:v>3448.6931324486986</c:v>
                </c:pt>
                <c:pt idx="22">
                  <c:v>3459.0045085556894</c:v>
                </c:pt>
                <c:pt idx="23">
                  <c:v>3465.3787908582367</c:v>
                </c:pt>
                <c:pt idx="24">
                  <c:v>3371.0284297616081</c:v>
                </c:pt>
                <c:pt idx="25">
                  <c:v>3409.7549429953565</c:v>
                </c:pt>
              </c:numCache>
            </c:numRef>
          </c:val>
          <c:smooth val="0"/>
        </c:ser>
        <c:ser>
          <c:idx val="6"/>
          <c:order val="1"/>
          <c:tx>
            <c:strRef>
              <c:f>[1]まとめ!$B$364</c:f>
              <c:strCache>
                <c:ptCount val="1"/>
              </c:strCache>
            </c:strRef>
          </c:tx>
          <c:spPr>
            <a:ln w="22225">
              <a:solidFill>
                <a:srgbClr val="CC3300"/>
              </a:solidFill>
            </a:ln>
          </c:spPr>
          <c:cat>
            <c:numRef>
              <c:f>[1]まとめ!$G$345:$AF$345</c:f>
              <c:numCache>
                <c:formatCode>General</c:formatCode>
                <c:ptCount val="26"/>
                <c:pt idx="0">
                  <c:v>7162.4137346729703</c:v>
                </c:pt>
                <c:pt idx="1">
                  <c:v>7762.9604814168806</c:v>
                </c:pt>
                <c:pt idx="2">
                  <c:v>8291.4720276213466</c:v>
                </c:pt>
                <c:pt idx="3">
                  <c:v>8688.7643217319237</c:v>
                </c:pt>
                <c:pt idx="4">
                  <c:v>9153.1617710055089</c:v>
                </c:pt>
                <c:pt idx="5">
                  <c:v>10278.290579645152</c:v>
                </c:pt>
                <c:pt idx="6">
                  <c:v>10086.072696871746</c:v>
                </c:pt>
                <c:pt idx="7">
                  <c:v>10744.189447108489</c:v>
                </c:pt>
                <c:pt idx="8">
                  <c:v>10709.474289425118</c:v>
                </c:pt>
                <c:pt idx="9">
                  <c:v>10531.51751020182</c:v>
                </c:pt>
                <c:pt idx="10">
                  <c:v>10677.130984677187</c:v>
                </c:pt>
                <c:pt idx="11">
                  <c:v>10724.198612064283</c:v>
                </c:pt>
                <c:pt idx="12">
                  <c:v>10933.837362880102</c:v>
                </c:pt>
                <c:pt idx="13">
                  <c:v>11063.17716772301</c:v>
                </c:pt>
                <c:pt idx="14">
                  <c:v>10663.394897683744</c:v>
                </c:pt>
                <c:pt idx="15">
                  <c:v>10798.818155999939</c:v>
                </c:pt>
                <c:pt idx="16">
                  <c:v>11178.230719633706</c:v>
                </c:pt>
                <c:pt idx="17">
                  <c:v>10875.772004529685</c:v>
                </c:pt>
                <c:pt idx="18">
                  <c:v>10277.138163510699</c:v>
                </c:pt>
                <c:pt idx="19">
                  <c:v>9781.3186700965198</c:v>
                </c:pt>
                <c:pt idx="20">
                  <c:v>9193.0021715533057</c:v>
                </c:pt>
                <c:pt idx="21">
                  <c:v>9001.2233458441679</c:v>
                </c:pt>
                <c:pt idx="22">
                  <c:v>9523.5710714918278</c:v>
                </c:pt>
                <c:pt idx="23">
                  <c:v>10149.089243022792</c:v>
                </c:pt>
                <c:pt idx="24">
                  <c:v>10173.130356029458</c:v>
                </c:pt>
                <c:pt idx="25">
                  <c:v>9899.4756112661235</c:v>
                </c:pt>
              </c:numCache>
            </c:numRef>
          </c:cat>
          <c:val>
            <c:numRef>
              <c:f>[1]まとめ!$G$364:$AF$364</c:f>
              <c:numCache>
                <c:formatCode>General</c:formatCode>
                <c:ptCount val="26"/>
                <c:pt idx="0">
                  <c:v>608.8830323714285</c:v>
                </c:pt>
                <c:pt idx="1">
                  <c:v>547.87568817142858</c:v>
                </c:pt>
                <c:pt idx="2">
                  <c:v>493.0069734857143</c:v>
                </c:pt>
                <c:pt idx="3">
                  <c:v>523.52121873333328</c:v>
                </c:pt>
                <c:pt idx="4">
                  <c:v>342.54281495238104</c:v>
                </c:pt>
                <c:pt idx="5">
                  <c:v>359.12538566666672</c:v>
                </c:pt>
                <c:pt idx="6">
                  <c:v>349.6185054476191</c:v>
                </c:pt>
                <c:pt idx="7">
                  <c:v>371.50371699047616</c:v>
                </c:pt>
                <c:pt idx="8">
                  <c:v>376.93193486666661</c:v>
                </c:pt>
                <c:pt idx="9">
                  <c:v>370.29462349523817</c:v>
                </c:pt>
                <c:pt idx="10">
                  <c:v>442.53070567619039</c:v>
                </c:pt>
                <c:pt idx="11">
                  <c:v>367.68445549523807</c:v>
                </c:pt>
                <c:pt idx="12">
                  <c:v>408.14204954285714</c:v>
                </c:pt>
                <c:pt idx="13">
                  <c:v>430.18884228571432</c:v>
                </c:pt>
                <c:pt idx="14">
                  <c:v>402.22257040952377</c:v>
                </c:pt>
                <c:pt idx="15">
                  <c:v>410.55994037142864</c:v>
                </c:pt>
                <c:pt idx="16">
                  <c:v>383.4825898095238</c:v>
                </c:pt>
                <c:pt idx="17">
                  <c:v>500.07924591428571</c:v>
                </c:pt>
                <c:pt idx="18">
                  <c:v>439.97515058095235</c:v>
                </c:pt>
                <c:pt idx="19">
                  <c:v>390.10057879047622</c:v>
                </c:pt>
                <c:pt idx="20">
                  <c:v>402.94034859047622</c:v>
                </c:pt>
                <c:pt idx="21">
                  <c:v>414.65140985714288</c:v>
                </c:pt>
                <c:pt idx="22">
                  <c:v>520.16101332380958</c:v>
                </c:pt>
                <c:pt idx="23">
                  <c:v>577.77024978095233</c:v>
                </c:pt>
                <c:pt idx="24">
                  <c:v>559.19219745714281</c:v>
                </c:pt>
                <c:pt idx="25">
                  <c:v>559.19219745714281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15392"/>
        <c:axId val="201925376"/>
      </c:lineChart>
      <c:dateAx>
        <c:axId val="201915392"/>
        <c:scaling>
          <c:orientation val="minMax"/>
        </c:scaling>
        <c:delete val="0"/>
        <c:axPos val="b"/>
        <c:majorGridlines/>
        <c:numFmt formatCode="yyyy" sourceLinked="0"/>
        <c:majorTickMark val="in"/>
        <c:minorTickMark val="in"/>
        <c:tickLblPos val="nextTo"/>
        <c:txPr>
          <a:bodyPr rot="-5400000" vert="horz"/>
          <a:lstStyle/>
          <a:p>
            <a:pPr>
              <a:defRPr sz="900"/>
            </a:pPr>
            <a:endParaRPr lang="ja-JP"/>
          </a:p>
        </c:txPr>
        <c:crossAx val="201925376"/>
        <c:crosses val="autoZero"/>
        <c:auto val="0"/>
        <c:lblOffset val="5"/>
        <c:baseTimeUnit val="years"/>
      </c:dateAx>
      <c:valAx>
        <c:axId val="201925376"/>
        <c:scaling>
          <c:orientation val="minMax"/>
        </c:scaling>
        <c:delete val="0"/>
        <c:axPos val="l"/>
        <c:majorGridlines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20191539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0533365256167138"/>
          <c:y val="0.74232660583672716"/>
          <c:w val="0.79274471980911598"/>
          <c:h val="0.11250245931065352"/>
        </c:manualLayout>
      </c:layout>
      <c:overlay val="1"/>
      <c:spPr>
        <a:noFill/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2159042103208175E-2"/>
          <c:y val="2.3577578242860206E-2"/>
          <c:w val="0.94809435803995579"/>
          <c:h val="0.90890363233759197"/>
        </c:manualLayout>
      </c:layout>
      <c:lineChart>
        <c:grouping val="standard"/>
        <c:varyColors val="0"/>
        <c:ser>
          <c:idx val="0"/>
          <c:order val="0"/>
          <c:tx>
            <c:strRef>
              <c:f>[1]まとめ!$B$353</c:f>
              <c:strCache>
                <c:ptCount val="1"/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none"/>
          </c:marker>
          <c:cat>
            <c:numRef>
              <c:f>[1]まとめ!$G$345:$AF$345</c:f>
              <c:numCache>
                <c:formatCode>General</c:formatCode>
                <c:ptCount val="26"/>
                <c:pt idx="0">
                  <c:v>7162.4137346729703</c:v>
                </c:pt>
                <c:pt idx="1">
                  <c:v>7762.9604814168806</c:v>
                </c:pt>
                <c:pt idx="2">
                  <c:v>8291.4720276213466</c:v>
                </c:pt>
                <c:pt idx="3">
                  <c:v>8688.7643217319237</c:v>
                </c:pt>
                <c:pt idx="4">
                  <c:v>9153.1617710055089</c:v>
                </c:pt>
                <c:pt idx="5">
                  <c:v>10278.290579645152</c:v>
                </c:pt>
                <c:pt idx="6">
                  <c:v>10086.072696871746</c:v>
                </c:pt>
                <c:pt idx="7">
                  <c:v>10744.189447108489</c:v>
                </c:pt>
                <c:pt idx="8">
                  <c:v>10709.474289425118</c:v>
                </c:pt>
                <c:pt idx="9">
                  <c:v>10531.51751020182</c:v>
                </c:pt>
                <c:pt idx="10">
                  <c:v>10677.130984677187</c:v>
                </c:pt>
                <c:pt idx="11">
                  <c:v>10724.198612064283</c:v>
                </c:pt>
                <c:pt idx="12">
                  <c:v>10933.837362880102</c:v>
                </c:pt>
                <c:pt idx="13">
                  <c:v>11063.17716772301</c:v>
                </c:pt>
                <c:pt idx="14">
                  <c:v>10663.394897683744</c:v>
                </c:pt>
                <c:pt idx="15">
                  <c:v>10798.818155999939</c:v>
                </c:pt>
                <c:pt idx="16">
                  <c:v>11178.230719633706</c:v>
                </c:pt>
                <c:pt idx="17">
                  <c:v>10875.772004529685</c:v>
                </c:pt>
                <c:pt idx="18">
                  <c:v>10277.138163510699</c:v>
                </c:pt>
                <c:pt idx="19">
                  <c:v>9781.3186700965198</c:v>
                </c:pt>
                <c:pt idx="20">
                  <c:v>9193.0021715533057</c:v>
                </c:pt>
                <c:pt idx="21">
                  <c:v>9001.2233458441679</c:v>
                </c:pt>
                <c:pt idx="22">
                  <c:v>9523.5710714918278</c:v>
                </c:pt>
                <c:pt idx="23">
                  <c:v>10149.089243022792</c:v>
                </c:pt>
                <c:pt idx="24">
                  <c:v>10173.130356029458</c:v>
                </c:pt>
                <c:pt idx="25">
                  <c:v>9899.4756112661235</c:v>
                </c:pt>
              </c:numCache>
            </c:numRef>
          </c:cat>
          <c:val>
            <c:numRef>
              <c:f>[1]まとめ!$G$353:$AF$353</c:f>
              <c:numCache>
                <c:formatCode>General</c:formatCode>
                <c:ptCount val="26"/>
                <c:pt idx="0">
                  <c:v>7039.0276631441375</c:v>
                </c:pt>
                <c:pt idx="1">
                  <c:v>7007.4897373539416</c:v>
                </c:pt>
                <c:pt idx="2">
                  <c:v>6823.9777847112446</c:v>
                </c:pt>
                <c:pt idx="3">
                  <c:v>6386.8783119622403</c:v>
                </c:pt>
                <c:pt idx="4">
                  <c:v>6805.4329131534469</c:v>
                </c:pt>
                <c:pt idx="5">
                  <c:v>7012.8244869198716</c:v>
                </c:pt>
                <c:pt idx="6">
                  <c:v>7067.0135666028118</c:v>
                </c:pt>
                <c:pt idx="7">
                  <c:v>7060.469423876636</c:v>
                </c:pt>
                <c:pt idx="8">
                  <c:v>6419.5147403499213</c:v>
                </c:pt>
                <c:pt idx="9">
                  <c:v>6937.1486272867432</c:v>
                </c:pt>
                <c:pt idx="10">
                  <c:v>6809.764972794188</c:v>
                </c:pt>
                <c:pt idx="11">
                  <c:v>6346.2435267378769</c:v>
                </c:pt>
                <c:pt idx="12">
                  <c:v>6247.1962216433294</c:v>
                </c:pt>
                <c:pt idx="13">
                  <c:v>6048.6357364506921</c:v>
                </c:pt>
                <c:pt idx="14">
                  <c:v>6130.7938818470529</c:v>
                </c:pt>
                <c:pt idx="15">
                  <c:v>5790.8509301319336</c:v>
                </c:pt>
                <c:pt idx="16">
                  <c:v>5870.6507276783395</c:v>
                </c:pt>
                <c:pt idx="17">
                  <c:v>5962.2544637854626</c:v>
                </c:pt>
                <c:pt idx="18">
                  <c:v>5103.3975425386125</c:v>
                </c:pt>
                <c:pt idx="19">
                  <c:v>4868.5921968109797</c:v>
                </c:pt>
                <c:pt idx="20">
                  <c:v>5423.4077351833548</c:v>
                </c:pt>
                <c:pt idx="21">
                  <c:v>5099.5687952769558</c:v>
                </c:pt>
                <c:pt idx="22">
                  <c:v>4648.2766017063832</c:v>
                </c:pt>
                <c:pt idx="23">
                  <c:v>4784.2942915214053</c:v>
                </c:pt>
                <c:pt idx="24">
                  <c:v>4685.081395420415</c:v>
                </c:pt>
                <c:pt idx="25">
                  <c:v>4591.4703155332927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0352"/>
        <c:axId val="201999488"/>
      </c:lineChart>
      <c:lineChart>
        <c:grouping val="standard"/>
        <c:varyColors val="0"/>
        <c:ser>
          <c:idx val="2"/>
          <c:order val="1"/>
          <c:tx>
            <c:strRef>
              <c:f>[1]まとめ!$B$360</c:f>
              <c:strCache>
                <c:ptCount val="1"/>
              </c:strCache>
            </c:strRef>
          </c:tx>
          <c:spPr>
            <a:ln w="15875">
              <a:solidFill>
                <a:srgbClr val="DDA823"/>
              </a:solidFill>
            </a:ln>
          </c:spPr>
          <c:marker>
            <c:symbol val="none"/>
          </c:marker>
          <c:cat>
            <c:numRef>
              <c:f>[1]まとめ!$G$345:$AF$345</c:f>
              <c:numCache>
                <c:formatCode>General</c:formatCode>
                <c:ptCount val="26"/>
                <c:pt idx="0">
                  <c:v>7162.4137346729703</c:v>
                </c:pt>
                <c:pt idx="1">
                  <c:v>7762.9604814168806</c:v>
                </c:pt>
                <c:pt idx="2">
                  <c:v>8291.4720276213466</c:v>
                </c:pt>
                <c:pt idx="3">
                  <c:v>8688.7643217319237</c:v>
                </c:pt>
                <c:pt idx="4">
                  <c:v>9153.1617710055089</c:v>
                </c:pt>
                <c:pt idx="5">
                  <c:v>10278.290579645152</c:v>
                </c:pt>
                <c:pt idx="6">
                  <c:v>10086.072696871746</c:v>
                </c:pt>
                <c:pt idx="7">
                  <c:v>10744.189447108489</c:v>
                </c:pt>
                <c:pt idx="8">
                  <c:v>10709.474289425118</c:v>
                </c:pt>
                <c:pt idx="9">
                  <c:v>10531.51751020182</c:v>
                </c:pt>
                <c:pt idx="10">
                  <c:v>10677.130984677187</c:v>
                </c:pt>
                <c:pt idx="11">
                  <c:v>10724.198612064283</c:v>
                </c:pt>
                <c:pt idx="12">
                  <c:v>10933.837362880102</c:v>
                </c:pt>
                <c:pt idx="13">
                  <c:v>11063.17716772301</c:v>
                </c:pt>
                <c:pt idx="14">
                  <c:v>10663.394897683744</c:v>
                </c:pt>
                <c:pt idx="15">
                  <c:v>10798.818155999939</c:v>
                </c:pt>
                <c:pt idx="16">
                  <c:v>11178.230719633706</c:v>
                </c:pt>
                <c:pt idx="17">
                  <c:v>10875.772004529685</c:v>
                </c:pt>
                <c:pt idx="18">
                  <c:v>10277.138163510699</c:v>
                </c:pt>
                <c:pt idx="19">
                  <c:v>9781.3186700965198</c:v>
                </c:pt>
                <c:pt idx="20">
                  <c:v>9193.0021715533057</c:v>
                </c:pt>
                <c:pt idx="21">
                  <c:v>9001.2233458441679</c:v>
                </c:pt>
                <c:pt idx="22">
                  <c:v>9523.5710714918278</c:v>
                </c:pt>
                <c:pt idx="23">
                  <c:v>10149.089243022792</c:v>
                </c:pt>
                <c:pt idx="24">
                  <c:v>10173.130356029458</c:v>
                </c:pt>
                <c:pt idx="25">
                  <c:v>9899.4756112661235</c:v>
                </c:pt>
              </c:numCache>
            </c:numRef>
          </c:cat>
          <c:val>
            <c:numRef>
              <c:f>[1]まとめ!$G$360:$AF$360</c:f>
              <c:numCache>
                <c:formatCode>General</c:formatCode>
                <c:ptCount val="26"/>
                <c:pt idx="0">
                  <c:v>12424.358243728177</c:v>
                </c:pt>
                <c:pt idx="1">
                  <c:v>12457.050510604888</c:v>
                </c:pt>
                <c:pt idx="2">
                  <c:v>13491.881913312984</c:v>
                </c:pt>
                <c:pt idx="3">
                  <c:v>13262.715116842475</c:v>
                </c:pt>
                <c:pt idx="4">
                  <c:v>15754.880913536417</c:v>
                </c:pt>
                <c:pt idx="5">
                  <c:v>16041.025518136634</c:v>
                </c:pt>
                <c:pt idx="6">
                  <c:v>16484.720502588578</c:v>
                </c:pt>
                <c:pt idx="7">
                  <c:v>17056.889437872578</c:v>
                </c:pt>
                <c:pt idx="8">
                  <c:v>17086.230257302534</c:v>
                </c:pt>
                <c:pt idx="9">
                  <c:v>16840.903510565735</c:v>
                </c:pt>
                <c:pt idx="10">
                  <c:v>16986.229817081476</c:v>
                </c:pt>
                <c:pt idx="11">
                  <c:v>15759.485264112602</c:v>
                </c:pt>
                <c:pt idx="12">
                  <c:v>15193.066976590781</c:v>
                </c:pt>
                <c:pt idx="13">
                  <c:v>15190.869708625942</c:v>
                </c:pt>
                <c:pt idx="14">
                  <c:v>14647.526466154071</c:v>
                </c:pt>
                <c:pt idx="15">
                  <c:v>14094.088977374897</c:v>
                </c:pt>
                <c:pt idx="16">
                  <c:v>13240.566558284328</c:v>
                </c:pt>
                <c:pt idx="17">
                  <c:v>13090.776652872974</c:v>
                </c:pt>
                <c:pt idx="18">
                  <c:v>14733.7022110214</c:v>
                </c:pt>
                <c:pt idx="19">
                  <c:v>12039.977581071978</c:v>
                </c:pt>
                <c:pt idx="20">
                  <c:v>12544.108099882513</c:v>
                </c:pt>
                <c:pt idx="21">
                  <c:v>11944.293599791352</c:v>
                </c:pt>
                <c:pt idx="22">
                  <c:v>12517.163912418122</c:v>
                </c:pt>
                <c:pt idx="23">
                  <c:v>12314.308773011355</c:v>
                </c:pt>
                <c:pt idx="24">
                  <c:v>11935.868384098336</c:v>
                </c:pt>
                <c:pt idx="25">
                  <c:v>12151.026737264696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47872"/>
        <c:axId val="202001024"/>
      </c:lineChart>
      <c:dateAx>
        <c:axId val="201940352"/>
        <c:scaling>
          <c:orientation val="minMax"/>
        </c:scaling>
        <c:delete val="0"/>
        <c:axPos val="b"/>
        <c:majorGridlines/>
        <c:numFmt formatCode="yyyy" sourceLinked="0"/>
        <c:majorTickMark val="in"/>
        <c:minorTickMark val="in"/>
        <c:tickLblPos val="nextTo"/>
        <c:txPr>
          <a:bodyPr rot="-5400000" vert="horz"/>
          <a:lstStyle/>
          <a:p>
            <a:pPr>
              <a:defRPr/>
            </a:pPr>
            <a:endParaRPr lang="ja-JP"/>
          </a:p>
        </c:txPr>
        <c:crossAx val="201999488"/>
        <c:crosses val="autoZero"/>
        <c:auto val="0"/>
        <c:lblOffset val="10"/>
        <c:baseTimeUnit val="years"/>
      </c:dateAx>
      <c:valAx>
        <c:axId val="201999488"/>
        <c:scaling>
          <c:orientation val="minMax"/>
          <c:min val="0"/>
        </c:scaling>
        <c:delete val="0"/>
        <c:axPos val="l"/>
        <c:majorGridlines/>
        <c:numFmt formatCode="General" sourceLinked="0"/>
        <c:majorTickMark val="none"/>
        <c:minorTickMark val="none"/>
        <c:tickLblPos val="nextTo"/>
        <c:crossAx val="201940352"/>
        <c:crosses val="autoZero"/>
        <c:crossBetween val="between"/>
      </c:valAx>
      <c:valAx>
        <c:axId val="2020010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02047872"/>
        <c:crosses val="max"/>
        <c:crossBetween val="between"/>
      </c:valAx>
      <c:catAx>
        <c:axId val="202047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2001024"/>
        <c:crosses val="autoZero"/>
        <c:auto val="1"/>
        <c:lblAlgn val="ctr"/>
        <c:lblOffset val="100"/>
        <c:noMultiLvlLbl val="1"/>
      </c:catAx>
    </c:plotArea>
    <c:legend>
      <c:legendPos val="r"/>
      <c:layout>
        <c:manualLayout>
          <c:xMode val="edge"/>
          <c:yMode val="edge"/>
          <c:x val="0.23016666666666666"/>
          <c:y val="0.60425743657042874"/>
          <c:w val="0.64088801399825024"/>
          <c:h val="0.17487933799941674"/>
        </c:manualLayout>
      </c:layout>
      <c:overlay val="0"/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2250284527911818E-2"/>
          <c:y val="0.22783370150064791"/>
          <c:w val="0.91774971547208817"/>
          <c:h val="0.6731497446060206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まとめ!$C$43</c:f>
              <c:strCache>
                <c:ptCount val="1"/>
                <c:pt idx="0">
                  <c:v>エネルギー転換部門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まとめ!$F$41:$Q$41</c:f>
              <c:numCache>
                <c:formatCode>General</c:formatCode>
                <c:ptCount val="12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まとめ!$F$43:$Q$43</c:f>
              <c:numCache>
                <c:formatCode>0</c:formatCode>
                <c:ptCount val="12"/>
                <c:pt idx="0">
                  <c:v>74</c:v>
                </c:pt>
                <c:pt idx="1">
                  <c:v>78</c:v>
                </c:pt>
                <c:pt idx="2">
                  <c:v>68</c:v>
                </c:pt>
                <c:pt idx="4">
                  <c:v>1123.4168895143423</c:v>
                </c:pt>
                <c:pt idx="5">
                  <c:v>1012.9938403092541</c:v>
                </c:pt>
                <c:pt idx="6">
                  <c:v>835.04293989954158</c:v>
                </c:pt>
                <c:pt idx="7">
                  <c:v>793.36198103657421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まとめ!$C$44</c:f>
              <c:strCache>
                <c:ptCount val="1"/>
                <c:pt idx="0">
                  <c:v>産業部門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まとめ!$F$41:$Q$41</c:f>
              <c:numCache>
                <c:formatCode>General</c:formatCode>
                <c:ptCount val="12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まとめ!$F$44:$R$44</c:f>
              <c:numCache>
                <c:formatCode>0</c:formatCode>
                <c:ptCount val="13"/>
                <c:pt idx="0">
                  <c:v>5650</c:v>
                </c:pt>
                <c:pt idx="1">
                  <c:v>6707</c:v>
                </c:pt>
                <c:pt idx="2">
                  <c:v>6870</c:v>
                </c:pt>
                <c:pt idx="4">
                  <c:v>5757.217791692141</c:v>
                </c:pt>
                <c:pt idx="5">
                  <c:v>6242.1900210174954</c:v>
                </c:pt>
                <c:pt idx="6">
                  <c:v>6058.8427669361818</c:v>
                </c:pt>
                <c:pt idx="7">
                  <c:v>5753.8274157415872</c:v>
                </c:pt>
                <c:pt idx="9">
                  <c:v>5167.2358413164256</c:v>
                </c:pt>
                <c:pt idx="10">
                  <c:v>5613.1559855748628</c:v>
                </c:pt>
                <c:pt idx="11">
                  <c:v>5388.6523178142597</c:v>
                </c:pt>
              </c:numCache>
            </c:numRef>
          </c:val>
        </c:ser>
        <c:ser>
          <c:idx val="2"/>
          <c:order val="2"/>
          <c:tx>
            <c:strRef>
              <c:f>まとめ!$C$47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まとめ!$F$41:$Q$41</c:f>
              <c:numCache>
                <c:formatCode>General</c:formatCode>
                <c:ptCount val="12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まとめ!$F$47:$Q$47</c:f>
              <c:numCache>
                <c:formatCode>0</c:formatCode>
                <c:ptCount val="12"/>
                <c:pt idx="0">
                  <c:v>5117</c:v>
                </c:pt>
                <c:pt idx="1">
                  <c:v>5450</c:v>
                </c:pt>
                <c:pt idx="2">
                  <c:v>5620</c:v>
                </c:pt>
                <c:pt idx="4">
                  <c:v>4191.0912915877179</c:v>
                </c:pt>
                <c:pt idx="5">
                  <c:v>4788.0729123110377</c:v>
                </c:pt>
                <c:pt idx="6">
                  <c:v>4949.3058457154648</c:v>
                </c:pt>
                <c:pt idx="7">
                  <c:v>4813.4694265331646</c:v>
                </c:pt>
                <c:pt idx="9">
                  <c:v>4417.3332041350704</c:v>
                </c:pt>
                <c:pt idx="10">
                  <c:v>4549.9889927012537</c:v>
                </c:pt>
                <c:pt idx="11">
                  <c:v>4459.1046649006166</c:v>
                </c:pt>
              </c:numCache>
            </c:numRef>
          </c:val>
        </c:ser>
        <c:ser>
          <c:idx val="3"/>
          <c:order val="3"/>
          <c:tx>
            <c:strRef>
              <c:f>まとめ!$C$46</c:f>
              <c:strCache>
                <c:ptCount val="1"/>
                <c:pt idx="0">
                  <c:v>民生業務部門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まとめ!$F$41:$Q$41</c:f>
              <c:numCache>
                <c:formatCode>General</c:formatCode>
                <c:ptCount val="12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まとめ!$F$46:$U$46</c:f>
              <c:numCache>
                <c:formatCode>0</c:formatCode>
                <c:ptCount val="16"/>
                <c:pt idx="0">
                  <c:v>3640</c:v>
                </c:pt>
                <c:pt idx="1">
                  <c:v>3349</c:v>
                </c:pt>
                <c:pt idx="2">
                  <c:v>3441</c:v>
                </c:pt>
                <c:pt idx="4">
                  <c:v>3926.2076094060453</c:v>
                </c:pt>
                <c:pt idx="5">
                  <c:v>4841.9666940944799</c:v>
                </c:pt>
                <c:pt idx="6">
                  <c:v>4812.8517206269544</c:v>
                </c:pt>
                <c:pt idx="7">
                  <c:v>4622.3979362500986</c:v>
                </c:pt>
                <c:pt idx="9">
                  <c:v>4671.0588721612903</c:v>
                </c:pt>
                <c:pt idx="10">
                  <c:v>5780.0117763370708</c:v>
                </c:pt>
                <c:pt idx="11">
                  <c:v>6329.8675401676683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まとめ!$C$45</c:f>
              <c:strCache>
                <c:ptCount val="1"/>
                <c:pt idx="0">
                  <c:v>民生家庭部門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まとめ!$F$41:$Q$41</c:f>
              <c:numCache>
                <c:formatCode>General</c:formatCode>
                <c:ptCount val="12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まとめ!$F$45:$Q$45</c:f>
              <c:numCache>
                <c:formatCode>0</c:formatCode>
                <c:ptCount val="12"/>
                <c:pt idx="0">
                  <c:v>3510</c:v>
                </c:pt>
                <c:pt idx="1">
                  <c:v>4056</c:v>
                </c:pt>
                <c:pt idx="2">
                  <c:v>4010</c:v>
                </c:pt>
                <c:pt idx="4">
                  <c:v>3645.8155447847025</c:v>
                </c:pt>
                <c:pt idx="5">
                  <c:v>4684.0535791672664</c:v>
                </c:pt>
                <c:pt idx="6">
                  <c:v>4580.4374108821348</c:v>
                </c:pt>
                <c:pt idx="7">
                  <c:v>4045.9559041215193</c:v>
                </c:pt>
                <c:pt idx="9">
                  <c:v>4042.5670386773177</c:v>
                </c:pt>
                <c:pt idx="10">
                  <c:v>4180.0481686331623</c:v>
                </c:pt>
                <c:pt idx="11">
                  <c:v>3957.2441815940215</c:v>
                </c:pt>
              </c:numCache>
            </c:numRef>
          </c:val>
        </c:ser>
        <c:ser>
          <c:idx val="6"/>
          <c:order val="5"/>
          <c:tx>
            <c:strRef>
              <c:f>まとめ!$C$48</c:f>
              <c:strCache>
                <c:ptCount val="1"/>
                <c:pt idx="0">
                  <c:v>廃棄物部門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まとめ!$F$41:$Q$41</c:f>
              <c:numCache>
                <c:formatCode>General</c:formatCode>
                <c:ptCount val="12"/>
                <c:pt idx="0">
                  <c:v>2010</c:v>
                </c:pt>
                <c:pt idx="1">
                  <c:v>2012</c:v>
                </c:pt>
                <c:pt idx="2">
                  <c:v>2013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9">
                  <c:v>2010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まとめ!$F$48:$Q$48</c:f>
              <c:numCache>
                <c:formatCode>0</c:formatCode>
                <c:ptCount val="12"/>
                <c:pt idx="0">
                  <c:v>555</c:v>
                </c:pt>
                <c:pt idx="1">
                  <c:v>558</c:v>
                </c:pt>
                <c:pt idx="2">
                  <c:v>558</c:v>
                </c:pt>
                <c:pt idx="4">
                  <c:v>990.22827185590938</c:v>
                </c:pt>
                <c:pt idx="5">
                  <c:v>1041.6254543716459</c:v>
                </c:pt>
                <c:pt idx="6">
                  <c:v>1099.9519298207661</c:v>
                </c:pt>
                <c:pt idx="7">
                  <c:v>973.9222326877325</c:v>
                </c:pt>
                <c:pt idx="9">
                  <c:v>207.2559455355649</c:v>
                </c:pt>
                <c:pt idx="10">
                  <c:v>240.49215163980639</c:v>
                </c:pt>
                <c:pt idx="11">
                  <c:v>247.45271412641995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202688"/>
        <c:axId val="201204480"/>
      </c:barChart>
      <c:catAx>
        <c:axId val="201202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204480"/>
        <c:crosses val="autoZero"/>
        <c:auto val="1"/>
        <c:lblAlgn val="ctr"/>
        <c:lblOffset val="0"/>
        <c:tickMarkSkip val="1"/>
        <c:noMultiLvlLbl val="1"/>
      </c:catAx>
      <c:valAx>
        <c:axId val="2012044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2026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"/>
          <c:y val="2.8904783308065741E-3"/>
          <c:w val="0.99488605081821169"/>
          <c:h val="0.16662888359034184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100"/>
              <a:t>部門別直接排出</a:t>
            </a:r>
            <a:r>
              <a:rPr lang="en-US" altLang="ja-JP" sz="1100"/>
              <a:t>CO2</a:t>
            </a:r>
            <a:r>
              <a:rPr lang="ja-JP" altLang="en-US" sz="1100"/>
              <a:t>量</a:t>
            </a:r>
            <a:endParaRPr lang="en-US" altLang="ja-JP" sz="1100"/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100"/>
              <a:t>の推移</a:t>
            </a:r>
            <a:r>
              <a:rPr lang="en-US" altLang="ja-JP" sz="1100"/>
              <a:t>(</a:t>
            </a:r>
            <a:r>
              <a:rPr lang="ja-JP" altLang="en-US" sz="1100"/>
              <a:t>宮城県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18707952783274043"/>
          <c:y val="0.24895518176472523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862733576213416E-2"/>
          <c:y val="0.2164801497359374"/>
          <c:w val="0.89151408312766878"/>
          <c:h val="0.687988819541497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まとめ!$D$88</c:f>
              <c:strCache>
                <c:ptCount val="1"/>
                <c:pt idx="0">
                  <c:v>エネルギー転換部門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まとめ!$G$88:$AF$88</c:f>
              <c:numCache>
                <c:formatCode>0</c:formatCode>
                <c:ptCount val="26"/>
                <c:pt idx="0">
                  <c:v>664.0118771037844</c:v>
                </c:pt>
                <c:pt idx="1">
                  <c:v>563.21302024267425</c:v>
                </c:pt>
                <c:pt idx="2">
                  <c:v>630.39591079482034</c:v>
                </c:pt>
                <c:pt idx="3">
                  <c:v>587.24394731660891</c:v>
                </c:pt>
                <c:pt idx="4">
                  <c:v>662.74571428783929</c:v>
                </c:pt>
                <c:pt idx="5">
                  <c:v>635.90806492391062</c:v>
                </c:pt>
                <c:pt idx="6">
                  <c:v>627.99969822787648</c:v>
                </c:pt>
                <c:pt idx="7">
                  <c:v>678.86387328529781</c:v>
                </c:pt>
                <c:pt idx="8">
                  <c:v>559.45087508571601</c:v>
                </c:pt>
                <c:pt idx="9">
                  <c:v>550.70402151685107</c:v>
                </c:pt>
                <c:pt idx="10">
                  <c:v>509.6576957745574</c:v>
                </c:pt>
                <c:pt idx="11">
                  <c:v>766.37542104592887</c:v>
                </c:pt>
                <c:pt idx="12">
                  <c:v>673.68449292839318</c:v>
                </c:pt>
                <c:pt idx="13">
                  <c:v>756.26990719981654</c:v>
                </c:pt>
                <c:pt idx="14">
                  <c:v>696.42028708830219</c:v>
                </c:pt>
                <c:pt idx="15">
                  <c:v>957.35516978715589</c:v>
                </c:pt>
                <c:pt idx="16">
                  <c:v>1357.3437459214847</c:v>
                </c:pt>
                <c:pt idx="17">
                  <c:v>1232.5682928598144</c:v>
                </c:pt>
                <c:pt idx="18">
                  <c:v>1030.1388880565687</c:v>
                </c:pt>
                <c:pt idx="19">
                  <c:v>1025.5584971186947</c:v>
                </c:pt>
                <c:pt idx="20">
                  <c:v>1123.4168895143423</c:v>
                </c:pt>
                <c:pt idx="21">
                  <c:v>65.973094245020974</c:v>
                </c:pt>
                <c:pt idx="22">
                  <c:v>1012.9938403092541</c:v>
                </c:pt>
                <c:pt idx="23">
                  <c:v>835.04293989954158</c:v>
                </c:pt>
                <c:pt idx="24">
                  <c:v>793.36198103657421</c:v>
                </c:pt>
              </c:numCache>
            </c:numRef>
          </c:val>
        </c:ser>
        <c:ser>
          <c:idx val="1"/>
          <c:order val="1"/>
          <c:tx>
            <c:strRef>
              <c:f>まとめ!$D$89</c:f>
              <c:strCache>
                <c:ptCount val="1"/>
                <c:pt idx="0">
                  <c:v>産業部門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まとめ!$G$89:$AF$89</c:f>
              <c:numCache>
                <c:formatCode>0</c:formatCode>
                <c:ptCount val="26"/>
                <c:pt idx="0">
                  <c:v>5239.0596109165899</c:v>
                </c:pt>
                <c:pt idx="1">
                  <c:v>5627.7714971506903</c:v>
                </c:pt>
                <c:pt idx="2">
                  <c:v>5578.3424080377235</c:v>
                </c:pt>
                <c:pt idx="3">
                  <c:v>5570.8152755795254</c:v>
                </c:pt>
                <c:pt idx="4">
                  <c:v>5897.4884202086741</c:v>
                </c:pt>
                <c:pt idx="5">
                  <c:v>5885.1059409588488</c:v>
                </c:pt>
                <c:pt idx="6">
                  <c:v>5934.3198253809478</c:v>
                </c:pt>
                <c:pt idx="7">
                  <c:v>6504.9463813530419</c:v>
                </c:pt>
                <c:pt idx="8">
                  <c:v>5764.533783399309</c:v>
                </c:pt>
                <c:pt idx="9">
                  <c:v>5816.2064093023628</c:v>
                </c:pt>
                <c:pt idx="10">
                  <c:v>6078.7339557477535</c:v>
                </c:pt>
                <c:pt idx="11">
                  <c:v>5788.3200988548169</c:v>
                </c:pt>
                <c:pt idx="12">
                  <c:v>5790.640885078913</c:v>
                </c:pt>
                <c:pt idx="13">
                  <c:v>5914.5405333992367</c:v>
                </c:pt>
                <c:pt idx="14">
                  <c:v>5951.7268207469569</c:v>
                </c:pt>
                <c:pt idx="15">
                  <c:v>6381.774852943211</c:v>
                </c:pt>
                <c:pt idx="16">
                  <c:v>6200.7071811472761</c:v>
                </c:pt>
                <c:pt idx="17">
                  <c:v>6613.8503991135876</c:v>
                </c:pt>
                <c:pt idx="18">
                  <c:v>6173.7411111202564</c:v>
                </c:pt>
                <c:pt idx="19">
                  <c:v>5797.4690153882011</c:v>
                </c:pt>
                <c:pt idx="20">
                  <c:v>5757.217791692141</c:v>
                </c:pt>
                <c:pt idx="21">
                  <c:v>4253.9289032691267</c:v>
                </c:pt>
                <c:pt idx="22">
                  <c:v>6242.1900210174954</c:v>
                </c:pt>
                <c:pt idx="23">
                  <c:v>6058.8427669361818</c:v>
                </c:pt>
                <c:pt idx="24">
                  <c:v>5753.8274157415872</c:v>
                </c:pt>
              </c:numCache>
            </c:numRef>
          </c:val>
        </c:ser>
        <c:ser>
          <c:idx val="2"/>
          <c:order val="2"/>
          <c:tx>
            <c:strRef>
              <c:f>まとめ!$D$90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まとめ!$G$90:$AF$90</c:f>
              <c:numCache>
                <c:formatCode>0</c:formatCode>
                <c:ptCount val="26"/>
                <c:pt idx="0">
                  <c:v>3458.5675088903577</c:v>
                </c:pt>
                <c:pt idx="1">
                  <c:v>3555.0037179377755</c:v>
                </c:pt>
                <c:pt idx="2">
                  <c:v>3801.3905953753906</c:v>
                </c:pt>
                <c:pt idx="3">
                  <c:v>4057.5310311893991</c:v>
                </c:pt>
                <c:pt idx="4">
                  <c:v>4075.5831915528565</c:v>
                </c:pt>
                <c:pt idx="5">
                  <c:v>4108.5581956914175</c:v>
                </c:pt>
                <c:pt idx="6">
                  <c:v>4313.7837025408389</c:v>
                </c:pt>
                <c:pt idx="7">
                  <c:v>4381.1633844603939</c:v>
                </c:pt>
                <c:pt idx="8">
                  <c:v>4567.8248519334074</c:v>
                </c:pt>
                <c:pt idx="9">
                  <c:v>4765.3836513786218</c:v>
                </c:pt>
                <c:pt idx="10">
                  <c:v>4844.589761408688</c:v>
                </c:pt>
                <c:pt idx="11">
                  <c:v>4824.5166789778441</c:v>
                </c:pt>
                <c:pt idx="12">
                  <c:v>4558.0333155958078</c:v>
                </c:pt>
                <c:pt idx="13">
                  <c:v>4899.9560775201326</c:v>
                </c:pt>
                <c:pt idx="14">
                  <c:v>4740.9279382811255</c:v>
                </c:pt>
                <c:pt idx="15">
                  <c:v>4555.4537555202569</c:v>
                </c:pt>
                <c:pt idx="16">
                  <c:v>4477.2256128814979</c:v>
                </c:pt>
                <c:pt idx="17">
                  <c:v>4492.442350683953</c:v>
                </c:pt>
                <c:pt idx="18">
                  <c:v>4143.4346012143615</c:v>
                </c:pt>
                <c:pt idx="19">
                  <c:v>4132.3343188733397</c:v>
                </c:pt>
                <c:pt idx="20">
                  <c:v>4191.0912915877179</c:v>
                </c:pt>
                <c:pt idx="21">
                  <c:v>3900.6298815665768</c:v>
                </c:pt>
                <c:pt idx="22">
                  <c:v>4788.0729123110377</c:v>
                </c:pt>
                <c:pt idx="23">
                  <c:v>4949.3058457154648</c:v>
                </c:pt>
                <c:pt idx="24">
                  <c:v>4813.4694265331646</c:v>
                </c:pt>
              </c:numCache>
            </c:numRef>
          </c:val>
        </c:ser>
        <c:ser>
          <c:idx val="3"/>
          <c:order val="3"/>
          <c:tx>
            <c:strRef>
              <c:f>まとめ!$D$91</c:f>
              <c:strCache>
                <c:ptCount val="1"/>
                <c:pt idx="0">
                  <c:v>業務その他部門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まとめ!$G$91:$AF$91</c:f>
              <c:numCache>
                <c:formatCode>0</c:formatCode>
                <c:ptCount val="26"/>
                <c:pt idx="0">
                  <c:v>2751.1194074822092</c:v>
                </c:pt>
                <c:pt idx="1">
                  <c:v>2723.5712685553617</c:v>
                </c:pt>
                <c:pt idx="2">
                  <c:v>2971.8574178211952</c:v>
                </c:pt>
                <c:pt idx="3">
                  <c:v>3196.9002827126164</c:v>
                </c:pt>
                <c:pt idx="4">
                  <c:v>3500.0630812611553</c:v>
                </c:pt>
                <c:pt idx="5">
                  <c:v>3586.7875850812711</c:v>
                </c:pt>
                <c:pt idx="6">
                  <c:v>3293.668430885984</c:v>
                </c:pt>
                <c:pt idx="7">
                  <c:v>4024.3154632039127</c:v>
                </c:pt>
                <c:pt idx="8">
                  <c:v>3452.4599352434661</c:v>
                </c:pt>
                <c:pt idx="9">
                  <c:v>3801.1564153799332</c:v>
                </c:pt>
                <c:pt idx="10">
                  <c:v>3820.114445467892</c:v>
                </c:pt>
                <c:pt idx="11">
                  <c:v>3874.5294895326651</c:v>
                </c:pt>
                <c:pt idx="12">
                  <c:v>3833.2561089039032</c:v>
                </c:pt>
                <c:pt idx="13">
                  <c:v>4202.6405243546214</c:v>
                </c:pt>
                <c:pt idx="14">
                  <c:v>3976.2376642346635</c:v>
                </c:pt>
                <c:pt idx="15">
                  <c:v>4402.925526507498</c:v>
                </c:pt>
                <c:pt idx="16">
                  <c:v>4018.3792970039926</c:v>
                </c:pt>
                <c:pt idx="17">
                  <c:v>4289.1220344302146</c:v>
                </c:pt>
                <c:pt idx="18">
                  <c:v>4102.5596123629894</c:v>
                </c:pt>
                <c:pt idx="19">
                  <c:v>4215.3609955235997</c:v>
                </c:pt>
                <c:pt idx="20">
                  <c:v>3926.2076094060453</c:v>
                </c:pt>
                <c:pt idx="21">
                  <c:v>4633.1739568472949</c:v>
                </c:pt>
                <c:pt idx="22">
                  <c:v>4841.9666940944799</c:v>
                </c:pt>
                <c:pt idx="23">
                  <c:v>4812.8517206269544</c:v>
                </c:pt>
                <c:pt idx="24">
                  <c:v>4622.3979362500986</c:v>
                </c:pt>
              </c:numCache>
            </c:numRef>
          </c:val>
        </c:ser>
        <c:ser>
          <c:idx val="4"/>
          <c:order val="4"/>
          <c:tx>
            <c:strRef>
              <c:f>まとめ!$D$92</c:f>
              <c:strCache>
                <c:ptCount val="1"/>
                <c:pt idx="0">
                  <c:v>家庭部門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まとめ!$G$92:$AF$92</c:f>
              <c:numCache>
                <c:formatCode>0</c:formatCode>
                <c:ptCount val="26"/>
                <c:pt idx="0">
                  <c:v>2085.7303405078801</c:v>
                </c:pt>
                <c:pt idx="1">
                  <c:v>2228.4285209235536</c:v>
                </c:pt>
                <c:pt idx="2">
                  <c:v>2303.6674117137959</c:v>
                </c:pt>
                <c:pt idx="3">
                  <c:v>2907.3061221374392</c:v>
                </c:pt>
                <c:pt idx="4">
                  <c:v>3045.2762109068049</c:v>
                </c:pt>
                <c:pt idx="5">
                  <c:v>3124.3723116352412</c:v>
                </c:pt>
                <c:pt idx="6">
                  <c:v>3028.8435360903204</c:v>
                </c:pt>
                <c:pt idx="7">
                  <c:v>3738.8899401857011</c:v>
                </c:pt>
                <c:pt idx="8">
                  <c:v>3081.3507416419197</c:v>
                </c:pt>
                <c:pt idx="9">
                  <c:v>3157.883715041924</c:v>
                </c:pt>
                <c:pt idx="10">
                  <c:v>3208.3613129807618</c:v>
                </c:pt>
                <c:pt idx="11">
                  <c:v>3183.8803767792047</c:v>
                </c:pt>
                <c:pt idx="12">
                  <c:v>3232.7312444755612</c:v>
                </c:pt>
                <c:pt idx="13">
                  <c:v>3247.7995468528607</c:v>
                </c:pt>
                <c:pt idx="14">
                  <c:v>3435.9106730989151</c:v>
                </c:pt>
                <c:pt idx="15">
                  <c:v>3826.4447985810784</c:v>
                </c:pt>
                <c:pt idx="16">
                  <c:v>3476.2211201460163</c:v>
                </c:pt>
                <c:pt idx="17">
                  <c:v>3677.4614858656037</c:v>
                </c:pt>
                <c:pt idx="18">
                  <c:v>3319.7568904001778</c:v>
                </c:pt>
                <c:pt idx="19">
                  <c:v>3914.0211487265606</c:v>
                </c:pt>
                <c:pt idx="20">
                  <c:v>3645.8155447847025</c:v>
                </c:pt>
                <c:pt idx="21">
                  <c:v>4339.9338500875538</c:v>
                </c:pt>
                <c:pt idx="22">
                  <c:v>4684.0535791672664</c:v>
                </c:pt>
                <c:pt idx="23">
                  <c:v>4580.4374108821348</c:v>
                </c:pt>
                <c:pt idx="24">
                  <c:v>4045.9559041215193</c:v>
                </c:pt>
              </c:numCache>
            </c:numRef>
          </c:val>
        </c:ser>
        <c:ser>
          <c:idx val="5"/>
          <c:order val="5"/>
          <c:tx>
            <c:strRef>
              <c:f>まとめ!$D$94</c:f>
              <c:strCache>
                <c:ptCount val="1"/>
                <c:pt idx="0">
                  <c:v>工業プロセス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まとめ!$G$94:$AF$94</c:f>
              <c:numCache>
                <c:formatCode>0</c:formatCode>
                <c:ptCount val="26"/>
                <c:pt idx="0">
                  <c:v>208.87553318575229</c:v>
                </c:pt>
                <c:pt idx="1">
                  <c:v>164.51305359698856</c:v>
                </c:pt>
                <c:pt idx="2">
                  <c:v>187.20816434701439</c:v>
                </c:pt>
                <c:pt idx="3">
                  <c:v>202.40648867962403</c:v>
                </c:pt>
                <c:pt idx="4">
                  <c:v>207.27118018783924</c:v>
                </c:pt>
                <c:pt idx="5">
                  <c:v>215.06638577561526</c:v>
                </c:pt>
                <c:pt idx="6">
                  <c:v>210.51311745964728</c:v>
                </c:pt>
                <c:pt idx="7">
                  <c:v>218.47465451052898</c:v>
                </c:pt>
                <c:pt idx="8">
                  <c:v>228.37911480543045</c:v>
                </c:pt>
                <c:pt idx="9">
                  <c:v>237.54737330432559</c:v>
                </c:pt>
                <c:pt idx="10">
                  <c:v>241.84248566764643</c:v>
                </c:pt>
                <c:pt idx="11">
                  <c:v>253.85358077408486</c:v>
                </c:pt>
                <c:pt idx="12">
                  <c:v>245.42764159979362</c:v>
                </c:pt>
                <c:pt idx="13">
                  <c:v>253.72536681968037</c:v>
                </c:pt>
                <c:pt idx="14">
                  <c:v>254.90137997162068</c:v>
                </c:pt>
                <c:pt idx="15">
                  <c:v>247.78908101311737</c:v>
                </c:pt>
                <c:pt idx="16">
                  <c:v>270.14101044278186</c:v>
                </c:pt>
                <c:pt idx="17">
                  <c:v>195.75810094267061</c:v>
                </c:pt>
                <c:pt idx="18">
                  <c:v>188.47091574288538</c:v>
                </c:pt>
                <c:pt idx="19">
                  <c:v>159.11407600795857</c:v>
                </c:pt>
                <c:pt idx="20">
                  <c:v>234.6568115273937</c:v>
                </c:pt>
                <c:pt idx="21">
                  <c:v>160.2894626686639</c:v>
                </c:pt>
                <c:pt idx="22">
                  <c:v>236.37848269721164</c:v>
                </c:pt>
                <c:pt idx="23">
                  <c:v>262.46797648015286</c:v>
                </c:pt>
                <c:pt idx="24">
                  <c:v>255.7049654356625</c:v>
                </c:pt>
              </c:numCache>
            </c:numRef>
          </c:val>
        </c:ser>
        <c:ser>
          <c:idx val="6"/>
          <c:order val="6"/>
          <c:tx>
            <c:strRef>
              <c:f>まとめ!$D$95</c:f>
              <c:strCache>
                <c:ptCount val="1"/>
                <c:pt idx="0">
                  <c:v>廃棄物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まとめ!$G$95:$AF$95</c:f>
              <c:numCache>
                <c:formatCode>0</c:formatCode>
                <c:ptCount val="26"/>
                <c:pt idx="0">
                  <c:v>669.1540994570189</c:v>
                </c:pt>
                <c:pt idx="1">
                  <c:v>647.14318832278855</c:v>
                </c:pt>
                <c:pt idx="2">
                  <c:v>687.404453657109</c:v>
                </c:pt>
                <c:pt idx="3">
                  <c:v>631.05111859337273</c:v>
                </c:pt>
                <c:pt idx="4">
                  <c:v>689.45166481353135</c:v>
                </c:pt>
                <c:pt idx="5">
                  <c:v>708.89297403874139</c:v>
                </c:pt>
                <c:pt idx="6">
                  <c:v>691.00913502640151</c:v>
                </c:pt>
                <c:pt idx="7">
                  <c:v>730.6793113807455</c:v>
                </c:pt>
                <c:pt idx="8">
                  <c:v>729.9017591073482</c:v>
                </c:pt>
                <c:pt idx="9">
                  <c:v>725.96049011668231</c:v>
                </c:pt>
                <c:pt idx="10">
                  <c:v>766.42862597042983</c:v>
                </c:pt>
                <c:pt idx="11">
                  <c:v>770.53911126931939</c:v>
                </c:pt>
                <c:pt idx="12">
                  <c:v>738.43804398733801</c:v>
                </c:pt>
                <c:pt idx="13">
                  <c:v>816.71007024897995</c:v>
                </c:pt>
                <c:pt idx="14">
                  <c:v>787.48156753534033</c:v>
                </c:pt>
                <c:pt idx="15">
                  <c:v>764.15675131455203</c:v>
                </c:pt>
                <c:pt idx="16">
                  <c:v>723.4931454100431</c:v>
                </c:pt>
                <c:pt idx="17">
                  <c:v>765.74194331831973</c:v>
                </c:pt>
                <c:pt idx="18">
                  <c:v>774.38195354829156</c:v>
                </c:pt>
                <c:pt idx="19">
                  <c:v>645.27860517833869</c:v>
                </c:pt>
                <c:pt idx="20">
                  <c:v>689.19464559967128</c:v>
                </c:pt>
                <c:pt idx="21">
                  <c:v>687.13986122088488</c:v>
                </c:pt>
                <c:pt idx="22">
                  <c:v>736.31885088264517</c:v>
                </c:pt>
                <c:pt idx="23">
                  <c:v>767.25052556606181</c:v>
                </c:pt>
                <c:pt idx="24">
                  <c:v>579.33437657409911</c:v>
                </c:pt>
              </c:numCache>
            </c:numRef>
          </c:val>
        </c:ser>
        <c:ser>
          <c:idx val="7"/>
          <c:order val="7"/>
          <c:tx>
            <c:strRef>
              <c:f>まとめ!$D$96</c:f>
              <c:strCache>
                <c:ptCount val="1"/>
                <c:pt idx="0">
                  <c:v>他(農業・間接CO2等)</c:v>
                </c:pt>
              </c:strCache>
            </c:strRef>
          </c:tx>
          <c:spPr>
            <a:pattFill prst="ltDnDiag">
              <a:fgClr>
                <a:srgbClr val="CC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まとめ!$G$96:$AF$96</c:f>
              <c:numCache>
                <c:formatCode>0</c:formatCode>
                <c:ptCount val="26"/>
                <c:pt idx="0">
                  <c:v>129.67378467936771</c:v>
                </c:pt>
                <c:pt idx="1">
                  <c:v>125.09285441529858</c:v>
                </c:pt>
                <c:pt idx="2">
                  <c:v>119.69442756641625</c:v>
                </c:pt>
                <c:pt idx="3">
                  <c:v>115.63979404233538</c:v>
                </c:pt>
                <c:pt idx="4">
                  <c:v>111.43924763479649</c:v>
                </c:pt>
                <c:pt idx="5">
                  <c:v>113.38367367583629</c:v>
                </c:pt>
                <c:pt idx="6">
                  <c:v>115.39722812570686</c:v>
                </c:pt>
                <c:pt idx="7">
                  <c:v>113.9901418205359</c:v>
                </c:pt>
                <c:pt idx="8">
                  <c:v>107.03316106564633</c:v>
                </c:pt>
                <c:pt idx="9">
                  <c:v>107.2105457378633</c:v>
                </c:pt>
                <c:pt idx="10">
                  <c:v>111.06148473703547</c:v>
                </c:pt>
                <c:pt idx="11">
                  <c:v>97.81085865126866</c:v>
                </c:pt>
                <c:pt idx="12">
                  <c:v>93.289924917569124</c:v>
                </c:pt>
                <c:pt idx="13">
                  <c:v>89.283898484782185</c:v>
                </c:pt>
                <c:pt idx="14">
                  <c:v>87.144172914137897</c:v>
                </c:pt>
                <c:pt idx="15">
                  <c:v>85.323407286533836</c:v>
                </c:pt>
                <c:pt idx="16">
                  <c:v>82.138229068731036</c:v>
                </c:pt>
                <c:pt idx="17">
                  <c:v>81.292920745417874</c:v>
                </c:pt>
                <c:pt idx="18">
                  <c:v>72.781117167332809</c:v>
                </c:pt>
                <c:pt idx="19">
                  <c:v>68.980139994253875</c:v>
                </c:pt>
                <c:pt idx="20">
                  <c:v>66.376814728844323</c:v>
                </c:pt>
                <c:pt idx="21">
                  <c:v>63.448906184563114</c:v>
                </c:pt>
                <c:pt idx="22">
                  <c:v>68.92812079178907</c:v>
                </c:pt>
                <c:pt idx="23">
                  <c:v>70.23342777455133</c:v>
                </c:pt>
                <c:pt idx="24">
                  <c:v>138.88289067797081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01289728"/>
        <c:axId val="201291264"/>
      </c:barChart>
      <c:dateAx>
        <c:axId val="201289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yyyy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291264"/>
        <c:crosses val="autoZero"/>
        <c:auto val="1"/>
        <c:lblOffset val="0"/>
        <c:baseTimeUnit val="years"/>
        <c:minorUnit val="1"/>
      </c:dateAx>
      <c:valAx>
        <c:axId val="201291264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百万</a:t>
                </a: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t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9.8280252281897594E-3"/>
              <c:y val="0.23718323771145283"/>
            </c:manualLayout>
          </c:layout>
          <c:overlay val="0"/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2897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"/>
          <c:y val="1.2159664881963064E-2"/>
          <c:w val="1"/>
          <c:h val="0.19961761704169989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100"/>
              <a:t>部門別直接排出</a:t>
            </a:r>
            <a:endParaRPr lang="en-US" altLang="ja-JP" sz="1100"/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en-US" altLang="ja-JP" sz="1100"/>
              <a:t>CO2</a:t>
            </a:r>
            <a:r>
              <a:rPr lang="ja-JP" altLang="en-US" sz="1100"/>
              <a:t>割合の推移</a:t>
            </a:r>
            <a:r>
              <a:rPr lang="en-US" altLang="ja-JP" sz="1100"/>
              <a:t>(</a:t>
            </a:r>
            <a:r>
              <a:rPr lang="ja-JP" altLang="en-US" sz="1100"/>
              <a:t>宮城県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2249120977273586"/>
          <c:y val="0.65120094611210988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229638788030528E-2"/>
          <c:y val="2.696720679593299E-2"/>
          <c:w val="0.91277036121196942"/>
          <c:h val="0.8625367632238369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まとめ!$D$88</c:f>
              <c:strCache>
                <c:ptCount val="1"/>
                <c:pt idx="0">
                  <c:v>エネルギー転換部門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まとめ!$G$88:$AF$88</c:f>
              <c:numCache>
                <c:formatCode>0</c:formatCode>
                <c:ptCount val="26"/>
                <c:pt idx="0">
                  <c:v>664.0118771037844</c:v>
                </c:pt>
                <c:pt idx="1">
                  <c:v>563.21302024267425</c:v>
                </c:pt>
                <c:pt idx="2">
                  <c:v>630.39591079482034</c:v>
                </c:pt>
                <c:pt idx="3">
                  <c:v>587.24394731660891</c:v>
                </c:pt>
                <c:pt idx="4">
                  <c:v>662.74571428783929</c:v>
                </c:pt>
                <c:pt idx="5">
                  <c:v>635.90806492391062</c:v>
                </c:pt>
                <c:pt idx="6">
                  <c:v>627.99969822787648</c:v>
                </c:pt>
                <c:pt idx="7">
                  <c:v>678.86387328529781</c:v>
                </c:pt>
                <c:pt idx="8">
                  <c:v>559.45087508571601</c:v>
                </c:pt>
                <c:pt idx="9">
                  <c:v>550.70402151685107</c:v>
                </c:pt>
                <c:pt idx="10">
                  <c:v>509.6576957745574</c:v>
                </c:pt>
                <c:pt idx="11">
                  <c:v>766.37542104592887</c:v>
                </c:pt>
                <c:pt idx="12">
                  <c:v>673.68449292839318</c:v>
                </c:pt>
                <c:pt idx="13">
                  <c:v>756.26990719981654</c:v>
                </c:pt>
                <c:pt idx="14">
                  <c:v>696.42028708830219</c:v>
                </c:pt>
                <c:pt idx="15">
                  <c:v>957.35516978715589</c:v>
                </c:pt>
                <c:pt idx="16">
                  <c:v>1357.3437459214847</c:v>
                </c:pt>
                <c:pt idx="17">
                  <c:v>1232.5682928598144</c:v>
                </c:pt>
                <c:pt idx="18">
                  <c:v>1030.1388880565687</c:v>
                </c:pt>
                <c:pt idx="19">
                  <c:v>1025.5584971186947</c:v>
                </c:pt>
                <c:pt idx="20">
                  <c:v>1123.4168895143423</c:v>
                </c:pt>
                <c:pt idx="21">
                  <c:v>65.973094245020974</c:v>
                </c:pt>
                <c:pt idx="22">
                  <c:v>1012.9938403092541</c:v>
                </c:pt>
                <c:pt idx="23">
                  <c:v>835.04293989954158</c:v>
                </c:pt>
                <c:pt idx="24">
                  <c:v>793.36198103657421</c:v>
                </c:pt>
              </c:numCache>
            </c:numRef>
          </c:val>
        </c:ser>
        <c:ser>
          <c:idx val="1"/>
          <c:order val="1"/>
          <c:tx>
            <c:strRef>
              <c:f>まとめ!$D$89</c:f>
              <c:strCache>
                <c:ptCount val="1"/>
                <c:pt idx="0">
                  <c:v>産業部門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まとめ!$G$89:$AF$89</c:f>
              <c:numCache>
                <c:formatCode>0</c:formatCode>
                <c:ptCount val="26"/>
                <c:pt idx="0">
                  <c:v>5239.0596109165899</c:v>
                </c:pt>
                <c:pt idx="1">
                  <c:v>5627.7714971506903</c:v>
                </c:pt>
                <c:pt idx="2">
                  <c:v>5578.3424080377235</c:v>
                </c:pt>
                <c:pt idx="3">
                  <c:v>5570.8152755795254</c:v>
                </c:pt>
                <c:pt idx="4">
                  <c:v>5897.4884202086741</c:v>
                </c:pt>
                <c:pt idx="5">
                  <c:v>5885.1059409588488</c:v>
                </c:pt>
                <c:pt idx="6">
                  <c:v>5934.3198253809478</c:v>
                </c:pt>
                <c:pt idx="7">
                  <c:v>6504.9463813530419</c:v>
                </c:pt>
                <c:pt idx="8">
                  <c:v>5764.533783399309</c:v>
                </c:pt>
                <c:pt idx="9">
                  <c:v>5816.2064093023628</c:v>
                </c:pt>
                <c:pt idx="10">
                  <c:v>6078.7339557477535</c:v>
                </c:pt>
                <c:pt idx="11">
                  <c:v>5788.3200988548169</c:v>
                </c:pt>
                <c:pt idx="12">
                  <c:v>5790.640885078913</c:v>
                </c:pt>
                <c:pt idx="13">
                  <c:v>5914.5405333992367</c:v>
                </c:pt>
                <c:pt idx="14">
                  <c:v>5951.7268207469569</c:v>
                </c:pt>
                <c:pt idx="15">
                  <c:v>6381.774852943211</c:v>
                </c:pt>
                <c:pt idx="16">
                  <c:v>6200.7071811472761</c:v>
                </c:pt>
                <c:pt idx="17">
                  <c:v>6613.8503991135876</c:v>
                </c:pt>
                <c:pt idx="18">
                  <c:v>6173.7411111202564</c:v>
                </c:pt>
                <c:pt idx="19">
                  <c:v>5797.4690153882011</c:v>
                </c:pt>
                <c:pt idx="20">
                  <c:v>5757.217791692141</c:v>
                </c:pt>
                <c:pt idx="21">
                  <c:v>4253.9289032691267</c:v>
                </c:pt>
                <c:pt idx="22">
                  <c:v>6242.1900210174954</c:v>
                </c:pt>
                <c:pt idx="23">
                  <c:v>6058.8427669361818</c:v>
                </c:pt>
                <c:pt idx="24">
                  <c:v>5753.8274157415872</c:v>
                </c:pt>
              </c:numCache>
            </c:numRef>
          </c:val>
        </c:ser>
        <c:ser>
          <c:idx val="2"/>
          <c:order val="2"/>
          <c:tx>
            <c:strRef>
              <c:f>まとめ!$D$90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まとめ!$G$90:$AF$90</c:f>
              <c:numCache>
                <c:formatCode>0</c:formatCode>
                <c:ptCount val="26"/>
                <c:pt idx="0">
                  <c:v>3458.5675088903577</c:v>
                </c:pt>
                <c:pt idx="1">
                  <c:v>3555.0037179377755</c:v>
                </c:pt>
                <c:pt idx="2">
                  <c:v>3801.3905953753906</c:v>
                </c:pt>
                <c:pt idx="3">
                  <c:v>4057.5310311893991</c:v>
                </c:pt>
                <c:pt idx="4">
                  <c:v>4075.5831915528565</c:v>
                </c:pt>
                <c:pt idx="5">
                  <c:v>4108.5581956914175</c:v>
                </c:pt>
                <c:pt idx="6">
                  <c:v>4313.7837025408389</c:v>
                </c:pt>
                <c:pt idx="7">
                  <c:v>4381.1633844603939</c:v>
                </c:pt>
                <c:pt idx="8">
                  <c:v>4567.8248519334074</c:v>
                </c:pt>
                <c:pt idx="9">
                  <c:v>4765.3836513786218</c:v>
                </c:pt>
                <c:pt idx="10">
                  <c:v>4844.589761408688</c:v>
                </c:pt>
                <c:pt idx="11">
                  <c:v>4824.5166789778441</c:v>
                </c:pt>
                <c:pt idx="12">
                  <c:v>4558.0333155958078</c:v>
                </c:pt>
                <c:pt idx="13">
                  <c:v>4899.9560775201326</c:v>
                </c:pt>
                <c:pt idx="14">
                  <c:v>4740.9279382811255</c:v>
                </c:pt>
                <c:pt idx="15">
                  <c:v>4555.4537555202569</c:v>
                </c:pt>
                <c:pt idx="16">
                  <c:v>4477.2256128814979</c:v>
                </c:pt>
                <c:pt idx="17">
                  <c:v>4492.442350683953</c:v>
                </c:pt>
                <c:pt idx="18">
                  <c:v>4143.4346012143615</c:v>
                </c:pt>
                <c:pt idx="19">
                  <c:v>4132.3343188733397</c:v>
                </c:pt>
                <c:pt idx="20">
                  <c:v>4191.0912915877179</c:v>
                </c:pt>
                <c:pt idx="21">
                  <c:v>3900.6298815665768</c:v>
                </c:pt>
                <c:pt idx="22">
                  <c:v>4788.0729123110377</c:v>
                </c:pt>
                <c:pt idx="23">
                  <c:v>4949.3058457154648</c:v>
                </c:pt>
                <c:pt idx="24">
                  <c:v>4813.4694265331646</c:v>
                </c:pt>
              </c:numCache>
            </c:numRef>
          </c:val>
        </c:ser>
        <c:ser>
          <c:idx val="3"/>
          <c:order val="3"/>
          <c:tx>
            <c:strRef>
              <c:f>まとめ!$D$91</c:f>
              <c:strCache>
                <c:ptCount val="1"/>
                <c:pt idx="0">
                  <c:v>業務その他部門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まとめ!$G$91:$AF$91</c:f>
              <c:numCache>
                <c:formatCode>0</c:formatCode>
                <c:ptCount val="26"/>
                <c:pt idx="0">
                  <c:v>2751.1194074822092</c:v>
                </c:pt>
                <c:pt idx="1">
                  <c:v>2723.5712685553617</c:v>
                </c:pt>
                <c:pt idx="2">
                  <c:v>2971.8574178211952</c:v>
                </c:pt>
                <c:pt idx="3">
                  <c:v>3196.9002827126164</c:v>
                </c:pt>
                <c:pt idx="4">
                  <c:v>3500.0630812611553</c:v>
                </c:pt>
                <c:pt idx="5">
                  <c:v>3586.7875850812711</c:v>
                </c:pt>
                <c:pt idx="6">
                  <c:v>3293.668430885984</c:v>
                </c:pt>
                <c:pt idx="7">
                  <c:v>4024.3154632039127</c:v>
                </c:pt>
                <c:pt idx="8">
                  <c:v>3452.4599352434661</c:v>
                </c:pt>
                <c:pt idx="9">
                  <c:v>3801.1564153799332</c:v>
                </c:pt>
                <c:pt idx="10">
                  <c:v>3820.114445467892</c:v>
                </c:pt>
                <c:pt idx="11">
                  <c:v>3874.5294895326651</c:v>
                </c:pt>
                <c:pt idx="12">
                  <c:v>3833.2561089039032</c:v>
                </c:pt>
                <c:pt idx="13">
                  <c:v>4202.6405243546214</c:v>
                </c:pt>
                <c:pt idx="14">
                  <c:v>3976.2376642346635</c:v>
                </c:pt>
                <c:pt idx="15">
                  <c:v>4402.925526507498</c:v>
                </c:pt>
                <c:pt idx="16">
                  <c:v>4018.3792970039926</c:v>
                </c:pt>
                <c:pt idx="17">
                  <c:v>4289.1220344302146</c:v>
                </c:pt>
                <c:pt idx="18">
                  <c:v>4102.5596123629894</c:v>
                </c:pt>
                <c:pt idx="19">
                  <c:v>4215.3609955235997</c:v>
                </c:pt>
                <c:pt idx="20">
                  <c:v>3926.2076094060453</c:v>
                </c:pt>
                <c:pt idx="21">
                  <c:v>4633.1739568472949</c:v>
                </c:pt>
                <c:pt idx="22">
                  <c:v>4841.9666940944799</c:v>
                </c:pt>
                <c:pt idx="23">
                  <c:v>4812.8517206269544</c:v>
                </c:pt>
                <c:pt idx="24">
                  <c:v>4622.3979362500986</c:v>
                </c:pt>
              </c:numCache>
            </c:numRef>
          </c:val>
        </c:ser>
        <c:ser>
          <c:idx val="4"/>
          <c:order val="4"/>
          <c:tx>
            <c:strRef>
              <c:f>まとめ!$D$92</c:f>
              <c:strCache>
                <c:ptCount val="1"/>
                <c:pt idx="0">
                  <c:v>家庭部門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まとめ!$G$92:$AF$92</c:f>
              <c:numCache>
                <c:formatCode>0</c:formatCode>
                <c:ptCount val="26"/>
                <c:pt idx="0">
                  <c:v>2085.7303405078801</c:v>
                </c:pt>
                <c:pt idx="1">
                  <c:v>2228.4285209235536</c:v>
                </c:pt>
                <c:pt idx="2">
                  <c:v>2303.6674117137959</c:v>
                </c:pt>
                <c:pt idx="3">
                  <c:v>2907.3061221374392</c:v>
                </c:pt>
                <c:pt idx="4">
                  <c:v>3045.2762109068049</c:v>
                </c:pt>
                <c:pt idx="5">
                  <c:v>3124.3723116352412</c:v>
                </c:pt>
                <c:pt idx="6">
                  <c:v>3028.8435360903204</c:v>
                </c:pt>
                <c:pt idx="7">
                  <c:v>3738.8899401857011</c:v>
                </c:pt>
                <c:pt idx="8">
                  <c:v>3081.3507416419197</c:v>
                </c:pt>
                <c:pt idx="9">
                  <c:v>3157.883715041924</c:v>
                </c:pt>
                <c:pt idx="10">
                  <c:v>3208.3613129807618</c:v>
                </c:pt>
                <c:pt idx="11">
                  <c:v>3183.8803767792047</c:v>
                </c:pt>
                <c:pt idx="12">
                  <c:v>3232.7312444755612</c:v>
                </c:pt>
                <c:pt idx="13">
                  <c:v>3247.7995468528607</c:v>
                </c:pt>
                <c:pt idx="14">
                  <c:v>3435.9106730989151</c:v>
                </c:pt>
                <c:pt idx="15">
                  <c:v>3826.4447985810784</c:v>
                </c:pt>
                <c:pt idx="16">
                  <c:v>3476.2211201460163</c:v>
                </c:pt>
                <c:pt idx="17">
                  <c:v>3677.4614858656037</c:v>
                </c:pt>
                <c:pt idx="18">
                  <c:v>3319.7568904001778</c:v>
                </c:pt>
                <c:pt idx="19">
                  <c:v>3914.0211487265606</c:v>
                </c:pt>
                <c:pt idx="20">
                  <c:v>3645.8155447847025</c:v>
                </c:pt>
                <c:pt idx="21">
                  <c:v>4339.9338500875538</c:v>
                </c:pt>
                <c:pt idx="22">
                  <c:v>4684.0535791672664</c:v>
                </c:pt>
                <c:pt idx="23">
                  <c:v>4580.4374108821348</c:v>
                </c:pt>
                <c:pt idx="24">
                  <c:v>4045.9559041215193</c:v>
                </c:pt>
              </c:numCache>
            </c:numRef>
          </c:val>
        </c:ser>
        <c:ser>
          <c:idx val="5"/>
          <c:order val="5"/>
          <c:tx>
            <c:strRef>
              <c:f>まとめ!$B$93</c:f>
              <c:strCache>
                <c:ptCount val="1"/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まとめ!$G$94:$AF$94</c:f>
              <c:numCache>
                <c:formatCode>0</c:formatCode>
                <c:ptCount val="26"/>
                <c:pt idx="0">
                  <c:v>208.87553318575229</c:v>
                </c:pt>
                <c:pt idx="1">
                  <c:v>164.51305359698856</c:v>
                </c:pt>
                <c:pt idx="2">
                  <c:v>187.20816434701439</c:v>
                </c:pt>
                <c:pt idx="3">
                  <c:v>202.40648867962403</c:v>
                </c:pt>
                <c:pt idx="4">
                  <c:v>207.27118018783924</c:v>
                </c:pt>
                <c:pt idx="5">
                  <c:v>215.06638577561526</c:v>
                </c:pt>
                <c:pt idx="6">
                  <c:v>210.51311745964728</c:v>
                </c:pt>
                <c:pt idx="7">
                  <c:v>218.47465451052898</c:v>
                </c:pt>
                <c:pt idx="8">
                  <c:v>228.37911480543045</c:v>
                </c:pt>
                <c:pt idx="9">
                  <c:v>237.54737330432559</c:v>
                </c:pt>
                <c:pt idx="10">
                  <c:v>241.84248566764643</c:v>
                </c:pt>
                <c:pt idx="11">
                  <c:v>253.85358077408486</c:v>
                </c:pt>
                <c:pt idx="12">
                  <c:v>245.42764159979362</c:v>
                </c:pt>
                <c:pt idx="13">
                  <c:v>253.72536681968037</c:v>
                </c:pt>
                <c:pt idx="14">
                  <c:v>254.90137997162068</c:v>
                </c:pt>
                <c:pt idx="15">
                  <c:v>247.78908101311737</c:v>
                </c:pt>
                <c:pt idx="16">
                  <c:v>270.14101044278186</c:v>
                </c:pt>
                <c:pt idx="17">
                  <c:v>195.75810094267061</c:v>
                </c:pt>
                <c:pt idx="18">
                  <c:v>188.47091574288538</c:v>
                </c:pt>
                <c:pt idx="19">
                  <c:v>159.11407600795857</c:v>
                </c:pt>
                <c:pt idx="20">
                  <c:v>234.6568115273937</c:v>
                </c:pt>
                <c:pt idx="21">
                  <c:v>160.2894626686639</c:v>
                </c:pt>
                <c:pt idx="22">
                  <c:v>236.37848269721164</c:v>
                </c:pt>
                <c:pt idx="23">
                  <c:v>262.46797648015286</c:v>
                </c:pt>
                <c:pt idx="24">
                  <c:v>255.7049654356625</c:v>
                </c:pt>
              </c:numCache>
            </c:numRef>
          </c:val>
        </c:ser>
        <c:ser>
          <c:idx val="6"/>
          <c:order val="6"/>
          <c:tx>
            <c:strRef>
              <c:f>まとめ!$D$95</c:f>
              <c:strCache>
                <c:ptCount val="1"/>
                <c:pt idx="0">
                  <c:v>廃棄物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まとめ!$G$95:$AF$95</c:f>
              <c:numCache>
                <c:formatCode>0</c:formatCode>
                <c:ptCount val="26"/>
                <c:pt idx="0">
                  <c:v>669.1540994570189</c:v>
                </c:pt>
                <c:pt idx="1">
                  <c:v>647.14318832278855</c:v>
                </c:pt>
                <c:pt idx="2">
                  <c:v>687.404453657109</c:v>
                </c:pt>
                <c:pt idx="3">
                  <c:v>631.05111859337273</c:v>
                </c:pt>
                <c:pt idx="4">
                  <c:v>689.45166481353135</c:v>
                </c:pt>
                <c:pt idx="5">
                  <c:v>708.89297403874139</c:v>
                </c:pt>
                <c:pt idx="6">
                  <c:v>691.00913502640151</c:v>
                </c:pt>
                <c:pt idx="7">
                  <c:v>730.6793113807455</c:v>
                </c:pt>
                <c:pt idx="8">
                  <c:v>729.9017591073482</c:v>
                </c:pt>
                <c:pt idx="9">
                  <c:v>725.96049011668231</c:v>
                </c:pt>
                <c:pt idx="10">
                  <c:v>766.42862597042983</c:v>
                </c:pt>
                <c:pt idx="11">
                  <c:v>770.53911126931939</c:v>
                </c:pt>
                <c:pt idx="12">
                  <c:v>738.43804398733801</c:v>
                </c:pt>
                <c:pt idx="13">
                  <c:v>816.71007024897995</c:v>
                </c:pt>
                <c:pt idx="14">
                  <c:v>787.48156753534033</c:v>
                </c:pt>
                <c:pt idx="15">
                  <c:v>764.15675131455203</c:v>
                </c:pt>
                <c:pt idx="16">
                  <c:v>723.4931454100431</c:v>
                </c:pt>
                <c:pt idx="17">
                  <c:v>765.74194331831973</c:v>
                </c:pt>
                <c:pt idx="18">
                  <c:v>774.38195354829156</c:v>
                </c:pt>
                <c:pt idx="19">
                  <c:v>645.27860517833869</c:v>
                </c:pt>
                <c:pt idx="20">
                  <c:v>689.19464559967128</c:v>
                </c:pt>
                <c:pt idx="21">
                  <c:v>687.13986122088488</c:v>
                </c:pt>
                <c:pt idx="22">
                  <c:v>736.31885088264517</c:v>
                </c:pt>
                <c:pt idx="23">
                  <c:v>767.25052556606181</c:v>
                </c:pt>
                <c:pt idx="24">
                  <c:v>579.33437657409911</c:v>
                </c:pt>
              </c:numCache>
            </c:numRef>
          </c:val>
        </c:ser>
        <c:ser>
          <c:idx val="7"/>
          <c:order val="7"/>
          <c:tx>
            <c:strRef>
              <c:f>まとめ!$D$96</c:f>
              <c:strCache>
                <c:ptCount val="1"/>
                <c:pt idx="0">
                  <c:v>他(農業・間接CO2等)</c:v>
                </c:pt>
              </c:strCache>
            </c:strRef>
          </c:tx>
          <c:spPr>
            <a:pattFill prst="ltDnDiag">
              <a:fgClr>
                <a:srgbClr val="CC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まとめ!$G$96:$AF$96</c:f>
              <c:numCache>
                <c:formatCode>0</c:formatCode>
                <c:ptCount val="26"/>
                <c:pt idx="0">
                  <c:v>129.67378467936771</c:v>
                </c:pt>
                <c:pt idx="1">
                  <c:v>125.09285441529858</c:v>
                </c:pt>
                <c:pt idx="2">
                  <c:v>119.69442756641625</c:v>
                </c:pt>
                <c:pt idx="3">
                  <c:v>115.63979404233538</c:v>
                </c:pt>
                <c:pt idx="4">
                  <c:v>111.43924763479649</c:v>
                </c:pt>
                <c:pt idx="5">
                  <c:v>113.38367367583629</c:v>
                </c:pt>
                <c:pt idx="6">
                  <c:v>115.39722812570686</c:v>
                </c:pt>
                <c:pt idx="7">
                  <c:v>113.9901418205359</c:v>
                </c:pt>
                <c:pt idx="8">
                  <c:v>107.03316106564633</c:v>
                </c:pt>
                <c:pt idx="9">
                  <c:v>107.2105457378633</c:v>
                </c:pt>
                <c:pt idx="10">
                  <c:v>111.06148473703547</c:v>
                </c:pt>
                <c:pt idx="11">
                  <c:v>97.81085865126866</c:v>
                </c:pt>
                <c:pt idx="12">
                  <c:v>93.289924917569124</c:v>
                </c:pt>
                <c:pt idx="13">
                  <c:v>89.283898484782185</c:v>
                </c:pt>
                <c:pt idx="14">
                  <c:v>87.144172914137897</c:v>
                </c:pt>
                <c:pt idx="15">
                  <c:v>85.323407286533836</c:v>
                </c:pt>
                <c:pt idx="16">
                  <c:v>82.138229068731036</c:v>
                </c:pt>
                <c:pt idx="17">
                  <c:v>81.292920745417874</c:v>
                </c:pt>
                <c:pt idx="18">
                  <c:v>72.781117167332809</c:v>
                </c:pt>
                <c:pt idx="19">
                  <c:v>68.980139994253875</c:v>
                </c:pt>
                <c:pt idx="20">
                  <c:v>66.376814728844323</c:v>
                </c:pt>
                <c:pt idx="21">
                  <c:v>63.448906184563114</c:v>
                </c:pt>
                <c:pt idx="22">
                  <c:v>68.92812079178907</c:v>
                </c:pt>
                <c:pt idx="23">
                  <c:v>70.23342777455133</c:v>
                </c:pt>
                <c:pt idx="24">
                  <c:v>138.88289067797081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363456"/>
        <c:axId val="201364992"/>
      </c:barChart>
      <c:dateAx>
        <c:axId val="201363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yyyy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364992"/>
        <c:crosses val="autoZero"/>
        <c:auto val="1"/>
        <c:lblOffset val="0"/>
        <c:baseTimeUnit val="years"/>
        <c:minorUnit val="1"/>
      </c:dateAx>
      <c:valAx>
        <c:axId val="2013649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363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250"/>
              <a:t>温室ガス種別排出量</a:t>
            </a:r>
          </a:p>
          <a:p>
            <a:pPr>
              <a:defRPr sz="125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250"/>
              <a:t>の推移</a:t>
            </a:r>
            <a:r>
              <a:rPr lang="en-US" altLang="ja-JP" sz="1250"/>
              <a:t>(</a:t>
            </a:r>
            <a:r>
              <a:rPr lang="ja-JP" altLang="en-US" sz="1250"/>
              <a:t>宮城県</a:t>
            </a:r>
            <a:r>
              <a:rPr lang="en-US" altLang="ja-JP" sz="1250"/>
              <a:t>)</a:t>
            </a:r>
          </a:p>
        </c:rich>
      </c:tx>
      <c:layout>
        <c:manualLayout>
          <c:xMode val="edge"/>
          <c:yMode val="edge"/>
          <c:x val="0.3568522740627571"/>
          <c:y val="0.70092704347351253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381117857640402E-2"/>
          <c:y val="0.14376934607422781"/>
          <c:w val="0.90078469492695434"/>
          <c:h val="0.750103237185818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まとめ!$C$183</c:f>
              <c:strCache>
                <c:ptCount val="1"/>
                <c:pt idx="0">
                  <c:v>CO2(エネ起源)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まとめ!$G$183:$AF$183</c:f>
              <c:numCache>
                <c:formatCode>0</c:formatCode>
                <c:ptCount val="26"/>
                <c:pt idx="0">
                  <c:v>14198.48874490082</c:v>
                </c:pt>
                <c:pt idx="1">
                  <c:v>14697.988024810056</c:v>
                </c:pt>
                <c:pt idx="2">
                  <c:v>15285.653743742925</c:v>
                </c:pt>
                <c:pt idx="3">
                  <c:v>16319.796658935589</c:v>
                </c:pt>
                <c:pt idx="4">
                  <c:v>17181.15661821733</c:v>
                </c:pt>
                <c:pt idx="5">
                  <c:v>17340.732098290689</c:v>
                </c:pt>
                <c:pt idx="6">
                  <c:v>17198.615193125966</c:v>
                </c:pt>
                <c:pt idx="7">
                  <c:v>19328.179042488347</c:v>
                </c:pt>
                <c:pt idx="8">
                  <c:v>17425.620187303819</c:v>
                </c:pt>
                <c:pt idx="9">
                  <c:v>18091.334212619695</c:v>
                </c:pt>
                <c:pt idx="10">
                  <c:v>18461.457171379654</c:v>
                </c:pt>
                <c:pt idx="11">
                  <c:v>18437.622065190462</c:v>
                </c:pt>
                <c:pt idx="12">
                  <c:v>18088.346046982577</c:v>
                </c:pt>
                <c:pt idx="13">
                  <c:v>19021.20658932667</c:v>
                </c:pt>
                <c:pt idx="14">
                  <c:v>18801.223383449964</c:v>
                </c:pt>
                <c:pt idx="15">
                  <c:v>20123.954103339202</c:v>
                </c:pt>
                <c:pt idx="16">
                  <c:v>19529.876957100267</c:v>
                </c:pt>
                <c:pt idx="17">
                  <c:v>20305.444562953173</c:v>
                </c:pt>
                <c:pt idx="18">
                  <c:v>18769.631103154352</c:v>
                </c:pt>
                <c:pt idx="19">
                  <c:v>19084.743975630394</c:v>
                </c:pt>
                <c:pt idx="20">
                  <c:v>18643.749126984949</c:v>
                </c:pt>
                <c:pt idx="21">
                  <c:v>17193.639686015573</c:v>
                </c:pt>
                <c:pt idx="22">
                  <c:v>21569.277046899533</c:v>
                </c:pt>
                <c:pt idx="23">
                  <c:v>21236.480684060276</c:v>
                </c:pt>
                <c:pt idx="24">
                  <c:v>20029.012663682941</c:v>
                </c:pt>
              </c:numCache>
            </c:numRef>
          </c:val>
        </c:ser>
        <c:ser>
          <c:idx val="1"/>
          <c:order val="1"/>
          <c:tx>
            <c:strRef>
              <c:f>まとめ!$C$184</c:f>
              <c:strCache>
                <c:ptCount val="1"/>
                <c:pt idx="0">
                  <c:v>CO2(非エネ起源)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まとめ!$G$184:$AF$184</c:f>
              <c:numCache>
                <c:formatCode>0</c:formatCode>
                <c:ptCount val="26"/>
                <c:pt idx="0">
                  <c:v>1007.7034173221389</c:v>
                </c:pt>
                <c:pt idx="1">
                  <c:v>936.74909633507571</c:v>
                </c:pt>
                <c:pt idx="2">
                  <c:v>994.30704557053969</c:v>
                </c:pt>
                <c:pt idx="3">
                  <c:v>949.09740131533204</c:v>
                </c:pt>
                <c:pt idx="4">
                  <c:v>1008.1620926361671</c:v>
                </c:pt>
                <c:pt idx="5">
                  <c:v>1037.343033490193</c:v>
                </c:pt>
                <c:pt idx="6">
                  <c:v>1016.9194806117556</c:v>
                </c:pt>
                <c:pt idx="7">
                  <c:v>1063.1441077118104</c:v>
                </c:pt>
                <c:pt idx="8">
                  <c:v>1065.3140349784248</c:v>
                </c:pt>
                <c:pt idx="9">
                  <c:v>1070.7184091588711</c:v>
                </c:pt>
                <c:pt idx="10">
                  <c:v>1119.3325963751117</c:v>
                </c:pt>
                <c:pt idx="11">
                  <c:v>1122.2035506946729</c:v>
                </c:pt>
                <c:pt idx="12">
                  <c:v>1077.1556105047007</c:v>
                </c:pt>
                <c:pt idx="13">
                  <c:v>1159.7193355534425</c:v>
                </c:pt>
                <c:pt idx="14">
                  <c:v>1129.527120421099</c:v>
                </c:pt>
                <c:pt idx="15">
                  <c:v>1097.2692396142033</c:v>
                </c:pt>
                <c:pt idx="16">
                  <c:v>1075.7723849215561</c:v>
                </c:pt>
                <c:pt idx="17">
                  <c:v>1042.7929650064082</c:v>
                </c:pt>
                <c:pt idx="18">
                  <c:v>1035.6339864585098</c:v>
                </c:pt>
                <c:pt idx="19">
                  <c:v>873.37282118055123</c:v>
                </c:pt>
                <c:pt idx="20">
                  <c:v>990.22827185590938</c:v>
                </c:pt>
                <c:pt idx="21">
                  <c:v>910.87823007411191</c:v>
                </c:pt>
                <c:pt idx="22">
                  <c:v>1041.6254543716459</c:v>
                </c:pt>
                <c:pt idx="23">
                  <c:v>1099.9519298207661</c:v>
                </c:pt>
                <c:pt idx="24">
                  <c:v>973.9222326877325</c:v>
                </c:pt>
              </c:numCache>
            </c:numRef>
          </c:val>
        </c:ser>
        <c:ser>
          <c:idx val="2"/>
          <c:order val="2"/>
          <c:tx>
            <c:strRef>
              <c:f>まとめ!$C$185</c:f>
              <c:strCache>
                <c:ptCount val="1"/>
                <c:pt idx="0">
                  <c:v>メタン(CH4)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まとめ!$G$185:$AF$185</c:f>
              <c:numCache>
                <c:formatCode>0</c:formatCode>
                <c:ptCount val="26"/>
                <c:pt idx="0">
                  <c:v>1106.9530631071391</c:v>
                </c:pt>
                <c:pt idx="1">
                  <c:v>1091.4639172892685</c:v>
                </c:pt>
                <c:pt idx="2">
                  <c:v>1159.7391462044584</c:v>
                </c:pt>
                <c:pt idx="3">
                  <c:v>1014.621508369182</c:v>
                </c:pt>
                <c:pt idx="4">
                  <c:v>1199.2361167739282</c:v>
                </c:pt>
                <c:pt idx="5">
                  <c:v>1140.4670669647735</c:v>
                </c:pt>
                <c:pt idx="6">
                  <c:v>1114.6231952752626</c:v>
                </c:pt>
                <c:pt idx="7">
                  <c:v>1091.9418202757674</c:v>
                </c:pt>
                <c:pt idx="8">
                  <c:v>1001.3843518139663</c:v>
                </c:pt>
                <c:pt idx="9">
                  <c:v>1009.2278461128458</c:v>
                </c:pt>
                <c:pt idx="10">
                  <c:v>1044.0961041670332</c:v>
                </c:pt>
                <c:pt idx="11">
                  <c:v>1016.2089579616638</c:v>
                </c:pt>
                <c:pt idx="12">
                  <c:v>1025.9406377321438</c:v>
                </c:pt>
                <c:pt idx="13">
                  <c:v>1032.318350763293</c:v>
                </c:pt>
                <c:pt idx="14">
                  <c:v>1039.5838466432963</c:v>
                </c:pt>
                <c:pt idx="15">
                  <c:v>1023.3624604387334</c:v>
                </c:pt>
                <c:pt idx="16">
                  <c:v>1007.6431304757228</c:v>
                </c:pt>
                <c:pt idx="17">
                  <c:v>1033.5692399186332</c:v>
                </c:pt>
                <c:pt idx="18">
                  <c:v>1052.0263629324293</c:v>
                </c:pt>
                <c:pt idx="19">
                  <c:v>1032.8231955582094</c:v>
                </c:pt>
                <c:pt idx="20">
                  <c:v>1074.5765313256416</c:v>
                </c:pt>
                <c:pt idx="21">
                  <c:v>981.29591218466157</c:v>
                </c:pt>
                <c:pt idx="22">
                  <c:v>975.18698898757543</c:v>
                </c:pt>
                <c:pt idx="23">
                  <c:v>974.96627898829638</c:v>
                </c:pt>
                <c:pt idx="24">
                  <c:v>970.489176587516</c:v>
                </c:pt>
              </c:numCache>
            </c:numRef>
          </c:val>
        </c:ser>
        <c:ser>
          <c:idx val="3"/>
          <c:order val="3"/>
          <c:tx>
            <c:strRef>
              <c:f>まとめ!$F$186</c:f>
              <c:strCache>
                <c:ptCount val="1"/>
                <c:pt idx="0">
                  <c:v>一酸化二窒素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まとめ!$G$186:$AF$186</c:f>
              <c:numCache>
                <c:formatCode>0</c:formatCode>
                <c:ptCount val="26"/>
                <c:pt idx="0">
                  <c:v>538.74422266142642</c:v>
                </c:pt>
                <c:pt idx="1">
                  <c:v>534.01774878018057</c:v>
                </c:pt>
                <c:pt idx="2">
                  <c:v>543.73476025569528</c:v>
                </c:pt>
                <c:pt idx="3">
                  <c:v>548.89136216910242</c:v>
                </c:pt>
                <c:pt idx="4">
                  <c:v>548.86866820471823</c:v>
                </c:pt>
                <c:pt idx="5">
                  <c:v>545.87749577091381</c:v>
                </c:pt>
                <c:pt idx="6">
                  <c:v>543.39568587263818</c:v>
                </c:pt>
                <c:pt idx="7">
                  <c:v>550.1370854143313</c:v>
                </c:pt>
                <c:pt idx="8">
                  <c:v>541.70386079000298</c:v>
                </c:pt>
                <c:pt idx="9">
                  <c:v>530.09207288994628</c:v>
                </c:pt>
                <c:pt idx="10">
                  <c:v>541.45611469287201</c:v>
                </c:pt>
                <c:pt idx="11">
                  <c:v>528.68262772535365</c:v>
                </c:pt>
                <c:pt idx="12">
                  <c:v>506.23446885733904</c:v>
                </c:pt>
                <c:pt idx="13">
                  <c:v>515.75592744496896</c:v>
                </c:pt>
                <c:pt idx="14">
                  <c:v>505.46930738388858</c:v>
                </c:pt>
                <c:pt idx="15">
                  <c:v>506.31230704558493</c:v>
                </c:pt>
                <c:pt idx="16">
                  <c:v>511.54315875442035</c:v>
                </c:pt>
                <c:pt idx="17">
                  <c:v>510.49782232862214</c:v>
                </c:pt>
                <c:pt idx="18">
                  <c:v>478.11464378740345</c:v>
                </c:pt>
                <c:pt idx="19">
                  <c:v>463.01919811268635</c:v>
                </c:pt>
                <c:pt idx="20">
                  <c:v>465.06903628888739</c:v>
                </c:pt>
                <c:pt idx="21">
                  <c:v>412.36616481932242</c:v>
                </c:pt>
                <c:pt idx="22">
                  <c:v>447.75076386903322</c:v>
                </c:pt>
                <c:pt idx="23">
                  <c:v>448.65170687212589</c:v>
                </c:pt>
                <c:pt idx="24">
                  <c:v>430.39211752691403</c:v>
                </c:pt>
              </c:numCache>
            </c:numRef>
          </c:val>
        </c:ser>
        <c:ser>
          <c:idx val="4"/>
          <c:order val="4"/>
          <c:tx>
            <c:strRef>
              <c:f>まとめ!$C$188</c:f>
              <c:strCache>
                <c:ptCount val="1"/>
                <c:pt idx="0">
                  <c:v>HFC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まとめ!$G$188:$AF$188</c:f>
              <c:numCache>
                <c:formatCode>0</c:formatCode>
                <c:ptCount val="26"/>
                <c:pt idx="0">
                  <c:v>2.0460946986942861E-2</c:v>
                </c:pt>
                <c:pt idx="1">
                  <c:v>0</c:v>
                </c:pt>
                <c:pt idx="2">
                  <c:v>2.0203610479517313</c:v>
                </c:pt>
                <c:pt idx="3">
                  <c:v>15.306126849964837</c:v>
                </c:pt>
                <c:pt idx="4">
                  <c:v>31.561434405935803</c:v>
                </c:pt>
                <c:pt idx="5">
                  <c:v>46.90242615283212</c:v>
                </c:pt>
                <c:pt idx="6">
                  <c:v>66.511476701536068</c:v>
                </c:pt>
                <c:pt idx="7">
                  <c:v>83.957672845619967</c:v>
                </c:pt>
                <c:pt idx="8">
                  <c:v>94.075237701639495</c:v>
                </c:pt>
                <c:pt idx="9">
                  <c:v>99.071320647040949</c:v>
                </c:pt>
                <c:pt idx="10">
                  <c:v>105.24031190248807</c:v>
                </c:pt>
                <c:pt idx="11">
                  <c:v>110.60307567473197</c:v>
                </c:pt>
                <c:pt idx="12">
                  <c:v>122.83509081693167</c:v>
                </c:pt>
                <c:pt idx="13">
                  <c:v>140.54350496520317</c:v>
                </c:pt>
                <c:pt idx="14">
                  <c:v>153.50587606150555</c:v>
                </c:pt>
                <c:pt idx="15">
                  <c:v>166.97351392762297</c:v>
                </c:pt>
                <c:pt idx="16">
                  <c:v>185.33945451515515</c:v>
                </c:pt>
                <c:pt idx="17">
                  <c:v>221.04161246394557</c:v>
                </c:pt>
                <c:pt idx="18">
                  <c:v>254.94929314797537</c:v>
                </c:pt>
                <c:pt idx="19">
                  <c:v>285.73888744940206</c:v>
                </c:pt>
                <c:pt idx="20">
                  <c:v>317.25255194523896</c:v>
                </c:pt>
                <c:pt idx="21">
                  <c:v>351.37951810945867</c:v>
                </c:pt>
                <c:pt idx="22">
                  <c:v>402.24378509101598</c:v>
                </c:pt>
                <c:pt idx="23">
                  <c:v>442.80476013949863</c:v>
                </c:pt>
                <c:pt idx="24">
                  <c:v>497.79554623811453</c:v>
                </c:pt>
              </c:numCache>
            </c:numRef>
          </c:val>
        </c:ser>
        <c:ser>
          <c:idx val="5"/>
          <c:order val="5"/>
          <c:tx>
            <c:strRef>
              <c:f>まとめ!$C$189</c:f>
              <c:strCache>
                <c:ptCount val="1"/>
                <c:pt idx="0">
                  <c:v>PFC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まとめ!$G$189:$AF$189</c:f>
              <c:numCache>
                <c:formatCode>0</c:formatCode>
                <c:ptCount val="26"/>
                <c:pt idx="0">
                  <c:v>120.62507526983245</c:v>
                </c:pt>
                <c:pt idx="1">
                  <c:v>136.61020211060688</c:v>
                </c:pt>
                <c:pt idx="2">
                  <c:v>142.31343405524467</c:v>
                </c:pt>
                <c:pt idx="3">
                  <c:v>208.74544533719813</c:v>
                </c:pt>
                <c:pt idx="4">
                  <c:v>258.95108843905768</c:v>
                </c:pt>
                <c:pt idx="5">
                  <c:v>331.52880834019828</c:v>
                </c:pt>
                <c:pt idx="6">
                  <c:v>333.87185484989959</c:v>
                </c:pt>
                <c:pt idx="7">
                  <c:v>353.90381957049937</c:v>
                </c:pt>
                <c:pt idx="8">
                  <c:v>299.78273294070669</c:v>
                </c:pt>
                <c:pt idx="9">
                  <c:v>243.056316270986</c:v>
                </c:pt>
                <c:pt idx="10">
                  <c:v>201.65167658585841</c:v>
                </c:pt>
                <c:pt idx="11">
                  <c:v>188.17184888814569</c:v>
                </c:pt>
                <c:pt idx="12">
                  <c:v>179.07055580757631</c:v>
                </c:pt>
                <c:pt idx="13">
                  <c:v>166.20871786307131</c:v>
                </c:pt>
                <c:pt idx="14">
                  <c:v>164.60707841162608</c:v>
                </c:pt>
                <c:pt idx="15">
                  <c:v>162.60520623520571</c:v>
                </c:pt>
                <c:pt idx="16">
                  <c:v>165.66677188426843</c:v>
                </c:pt>
                <c:pt idx="17">
                  <c:v>143.07289076850836</c:v>
                </c:pt>
                <c:pt idx="18">
                  <c:v>106.41453633412964</c:v>
                </c:pt>
                <c:pt idx="19">
                  <c:v>73.252125199615122</c:v>
                </c:pt>
                <c:pt idx="20">
                  <c:v>88.022740929130038</c:v>
                </c:pt>
                <c:pt idx="21">
                  <c:v>77.576568840322508</c:v>
                </c:pt>
                <c:pt idx="22">
                  <c:v>60.979033039159823</c:v>
                </c:pt>
                <c:pt idx="23">
                  <c:v>78.490474441370296</c:v>
                </c:pt>
                <c:pt idx="24">
                  <c:v>87.654187342428187</c:v>
                </c:pt>
              </c:numCache>
            </c:numRef>
          </c:val>
        </c:ser>
        <c:ser>
          <c:idx val="6"/>
          <c:order val="6"/>
          <c:tx>
            <c:strRef>
              <c:f>まとめ!$C$190</c:f>
              <c:strCache>
                <c:ptCount val="1"/>
                <c:pt idx="0">
                  <c:v>SF6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まとめ!$G$190:$AF$190</c:f>
              <c:numCache>
                <c:formatCode>0</c:formatCode>
                <c:ptCount val="26"/>
                <c:pt idx="0">
                  <c:v>127.8039503524999</c:v>
                </c:pt>
                <c:pt idx="1">
                  <c:v>141.44333764680633</c:v>
                </c:pt>
                <c:pt idx="2">
                  <c:v>159.46893665084806</c:v>
                </c:pt>
                <c:pt idx="3">
                  <c:v>162.312513447762</c:v>
                </c:pt>
                <c:pt idx="4">
                  <c:v>157.10665480268926</c:v>
                </c:pt>
                <c:pt idx="5">
                  <c:v>172.56042995160948</c:v>
                </c:pt>
                <c:pt idx="6">
                  <c:v>194.73966616936909</c:v>
                </c:pt>
                <c:pt idx="7">
                  <c:v>182.07478731565249</c:v>
                </c:pt>
                <c:pt idx="8">
                  <c:v>167.4761471875216</c:v>
                </c:pt>
                <c:pt idx="9">
                  <c:v>111.29116389067326</c:v>
                </c:pt>
                <c:pt idx="10">
                  <c:v>78.077949356181335</c:v>
                </c:pt>
                <c:pt idx="11">
                  <c:v>66.19233219855073</c:v>
                </c:pt>
                <c:pt idx="12">
                  <c:v>61.083919749906784</c:v>
                </c:pt>
                <c:pt idx="13">
                  <c:v>54.958888496831662</c:v>
                </c:pt>
                <c:pt idx="14">
                  <c:v>50.376090674991389</c:v>
                </c:pt>
                <c:pt idx="15">
                  <c:v>45.071073944078663</c:v>
                </c:pt>
                <c:pt idx="16">
                  <c:v>40.016651690157332</c:v>
                </c:pt>
                <c:pt idx="17">
                  <c:v>32.770541340904124</c:v>
                </c:pt>
                <c:pt idx="18">
                  <c:v>28.155889312617859</c:v>
                </c:pt>
                <c:pt idx="19">
                  <c:v>21.180253847591459</c:v>
                </c:pt>
                <c:pt idx="20">
                  <c:v>22.996751259621469</c:v>
                </c:pt>
                <c:pt idx="21">
                  <c:v>20.554173678654664</c:v>
                </c:pt>
                <c:pt idx="22">
                  <c:v>18.290374077916145</c:v>
                </c:pt>
                <c:pt idx="23">
                  <c:v>21.288633525730383</c:v>
                </c:pt>
                <c:pt idx="24">
                  <c:v>22.490575435976648</c:v>
                </c:pt>
              </c:numCache>
            </c:numRef>
          </c:val>
        </c:ser>
        <c:ser>
          <c:idx val="7"/>
          <c:order val="7"/>
          <c:tx>
            <c:strRef>
              <c:f>まとめ!$C$191</c:f>
              <c:strCache>
                <c:ptCount val="1"/>
                <c:pt idx="0">
                  <c:v>NF3</c:v>
                </c:pt>
              </c:strCache>
            </c:strRef>
          </c:tx>
          <c:spPr>
            <a:pattFill prst="ltDnDiag">
              <a:fgClr>
                <a:srgbClr val="CC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まとめ!$G$191:$AF$191</c:f>
              <c:numCache>
                <c:formatCode>0</c:formatCode>
                <c:ptCount val="26"/>
                <c:pt idx="0">
                  <c:v>0.70402702740900991</c:v>
                </c:pt>
                <c:pt idx="1">
                  <c:v>0.65218280894038383</c:v>
                </c:pt>
                <c:pt idx="2">
                  <c:v>0.69783268038222712</c:v>
                </c:pt>
                <c:pt idx="3">
                  <c:v>0.97040900827953336</c:v>
                </c:pt>
                <c:pt idx="4">
                  <c:v>1.6937506610775965</c:v>
                </c:pt>
                <c:pt idx="5">
                  <c:v>4.2296810086498597</c:v>
                </c:pt>
                <c:pt idx="6">
                  <c:v>3.8136081386080494</c:v>
                </c:pt>
                <c:pt idx="7">
                  <c:v>3.186867900418743</c:v>
                </c:pt>
                <c:pt idx="8">
                  <c:v>3.4012725227996286</c:v>
                </c:pt>
                <c:pt idx="9">
                  <c:v>5.9556872707758437</c:v>
                </c:pt>
                <c:pt idx="10">
                  <c:v>3.3190320429469624</c:v>
                </c:pt>
                <c:pt idx="11">
                  <c:v>4.266934188899846</c:v>
                </c:pt>
                <c:pt idx="12">
                  <c:v>5.3871438824140929</c:v>
                </c:pt>
                <c:pt idx="13">
                  <c:v>6.5664489556553765</c:v>
                </c:pt>
                <c:pt idx="14">
                  <c:v>7.4734443757122317</c:v>
                </c:pt>
                <c:pt idx="15">
                  <c:v>5.5369349951908049</c:v>
                </c:pt>
                <c:pt idx="16">
                  <c:v>6.3715834301495509</c:v>
                </c:pt>
                <c:pt idx="17">
                  <c:v>8.118968609597907</c:v>
                </c:pt>
                <c:pt idx="18">
                  <c:v>5.9488372859265519</c:v>
                </c:pt>
                <c:pt idx="19">
                  <c:v>4.6098879573972722</c:v>
                </c:pt>
                <c:pt idx="20">
                  <c:v>5.6279133020214109</c:v>
                </c:pt>
                <c:pt idx="21">
                  <c:v>5.266663591050893</c:v>
                </c:pt>
                <c:pt idx="22">
                  <c:v>3.8105152560736713</c:v>
                </c:pt>
                <c:pt idx="23">
                  <c:v>4.0898209633772025</c:v>
                </c:pt>
                <c:pt idx="24">
                  <c:v>5.4797528777888287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0977408"/>
        <c:axId val="200991488"/>
      </c:barChart>
      <c:catAx>
        <c:axId val="20097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991488"/>
        <c:crosses val="autoZero"/>
        <c:auto val="1"/>
        <c:lblAlgn val="ctr"/>
        <c:lblOffset val="0"/>
        <c:tickMarkSkip val="1"/>
        <c:noMultiLvlLbl val="0"/>
      </c:catAx>
      <c:valAx>
        <c:axId val="200991488"/>
        <c:scaling>
          <c:orientation val="minMax"/>
          <c:max val="28000"/>
          <c:min val="1400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百万</a:t>
                </a: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t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3.5820895522388062E-2"/>
              <c:y val="0.23574007193541133"/>
            </c:manualLayout>
          </c:layout>
          <c:overlay val="0"/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977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153446008675424"/>
          <c:y val="3.580421894879505E-3"/>
          <c:w val="0.82542094201928506"/>
          <c:h val="0.19526355079054256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en-US" altLang="ja-JP" sz="1100"/>
              <a:t>H26.1</a:t>
            </a:r>
            <a:r>
              <a:rPr lang="ja-JP" altLang="en-US" sz="1100"/>
              <a:t>計画</a:t>
            </a:r>
            <a:r>
              <a:rPr lang="en-US" altLang="ja-JP" sz="1100"/>
              <a:t>(</a:t>
            </a:r>
            <a:r>
              <a:rPr lang="ja-JP" altLang="en-US" sz="1100"/>
              <a:t>宮城県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317009661977323"/>
          <c:y val="0.23716689384646727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862733576213416E-2"/>
          <c:y val="0.2164801497359374"/>
          <c:w val="0.89151408312766878"/>
          <c:h val="0.687988819541497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まとめ!$C$79</c:f>
              <c:strCache>
                <c:ptCount val="1"/>
                <c:pt idx="0">
                  <c:v>エネルギー転換部門計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まとめ!$G$79:$AF$79</c:f>
              <c:numCache>
                <c:formatCode>0</c:formatCode>
                <c:ptCount val="26"/>
                <c:pt idx="0">
                  <c:v>405</c:v>
                </c:pt>
                <c:pt idx="5">
                  <c:v>324</c:v>
                </c:pt>
                <c:pt idx="10">
                  <c:v>255</c:v>
                </c:pt>
                <c:pt idx="15">
                  <c:v>103</c:v>
                </c:pt>
                <c:pt idx="16">
                  <c:v>77</c:v>
                </c:pt>
                <c:pt idx="17">
                  <c:v>73</c:v>
                </c:pt>
                <c:pt idx="18">
                  <c:v>65</c:v>
                </c:pt>
                <c:pt idx="19">
                  <c:v>57</c:v>
                </c:pt>
                <c:pt idx="20">
                  <c:v>74</c:v>
                </c:pt>
                <c:pt idx="22">
                  <c:v>78</c:v>
                </c:pt>
                <c:pt idx="23">
                  <c:v>68</c:v>
                </c:pt>
              </c:numCache>
            </c:numRef>
          </c:val>
        </c:ser>
        <c:ser>
          <c:idx val="1"/>
          <c:order val="1"/>
          <c:tx>
            <c:strRef>
              <c:f>まとめ!$C$80</c:f>
              <c:strCache>
                <c:ptCount val="1"/>
                <c:pt idx="0">
                  <c:v>産業部門計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まとめ!$G$80:$AF$80</c:f>
              <c:numCache>
                <c:formatCode>0</c:formatCode>
                <c:ptCount val="26"/>
                <c:pt idx="0">
                  <c:v>9482</c:v>
                </c:pt>
                <c:pt idx="5">
                  <c:v>12652</c:v>
                </c:pt>
                <c:pt idx="10">
                  <c:v>9536</c:v>
                </c:pt>
                <c:pt idx="15">
                  <c:v>9239</c:v>
                </c:pt>
                <c:pt idx="16">
                  <c:v>9249</c:v>
                </c:pt>
                <c:pt idx="17">
                  <c:v>8494</c:v>
                </c:pt>
                <c:pt idx="18">
                  <c:v>7882</c:v>
                </c:pt>
                <c:pt idx="19">
                  <c:v>7112</c:v>
                </c:pt>
                <c:pt idx="20">
                  <c:v>5650</c:v>
                </c:pt>
                <c:pt idx="22">
                  <c:v>6707</c:v>
                </c:pt>
                <c:pt idx="23">
                  <c:v>6870</c:v>
                </c:pt>
              </c:numCache>
            </c:numRef>
          </c:val>
        </c:ser>
        <c:ser>
          <c:idx val="2"/>
          <c:order val="2"/>
          <c:tx>
            <c:strRef>
              <c:f>まとめ!$C$81</c:f>
              <c:strCache>
                <c:ptCount val="1"/>
                <c:pt idx="0">
                  <c:v>運輸部門計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まとめ!$G$81:$AF$81</c:f>
              <c:numCache>
                <c:formatCode>0</c:formatCode>
                <c:ptCount val="26"/>
                <c:pt idx="0">
                  <c:v>4533</c:v>
                </c:pt>
                <c:pt idx="5">
                  <c:v>5637</c:v>
                </c:pt>
                <c:pt idx="10">
                  <c:v>6022</c:v>
                </c:pt>
                <c:pt idx="15">
                  <c:v>5963</c:v>
                </c:pt>
                <c:pt idx="16">
                  <c:v>5627</c:v>
                </c:pt>
                <c:pt idx="17">
                  <c:v>5213</c:v>
                </c:pt>
                <c:pt idx="18">
                  <c:v>5052</c:v>
                </c:pt>
                <c:pt idx="19">
                  <c:v>5126</c:v>
                </c:pt>
                <c:pt idx="20">
                  <c:v>5117</c:v>
                </c:pt>
                <c:pt idx="22">
                  <c:v>5450</c:v>
                </c:pt>
                <c:pt idx="23">
                  <c:v>5620</c:v>
                </c:pt>
              </c:numCache>
            </c:numRef>
          </c:val>
        </c:ser>
        <c:ser>
          <c:idx val="3"/>
          <c:order val="3"/>
          <c:tx>
            <c:strRef>
              <c:f>まとめ!$C$82</c:f>
              <c:strCache>
                <c:ptCount val="1"/>
                <c:pt idx="0">
                  <c:v>民生部門(業務)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まとめ!$G$82:$AF$82</c:f>
              <c:numCache>
                <c:formatCode>0</c:formatCode>
                <c:ptCount val="26"/>
                <c:pt idx="0">
                  <c:v>2460</c:v>
                </c:pt>
                <c:pt idx="5">
                  <c:v>3130</c:v>
                </c:pt>
                <c:pt idx="10">
                  <c:v>3580</c:v>
                </c:pt>
                <c:pt idx="15">
                  <c:v>3996</c:v>
                </c:pt>
                <c:pt idx="16">
                  <c:v>3678</c:v>
                </c:pt>
                <c:pt idx="17">
                  <c:v>4074</c:v>
                </c:pt>
                <c:pt idx="18">
                  <c:v>3896</c:v>
                </c:pt>
                <c:pt idx="19">
                  <c:v>3971</c:v>
                </c:pt>
                <c:pt idx="20">
                  <c:v>3640</c:v>
                </c:pt>
                <c:pt idx="22">
                  <c:v>3349</c:v>
                </c:pt>
                <c:pt idx="23">
                  <c:v>3441</c:v>
                </c:pt>
              </c:numCache>
            </c:numRef>
          </c:val>
        </c:ser>
        <c:ser>
          <c:idx val="4"/>
          <c:order val="4"/>
          <c:tx>
            <c:strRef>
              <c:f>まとめ!$C$83</c:f>
              <c:strCache>
                <c:ptCount val="1"/>
                <c:pt idx="0">
                  <c:v>民生部門(家庭)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まとめ!$G$83:$AF$83</c:f>
              <c:numCache>
                <c:formatCode>0</c:formatCode>
                <c:ptCount val="26"/>
                <c:pt idx="0">
                  <c:v>2224</c:v>
                </c:pt>
                <c:pt idx="5">
                  <c:v>2921</c:v>
                </c:pt>
                <c:pt idx="10">
                  <c:v>3168</c:v>
                </c:pt>
                <c:pt idx="15">
                  <c:v>3769</c:v>
                </c:pt>
                <c:pt idx="16">
                  <c:v>3499</c:v>
                </c:pt>
                <c:pt idx="17">
                  <c:v>3406</c:v>
                </c:pt>
                <c:pt idx="18">
                  <c:v>3158</c:v>
                </c:pt>
                <c:pt idx="19">
                  <c:v>3408</c:v>
                </c:pt>
                <c:pt idx="20">
                  <c:v>3510</c:v>
                </c:pt>
                <c:pt idx="22">
                  <c:v>4056</c:v>
                </c:pt>
                <c:pt idx="23">
                  <c:v>4010</c:v>
                </c:pt>
              </c:numCache>
            </c:numRef>
          </c:val>
        </c:ser>
        <c:ser>
          <c:idx val="6"/>
          <c:order val="5"/>
          <c:tx>
            <c:strRef>
              <c:f>まとめ!$C$84</c:f>
              <c:strCache>
                <c:ptCount val="1"/>
                <c:pt idx="0">
                  <c:v>廃棄物部門計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まとめ!$G$84:$AF$84</c:f>
              <c:numCache>
                <c:formatCode>0</c:formatCode>
                <c:ptCount val="26"/>
                <c:pt idx="0">
                  <c:v>444</c:v>
                </c:pt>
                <c:pt idx="5">
                  <c:v>555</c:v>
                </c:pt>
                <c:pt idx="10">
                  <c:v>693</c:v>
                </c:pt>
                <c:pt idx="15">
                  <c:v>627</c:v>
                </c:pt>
                <c:pt idx="16">
                  <c:v>618</c:v>
                </c:pt>
                <c:pt idx="17">
                  <c:v>618</c:v>
                </c:pt>
                <c:pt idx="18">
                  <c:v>605</c:v>
                </c:pt>
                <c:pt idx="19">
                  <c:v>603</c:v>
                </c:pt>
                <c:pt idx="20">
                  <c:v>555</c:v>
                </c:pt>
                <c:pt idx="22">
                  <c:v>558</c:v>
                </c:pt>
                <c:pt idx="23">
                  <c:v>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057408"/>
        <c:axId val="201058944"/>
      </c:barChart>
      <c:dateAx>
        <c:axId val="20105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yyyy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058944"/>
        <c:crosses val="autoZero"/>
        <c:auto val="1"/>
        <c:lblOffset val="0"/>
        <c:baseTimeUnit val="years"/>
        <c:minorUnit val="1"/>
      </c:dateAx>
      <c:valAx>
        <c:axId val="20105894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百万</a:t>
                </a: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t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9.8280252281897594E-3"/>
              <c:y val="0.23718323771145283"/>
            </c:manualLayout>
          </c:layout>
          <c:overlay val="0"/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057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"/>
          <c:y val="1.2159664881963064E-2"/>
          <c:w val="1"/>
          <c:h val="0.17524108352386206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en-US" altLang="ja-JP" sz="1100"/>
              <a:t>H26.1</a:t>
            </a:r>
            <a:r>
              <a:rPr lang="ja-JP" altLang="en-US" sz="1100"/>
              <a:t>計画</a:t>
            </a:r>
            <a:r>
              <a:rPr lang="en-US" altLang="ja-JP" sz="1100"/>
              <a:t>(</a:t>
            </a:r>
            <a:r>
              <a:rPr lang="ja-JP" altLang="en-US" sz="1100"/>
              <a:t>宮城県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16306717754359956"/>
          <c:y val="0.66695177978550813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862733576213416E-2"/>
          <c:y val="4.0984658319705158E-2"/>
          <c:w val="0.89151408312766878"/>
          <c:h val="0.8563213188187912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まとめ!$C$79</c:f>
              <c:strCache>
                <c:ptCount val="1"/>
                <c:pt idx="0">
                  <c:v>エネルギー転換部門計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まとめ!$G$79:$AF$79</c:f>
              <c:numCache>
                <c:formatCode>0</c:formatCode>
                <c:ptCount val="26"/>
                <c:pt idx="0">
                  <c:v>405</c:v>
                </c:pt>
                <c:pt idx="5">
                  <c:v>324</c:v>
                </c:pt>
                <c:pt idx="10">
                  <c:v>255</c:v>
                </c:pt>
                <c:pt idx="15">
                  <c:v>103</c:v>
                </c:pt>
                <c:pt idx="16">
                  <c:v>77</c:v>
                </c:pt>
                <c:pt idx="17">
                  <c:v>73</c:v>
                </c:pt>
                <c:pt idx="18">
                  <c:v>65</c:v>
                </c:pt>
                <c:pt idx="19">
                  <c:v>57</c:v>
                </c:pt>
                <c:pt idx="20">
                  <c:v>74</c:v>
                </c:pt>
                <c:pt idx="22">
                  <c:v>78</c:v>
                </c:pt>
                <c:pt idx="23">
                  <c:v>68</c:v>
                </c:pt>
              </c:numCache>
            </c:numRef>
          </c:val>
        </c:ser>
        <c:ser>
          <c:idx val="1"/>
          <c:order val="1"/>
          <c:tx>
            <c:strRef>
              <c:f>まとめ!$C$80</c:f>
              <c:strCache>
                <c:ptCount val="1"/>
                <c:pt idx="0">
                  <c:v>産業部門計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まとめ!$G$80:$AF$80</c:f>
              <c:numCache>
                <c:formatCode>0</c:formatCode>
                <c:ptCount val="26"/>
                <c:pt idx="0">
                  <c:v>9482</c:v>
                </c:pt>
                <c:pt idx="5">
                  <c:v>12652</c:v>
                </c:pt>
                <c:pt idx="10">
                  <c:v>9536</c:v>
                </c:pt>
                <c:pt idx="15">
                  <c:v>9239</c:v>
                </c:pt>
                <c:pt idx="16">
                  <c:v>9249</c:v>
                </c:pt>
                <c:pt idx="17">
                  <c:v>8494</c:v>
                </c:pt>
                <c:pt idx="18">
                  <c:v>7882</c:v>
                </c:pt>
                <c:pt idx="19">
                  <c:v>7112</c:v>
                </c:pt>
                <c:pt idx="20">
                  <c:v>5650</c:v>
                </c:pt>
                <c:pt idx="22">
                  <c:v>6707</c:v>
                </c:pt>
                <c:pt idx="23">
                  <c:v>6870</c:v>
                </c:pt>
              </c:numCache>
            </c:numRef>
          </c:val>
        </c:ser>
        <c:ser>
          <c:idx val="2"/>
          <c:order val="2"/>
          <c:tx>
            <c:strRef>
              <c:f>まとめ!$C$81</c:f>
              <c:strCache>
                <c:ptCount val="1"/>
                <c:pt idx="0">
                  <c:v>運輸部門計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まとめ!$G$81:$AF$81</c:f>
              <c:numCache>
                <c:formatCode>0</c:formatCode>
                <c:ptCount val="26"/>
                <c:pt idx="0">
                  <c:v>4533</c:v>
                </c:pt>
                <c:pt idx="5">
                  <c:v>5637</c:v>
                </c:pt>
                <c:pt idx="10">
                  <c:v>6022</c:v>
                </c:pt>
                <c:pt idx="15">
                  <c:v>5963</c:v>
                </c:pt>
                <c:pt idx="16">
                  <c:v>5627</c:v>
                </c:pt>
                <c:pt idx="17">
                  <c:v>5213</c:v>
                </c:pt>
                <c:pt idx="18">
                  <c:v>5052</c:v>
                </c:pt>
                <c:pt idx="19">
                  <c:v>5126</c:v>
                </c:pt>
                <c:pt idx="20">
                  <c:v>5117</c:v>
                </c:pt>
                <c:pt idx="22">
                  <c:v>5450</c:v>
                </c:pt>
                <c:pt idx="23">
                  <c:v>5620</c:v>
                </c:pt>
              </c:numCache>
            </c:numRef>
          </c:val>
        </c:ser>
        <c:ser>
          <c:idx val="3"/>
          <c:order val="3"/>
          <c:tx>
            <c:strRef>
              <c:f>まとめ!$C$82</c:f>
              <c:strCache>
                <c:ptCount val="1"/>
                <c:pt idx="0">
                  <c:v>民生部門(業務)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まとめ!$G$82:$AF$82</c:f>
              <c:numCache>
                <c:formatCode>0</c:formatCode>
                <c:ptCount val="26"/>
                <c:pt idx="0">
                  <c:v>2460</c:v>
                </c:pt>
                <c:pt idx="5">
                  <c:v>3130</c:v>
                </c:pt>
                <c:pt idx="10">
                  <c:v>3580</c:v>
                </c:pt>
                <c:pt idx="15">
                  <c:v>3996</c:v>
                </c:pt>
                <c:pt idx="16">
                  <c:v>3678</c:v>
                </c:pt>
                <c:pt idx="17">
                  <c:v>4074</c:v>
                </c:pt>
                <c:pt idx="18">
                  <c:v>3896</c:v>
                </c:pt>
                <c:pt idx="19">
                  <c:v>3971</c:v>
                </c:pt>
                <c:pt idx="20">
                  <c:v>3640</c:v>
                </c:pt>
                <c:pt idx="22">
                  <c:v>3349</c:v>
                </c:pt>
                <c:pt idx="23">
                  <c:v>3441</c:v>
                </c:pt>
              </c:numCache>
            </c:numRef>
          </c:val>
        </c:ser>
        <c:ser>
          <c:idx val="4"/>
          <c:order val="4"/>
          <c:tx>
            <c:strRef>
              <c:f>まとめ!$C$83</c:f>
              <c:strCache>
                <c:ptCount val="1"/>
                <c:pt idx="0">
                  <c:v>民生部門(家庭)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まとめ!$G$83:$AF$83</c:f>
              <c:numCache>
                <c:formatCode>0</c:formatCode>
                <c:ptCount val="26"/>
                <c:pt idx="0">
                  <c:v>2224</c:v>
                </c:pt>
                <c:pt idx="5">
                  <c:v>2921</c:v>
                </c:pt>
                <c:pt idx="10">
                  <c:v>3168</c:v>
                </c:pt>
                <c:pt idx="15">
                  <c:v>3769</c:v>
                </c:pt>
                <c:pt idx="16">
                  <c:v>3499</c:v>
                </c:pt>
                <c:pt idx="17">
                  <c:v>3406</c:v>
                </c:pt>
                <c:pt idx="18">
                  <c:v>3158</c:v>
                </c:pt>
                <c:pt idx="19">
                  <c:v>3408</c:v>
                </c:pt>
                <c:pt idx="20">
                  <c:v>3510</c:v>
                </c:pt>
                <c:pt idx="22">
                  <c:v>4056</c:v>
                </c:pt>
                <c:pt idx="23">
                  <c:v>4010</c:v>
                </c:pt>
              </c:numCache>
            </c:numRef>
          </c:val>
        </c:ser>
        <c:ser>
          <c:idx val="6"/>
          <c:order val="5"/>
          <c:tx>
            <c:strRef>
              <c:f>まとめ!$C$84</c:f>
              <c:strCache>
                <c:ptCount val="1"/>
                <c:pt idx="0">
                  <c:v>廃棄物部門計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まとめ!$G$84:$AF$84</c:f>
              <c:numCache>
                <c:formatCode>0</c:formatCode>
                <c:ptCount val="26"/>
                <c:pt idx="0">
                  <c:v>444</c:v>
                </c:pt>
                <c:pt idx="5">
                  <c:v>555</c:v>
                </c:pt>
                <c:pt idx="10">
                  <c:v>693</c:v>
                </c:pt>
                <c:pt idx="15">
                  <c:v>627</c:v>
                </c:pt>
                <c:pt idx="16">
                  <c:v>618</c:v>
                </c:pt>
                <c:pt idx="17">
                  <c:v>618</c:v>
                </c:pt>
                <c:pt idx="18">
                  <c:v>605</c:v>
                </c:pt>
                <c:pt idx="19">
                  <c:v>603</c:v>
                </c:pt>
                <c:pt idx="20">
                  <c:v>555</c:v>
                </c:pt>
                <c:pt idx="22">
                  <c:v>558</c:v>
                </c:pt>
                <c:pt idx="23">
                  <c:v>558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112192"/>
        <c:axId val="201134464"/>
      </c:barChart>
      <c:dateAx>
        <c:axId val="20111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yyyy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134464"/>
        <c:crosses val="autoZero"/>
        <c:auto val="1"/>
        <c:lblOffset val="0"/>
        <c:baseTimeUnit val="years"/>
        <c:minorUnit val="1"/>
      </c:dateAx>
      <c:valAx>
        <c:axId val="20113446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1121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en-US" altLang="ja-JP" sz="1250"/>
              <a:t>H26.1</a:t>
            </a:r>
            <a:r>
              <a:rPr lang="ja-JP" altLang="en-US" sz="1250"/>
              <a:t>計画</a:t>
            </a:r>
            <a:r>
              <a:rPr lang="en-US" altLang="ja-JP" sz="1250"/>
              <a:t>(</a:t>
            </a:r>
            <a:r>
              <a:rPr lang="ja-JP" altLang="en-US" sz="1250"/>
              <a:t>宮城県</a:t>
            </a:r>
            <a:r>
              <a:rPr lang="en-US" altLang="ja-JP" sz="1250"/>
              <a:t>)</a:t>
            </a:r>
          </a:p>
        </c:rich>
      </c:tx>
      <c:layout>
        <c:manualLayout>
          <c:xMode val="edge"/>
          <c:yMode val="edge"/>
          <c:x val="0.27124413206675951"/>
          <c:y val="0.73418103675129998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17766283082772"/>
          <c:y val="0.1255323151367152"/>
          <c:w val="0.88240693044453777"/>
          <c:h val="0.768340268123331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まとめ!$B$172</c:f>
              <c:strCache>
                <c:ptCount val="1"/>
                <c:pt idx="0">
                  <c:v>エネ起源CO2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まとめ!$G$172:$AF$172</c:f>
              <c:numCache>
                <c:formatCode>0</c:formatCode>
                <c:ptCount val="26"/>
                <c:pt idx="0">
                  <c:v>19104</c:v>
                </c:pt>
                <c:pt idx="5">
                  <c:v>24664</c:v>
                </c:pt>
                <c:pt idx="10">
                  <c:v>22561</c:v>
                </c:pt>
                <c:pt idx="15">
                  <c:v>23070</c:v>
                </c:pt>
                <c:pt idx="16">
                  <c:v>22748</c:v>
                </c:pt>
                <c:pt idx="17">
                  <c:v>21876</c:v>
                </c:pt>
                <c:pt idx="18">
                  <c:v>20628</c:v>
                </c:pt>
                <c:pt idx="19">
                  <c:v>19674</c:v>
                </c:pt>
                <c:pt idx="20">
                  <c:v>17991</c:v>
                </c:pt>
                <c:pt idx="22">
                  <c:v>19640</c:v>
                </c:pt>
                <c:pt idx="23">
                  <c:v>20009</c:v>
                </c:pt>
              </c:numCache>
            </c:numRef>
          </c:val>
        </c:ser>
        <c:ser>
          <c:idx val="1"/>
          <c:order val="1"/>
          <c:tx>
            <c:strRef>
              <c:f>まとめ!$B$173</c:f>
              <c:strCache>
                <c:ptCount val="1"/>
                <c:pt idx="0">
                  <c:v>非エネ起源CO2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まとめ!$G$173:$AF$173</c:f>
              <c:numCache>
                <c:formatCode>0</c:formatCode>
                <c:ptCount val="26"/>
                <c:pt idx="0">
                  <c:v>444</c:v>
                </c:pt>
                <c:pt idx="5">
                  <c:v>555</c:v>
                </c:pt>
                <c:pt idx="10">
                  <c:v>693</c:v>
                </c:pt>
                <c:pt idx="15">
                  <c:v>627</c:v>
                </c:pt>
                <c:pt idx="19">
                  <c:v>603</c:v>
                </c:pt>
                <c:pt idx="20">
                  <c:v>555</c:v>
                </c:pt>
                <c:pt idx="22">
                  <c:v>558</c:v>
                </c:pt>
                <c:pt idx="23">
                  <c:v>558</c:v>
                </c:pt>
              </c:numCache>
            </c:numRef>
          </c:val>
        </c:ser>
        <c:ser>
          <c:idx val="2"/>
          <c:order val="2"/>
          <c:tx>
            <c:strRef>
              <c:f>まとめ!$B$174</c:f>
              <c:strCache>
                <c:ptCount val="1"/>
                <c:pt idx="0">
                  <c:v>メタン(CH4)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まとめ!$G$174:$AF$174</c:f>
              <c:numCache>
                <c:formatCode>0</c:formatCode>
                <c:ptCount val="26"/>
                <c:pt idx="0">
                  <c:v>893</c:v>
                </c:pt>
                <c:pt idx="5">
                  <c:v>832</c:v>
                </c:pt>
                <c:pt idx="10">
                  <c:v>715</c:v>
                </c:pt>
                <c:pt idx="15">
                  <c:v>647</c:v>
                </c:pt>
                <c:pt idx="19">
                  <c:v>582</c:v>
                </c:pt>
                <c:pt idx="20">
                  <c:v>1423</c:v>
                </c:pt>
                <c:pt idx="22">
                  <c:v>1545</c:v>
                </c:pt>
                <c:pt idx="23">
                  <c:v>1622</c:v>
                </c:pt>
              </c:numCache>
            </c:numRef>
          </c:val>
        </c:ser>
        <c:ser>
          <c:idx val="3"/>
          <c:order val="3"/>
          <c:tx>
            <c:strRef>
              <c:f>まとめ!$B$175</c:f>
              <c:strCache>
                <c:ptCount val="1"/>
                <c:pt idx="0">
                  <c:v>―酸化二窒素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まとめ!$G$175:$AF$175</c:f>
              <c:numCache>
                <c:formatCode>0</c:formatCode>
                <c:ptCount val="26"/>
                <c:pt idx="0">
                  <c:v>364</c:v>
                </c:pt>
                <c:pt idx="5">
                  <c:v>361</c:v>
                </c:pt>
                <c:pt idx="10">
                  <c:v>358</c:v>
                </c:pt>
                <c:pt idx="15">
                  <c:v>343</c:v>
                </c:pt>
                <c:pt idx="19">
                  <c:v>338</c:v>
                </c:pt>
              </c:numCache>
            </c:numRef>
          </c:val>
        </c:ser>
        <c:ser>
          <c:idx val="4"/>
          <c:order val="4"/>
          <c:tx>
            <c:strRef>
              <c:f>まとめ!$B$176</c:f>
              <c:strCache>
                <c:ptCount val="1"/>
                <c:pt idx="0">
                  <c:v>HFC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まとめ!$G$176:$AF$176</c:f>
              <c:numCache>
                <c:formatCode>0</c:formatCode>
                <c:ptCount val="26"/>
                <c:pt idx="0">
                  <c:v>43</c:v>
                </c:pt>
                <c:pt idx="5">
                  <c:v>43</c:v>
                </c:pt>
                <c:pt idx="10">
                  <c:v>109</c:v>
                </c:pt>
                <c:pt idx="15">
                  <c:v>173</c:v>
                </c:pt>
                <c:pt idx="19">
                  <c:v>297</c:v>
                </c:pt>
              </c:numCache>
            </c:numRef>
          </c:val>
        </c:ser>
        <c:ser>
          <c:idx val="5"/>
          <c:order val="5"/>
          <c:tx>
            <c:strRef>
              <c:f>まとめ!$B$177</c:f>
              <c:strCache>
                <c:ptCount val="1"/>
                <c:pt idx="0">
                  <c:v>PFC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まとめ!$G$177:$AF$177</c:f>
              <c:numCache>
                <c:formatCode>0</c:formatCode>
                <c:ptCount val="26"/>
                <c:pt idx="0">
                  <c:v>227</c:v>
                </c:pt>
                <c:pt idx="5">
                  <c:v>227</c:v>
                </c:pt>
                <c:pt idx="10">
                  <c:v>158</c:v>
                </c:pt>
                <c:pt idx="15">
                  <c:v>97</c:v>
                </c:pt>
                <c:pt idx="19">
                  <c:v>47</c:v>
                </c:pt>
              </c:numCache>
            </c:numRef>
          </c:val>
        </c:ser>
        <c:ser>
          <c:idx val="6"/>
          <c:order val="6"/>
          <c:tx>
            <c:strRef>
              <c:f>まとめ!$B$178</c:f>
              <c:strCache>
                <c:ptCount val="1"/>
                <c:pt idx="0">
                  <c:v>SF6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まとめ!$G$170:$AF$170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まとめ!$G$178:$AF$178</c:f>
              <c:numCache>
                <c:formatCode>0</c:formatCode>
                <c:ptCount val="26"/>
                <c:pt idx="0">
                  <c:v>75</c:v>
                </c:pt>
                <c:pt idx="5">
                  <c:v>75</c:v>
                </c:pt>
                <c:pt idx="10">
                  <c:v>65</c:v>
                </c:pt>
                <c:pt idx="15">
                  <c:v>53</c:v>
                </c:pt>
                <c:pt idx="19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523968"/>
        <c:axId val="201525504"/>
      </c:barChart>
      <c:catAx>
        <c:axId val="201523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525504"/>
        <c:crosses val="autoZero"/>
        <c:auto val="1"/>
        <c:lblAlgn val="ctr"/>
        <c:lblOffset val="0"/>
        <c:tickMarkSkip val="1"/>
        <c:noMultiLvlLbl val="0"/>
      </c:catAx>
      <c:valAx>
        <c:axId val="201525504"/>
        <c:scaling>
          <c:orientation val="minMax"/>
          <c:min val="1400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百万</a:t>
                </a: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t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3.5820895522388062E-2"/>
              <c:y val="0.23574007193541133"/>
            </c:manualLayout>
          </c:layout>
          <c:overlay val="0"/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5239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2290862721677649"/>
          <c:y val="2.5503370817702543E-4"/>
          <c:w val="0.67369638511398644"/>
          <c:h val="0.16609175913908086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100"/>
              <a:t>部門別直接排出</a:t>
            </a:r>
            <a:r>
              <a:rPr lang="en-US" altLang="ja-JP" sz="1100"/>
              <a:t>CO2</a:t>
            </a:r>
            <a:r>
              <a:rPr lang="ja-JP" altLang="en-US" sz="1100"/>
              <a:t>量</a:t>
            </a:r>
            <a:endParaRPr lang="en-US" altLang="ja-JP" sz="1100"/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明朝"/>
              </a:defRPr>
            </a:pPr>
            <a:r>
              <a:rPr lang="ja-JP" altLang="en-US" sz="1100"/>
              <a:t>の推移</a:t>
            </a:r>
            <a:r>
              <a:rPr lang="en-US" altLang="ja-JP" sz="1100"/>
              <a:t>(</a:t>
            </a:r>
            <a:r>
              <a:rPr lang="ja-JP" altLang="en-US" sz="1100"/>
              <a:t>宮城県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18707952783274043"/>
          <c:y val="0.24895518176472523"/>
        </c:manualLayout>
      </c:layout>
      <c:overlay val="0"/>
      <c:spPr>
        <a:solidFill>
          <a:sysClr val="window" lastClr="FFFFFF">
            <a:alpha val="67000"/>
          </a:sys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67396395385134"/>
          <c:y val="0.22468157085754742"/>
          <c:w val="0.89151408312766878"/>
          <c:h val="0.687988819541497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まとめ!$D$101</c:f>
              <c:strCache>
                <c:ptCount val="1"/>
                <c:pt idx="0">
                  <c:v>エネルギー転換部門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まとめ!$G$101:$AF$101</c:f>
              <c:numCache>
                <c:formatCode>0</c:formatCode>
                <c:ptCount val="26"/>
              </c:numCache>
            </c:numRef>
          </c:val>
        </c:ser>
        <c:ser>
          <c:idx val="1"/>
          <c:order val="1"/>
          <c:tx>
            <c:strRef>
              <c:f>まとめ!$D$102</c:f>
              <c:strCache>
                <c:ptCount val="1"/>
                <c:pt idx="0">
                  <c:v>産業部門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まとめ!$G$102:$AF$102</c:f>
              <c:numCache>
                <c:formatCode>General</c:formatCode>
                <c:ptCount val="26"/>
                <c:pt idx="0" formatCode="0">
                  <c:v>5194.0282077451429</c:v>
                </c:pt>
                <c:pt idx="15" formatCode="0">
                  <c:v>5942.276884203784</c:v>
                </c:pt>
                <c:pt idx="17" formatCode="0">
                  <c:v>3037.1275313206165</c:v>
                </c:pt>
                <c:pt idx="18" formatCode="0">
                  <c:v>5632.6653135677243</c:v>
                </c:pt>
                <c:pt idx="19" formatCode="0">
                  <c:v>5200.3483517131172</c:v>
                </c:pt>
                <c:pt idx="20" formatCode="0">
                  <c:v>5167.2358413164256</c:v>
                </c:pt>
                <c:pt idx="21" formatCode="0">
                  <c:v>4993.1325912052334</c:v>
                </c:pt>
                <c:pt idx="22" formatCode="0">
                  <c:v>5613.1559855748628</c:v>
                </c:pt>
                <c:pt idx="23" formatCode="0">
                  <c:v>5388.6523178142597</c:v>
                </c:pt>
                <c:pt idx="24" formatCode="0">
                  <c:v>5982</c:v>
                </c:pt>
              </c:numCache>
            </c:numRef>
          </c:val>
        </c:ser>
        <c:ser>
          <c:idx val="2"/>
          <c:order val="2"/>
          <c:tx>
            <c:strRef>
              <c:f>まとめ!$D$103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まとめ!$G$103:$AF$103</c:f>
              <c:numCache>
                <c:formatCode>#,##0.00_ </c:formatCode>
                <c:ptCount val="26"/>
                <c:pt idx="0" formatCode="0">
                  <c:v>3721.348306111252</c:v>
                </c:pt>
                <c:pt idx="15" formatCode="0">
                  <c:v>4766.2042777816769</c:v>
                </c:pt>
                <c:pt idx="17" formatCode="0">
                  <c:v>1876.6915627024682</c:v>
                </c:pt>
                <c:pt idx="18" formatCode="0">
                  <c:v>4508.1748789357534</c:v>
                </c:pt>
                <c:pt idx="19" formatCode="0">
                  <c:v>4476.2297425670513</c:v>
                </c:pt>
                <c:pt idx="20" formatCode="0">
                  <c:v>4417.3332041350704</c:v>
                </c:pt>
                <c:pt idx="21" formatCode="0">
                  <c:v>4378.6571946690701</c:v>
                </c:pt>
                <c:pt idx="22" formatCode="0">
                  <c:v>4549.9889927012537</c:v>
                </c:pt>
                <c:pt idx="23" formatCode="0">
                  <c:v>4459.1046649006166</c:v>
                </c:pt>
                <c:pt idx="24" formatCode="0">
                  <c:v>4512.9939432482179</c:v>
                </c:pt>
              </c:numCache>
            </c:numRef>
          </c:val>
        </c:ser>
        <c:ser>
          <c:idx val="3"/>
          <c:order val="3"/>
          <c:tx>
            <c:strRef>
              <c:f>まとめ!$D$104</c:f>
              <c:strCache>
                <c:ptCount val="1"/>
                <c:pt idx="0">
                  <c:v>業務その他部門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まとめ!$G$104:$AF$104</c:f>
              <c:numCache>
                <c:formatCode>#,##0.00_ </c:formatCode>
                <c:ptCount val="26"/>
                <c:pt idx="0" formatCode="0">
                  <c:v>3370.4985686665218</c:v>
                </c:pt>
                <c:pt idx="15" formatCode="0">
                  <c:v>5040.0158888779197</c:v>
                </c:pt>
                <c:pt idx="17" formatCode="0">
                  <c:v>2815.5352119020713</c:v>
                </c:pt>
                <c:pt idx="18" formatCode="0">
                  <c:v>4735.8857833324901</c:v>
                </c:pt>
                <c:pt idx="19" formatCode="0">
                  <c:v>4567.4989409356158</c:v>
                </c:pt>
                <c:pt idx="20" formatCode="0">
                  <c:v>4671.0588721612903</c:v>
                </c:pt>
                <c:pt idx="21" formatCode="0">
                  <c:v>5329.4158321290788</c:v>
                </c:pt>
                <c:pt idx="22" formatCode="0">
                  <c:v>5780.0117763370708</c:v>
                </c:pt>
                <c:pt idx="23" formatCode="0">
                  <c:v>6329.8675401676683</c:v>
                </c:pt>
                <c:pt idx="24" formatCode="0">
                  <c:v>4624</c:v>
                </c:pt>
              </c:numCache>
            </c:numRef>
          </c:val>
        </c:ser>
        <c:ser>
          <c:idx val="4"/>
          <c:order val="4"/>
          <c:tx>
            <c:strRef>
              <c:f>まとめ!$D$105</c:f>
              <c:strCache>
                <c:ptCount val="1"/>
                <c:pt idx="0">
                  <c:v>家庭部門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まとめ!$G$105:$AF$105</c:f>
              <c:numCache>
                <c:formatCode>#,##0.00_ </c:formatCode>
                <c:ptCount val="26"/>
                <c:pt idx="0" formatCode="0">
                  <c:v>2445.8723724029305</c:v>
                </c:pt>
                <c:pt idx="15" formatCode="0">
                  <c:v>4178.6109089365318</c:v>
                </c:pt>
                <c:pt idx="17" formatCode="0">
                  <c:v>2834.5767374380648</c:v>
                </c:pt>
                <c:pt idx="18" formatCode="0">
                  <c:v>3555.9353462759423</c:v>
                </c:pt>
                <c:pt idx="19" formatCode="0">
                  <c:v>3704.0917836090653</c:v>
                </c:pt>
                <c:pt idx="20" formatCode="0">
                  <c:v>4042.5670386773177</c:v>
                </c:pt>
                <c:pt idx="21" formatCode="0">
                  <c:v>3916.2532472868193</c:v>
                </c:pt>
                <c:pt idx="22" formatCode="0">
                  <c:v>4180.0481686331623</c:v>
                </c:pt>
                <c:pt idx="23" formatCode="0">
                  <c:v>3957.2441815940215</c:v>
                </c:pt>
                <c:pt idx="24" formatCode="0">
                  <c:v>4043</c:v>
                </c:pt>
              </c:numCache>
            </c:numRef>
          </c:val>
        </c:ser>
        <c:ser>
          <c:idx val="6"/>
          <c:order val="5"/>
          <c:tx>
            <c:strRef>
              <c:f>まとめ!$D$106</c:f>
              <c:strCache>
                <c:ptCount val="1"/>
                <c:pt idx="0">
                  <c:v>廃棄物部門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まとめ!$G$77:$AF$77</c:f>
              <c:numCache>
                <c:formatCode>yyyy</c:formatCode>
                <c:ptCount val="26"/>
                <c:pt idx="0">
                  <c:v>33147</c:v>
                </c:pt>
                <c:pt idx="1">
                  <c:v>33512</c:v>
                </c:pt>
                <c:pt idx="2">
                  <c:v>33878</c:v>
                </c:pt>
                <c:pt idx="3">
                  <c:v>34243</c:v>
                </c:pt>
                <c:pt idx="4">
                  <c:v>34608</c:v>
                </c:pt>
                <c:pt idx="5">
                  <c:v>34973</c:v>
                </c:pt>
                <c:pt idx="6">
                  <c:v>35339</c:v>
                </c:pt>
                <c:pt idx="7">
                  <c:v>35704</c:v>
                </c:pt>
                <c:pt idx="8">
                  <c:v>36069</c:v>
                </c:pt>
                <c:pt idx="9">
                  <c:v>36434</c:v>
                </c:pt>
                <c:pt idx="10">
                  <c:v>36800</c:v>
                </c:pt>
                <c:pt idx="11">
                  <c:v>37165</c:v>
                </c:pt>
                <c:pt idx="12">
                  <c:v>37530</c:v>
                </c:pt>
                <c:pt idx="13">
                  <c:v>37895</c:v>
                </c:pt>
                <c:pt idx="14">
                  <c:v>38261</c:v>
                </c:pt>
                <c:pt idx="15">
                  <c:v>38626</c:v>
                </c:pt>
                <c:pt idx="16">
                  <c:v>38991</c:v>
                </c:pt>
                <c:pt idx="17">
                  <c:v>39356</c:v>
                </c:pt>
                <c:pt idx="18">
                  <c:v>39722</c:v>
                </c:pt>
                <c:pt idx="19">
                  <c:v>40087</c:v>
                </c:pt>
                <c:pt idx="20">
                  <c:v>40452</c:v>
                </c:pt>
                <c:pt idx="21">
                  <c:v>40817</c:v>
                </c:pt>
                <c:pt idx="22">
                  <c:v>41183</c:v>
                </c:pt>
                <c:pt idx="23">
                  <c:v>41548</c:v>
                </c:pt>
                <c:pt idx="24">
                  <c:v>41913</c:v>
                </c:pt>
                <c:pt idx="25">
                  <c:v>42278</c:v>
                </c:pt>
              </c:numCache>
            </c:numRef>
          </c:cat>
          <c:val>
            <c:numRef>
              <c:f>まとめ!$G$106:$AF$106</c:f>
              <c:numCache>
                <c:formatCode>#,##0.00_ </c:formatCode>
                <c:ptCount val="26"/>
                <c:pt idx="0" formatCode="0">
                  <c:v>0</c:v>
                </c:pt>
                <c:pt idx="15" formatCode="0">
                  <c:v>230.14946410299999</c:v>
                </c:pt>
                <c:pt idx="17" formatCode="0">
                  <c:v>187.73177355497708</c:v>
                </c:pt>
                <c:pt idx="18" formatCode="0">
                  <c:v>210.55504038595049</c:v>
                </c:pt>
                <c:pt idx="19" formatCode="0">
                  <c:v>195.07694172270385</c:v>
                </c:pt>
                <c:pt idx="20" formatCode="0">
                  <c:v>207.2559455355649</c:v>
                </c:pt>
                <c:pt idx="21" formatCode="0">
                  <c:v>222.56709685048992</c:v>
                </c:pt>
                <c:pt idx="22" formatCode="0">
                  <c:v>240.49215163980639</c:v>
                </c:pt>
                <c:pt idx="23" formatCode="0">
                  <c:v>247.45271412641995</c:v>
                </c:pt>
                <c:pt idx="24" formatCode="0">
                  <c:v>272.40519207546396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595520"/>
        <c:axId val="201605504"/>
      </c:barChart>
      <c:dateAx>
        <c:axId val="2015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yyyy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605504"/>
        <c:crosses val="autoZero"/>
        <c:auto val="1"/>
        <c:lblOffset val="0"/>
        <c:baseTimeUnit val="years"/>
        <c:minorUnit val="1"/>
      </c:dateAx>
      <c:valAx>
        <c:axId val="201605504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百万</a:t>
                </a: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t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9.8280252281897594E-3"/>
              <c:y val="0.23718323771145283"/>
            </c:manualLayout>
          </c:layout>
          <c:overlay val="0"/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15955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"/>
          <c:y val="1.2159664881963064E-2"/>
          <c:w val="1"/>
          <c:h val="0.16681185972176749"/>
        </c:manualLayout>
      </c:layout>
      <c:overlay val="0"/>
      <c:txPr>
        <a:bodyPr/>
        <a:lstStyle/>
        <a:p>
          <a:pPr>
            <a:defRPr sz="14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1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0.xml"/><Relationship Id="rId2" Type="http://schemas.openxmlformats.org/officeDocument/2006/relationships/chart" Target="../charts/chart2.xml"/><Relationship Id="rId16" Type="http://schemas.openxmlformats.org/officeDocument/2006/relationships/chart" Target="../charts/chart14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9.xml"/><Relationship Id="rId5" Type="http://schemas.openxmlformats.org/officeDocument/2006/relationships/chart" Target="../charts/chart5.xml"/><Relationship Id="rId15" Type="http://schemas.openxmlformats.org/officeDocument/2006/relationships/chart" Target="../charts/chart13.xml"/><Relationship Id="rId10" Type="http://schemas.openxmlformats.org/officeDocument/2006/relationships/image" Target="../media/image2.emf"/><Relationship Id="rId4" Type="http://schemas.openxmlformats.org/officeDocument/2006/relationships/chart" Target="../charts/chart4.xml"/><Relationship Id="rId9" Type="http://schemas.openxmlformats.org/officeDocument/2006/relationships/image" Target="../media/image1.emf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139373</xdr:colOff>
      <xdr:row>48</xdr:row>
      <xdr:rowOff>59750</xdr:rowOff>
    </xdr:from>
    <xdr:to>
      <xdr:col>11</xdr:col>
      <xdr:colOff>324970</xdr:colOff>
      <xdr:row>71</xdr:row>
      <xdr:rowOff>112058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309005</xdr:colOff>
      <xdr:row>49</xdr:row>
      <xdr:rowOff>63500</xdr:rowOff>
    </xdr:from>
    <xdr:to>
      <xdr:col>21</xdr:col>
      <xdr:colOff>44826</xdr:colOff>
      <xdr:row>71</xdr:row>
      <xdr:rowOff>112056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331976</xdr:colOff>
      <xdr:row>121</xdr:row>
      <xdr:rowOff>62334</xdr:rowOff>
    </xdr:from>
    <xdr:to>
      <xdr:col>19</xdr:col>
      <xdr:colOff>268941</xdr:colOff>
      <xdr:row>146</xdr:row>
      <xdr:rowOff>135873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332677</xdr:colOff>
      <xdr:row>146</xdr:row>
      <xdr:rowOff>87406</xdr:rowOff>
    </xdr:from>
    <xdr:to>
      <xdr:col>19</xdr:col>
      <xdr:colOff>268941</xdr:colOff>
      <xdr:row>164</xdr:row>
      <xdr:rowOff>134471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277347</xdr:colOff>
      <xdr:row>207</xdr:row>
      <xdr:rowOff>93245</xdr:rowOff>
    </xdr:from>
    <xdr:to>
      <xdr:col>19</xdr:col>
      <xdr:colOff>156882</xdr:colOff>
      <xdr:row>239</xdr:row>
      <xdr:rowOff>91142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18211</xdr:colOff>
      <xdr:row>121</xdr:row>
      <xdr:rowOff>56030</xdr:rowOff>
    </xdr:from>
    <xdr:to>
      <xdr:col>10</xdr:col>
      <xdr:colOff>324971</xdr:colOff>
      <xdr:row>146</xdr:row>
      <xdr:rowOff>102255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21199</xdr:colOff>
      <xdr:row>146</xdr:row>
      <xdr:rowOff>74706</xdr:rowOff>
    </xdr:from>
    <xdr:to>
      <xdr:col>10</xdr:col>
      <xdr:colOff>336176</xdr:colOff>
      <xdr:row>164</xdr:row>
      <xdr:rowOff>134471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42769</xdr:colOff>
      <xdr:row>207</xdr:row>
      <xdr:rowOff>67845</xdr:rowOff>
    </xdr:from>
    <xdr:to>
      <xdr:col>10</xdr:col>
      <xdr:colOff>280893</xdr:colOff>
      <xdr:row>239</xdr:row>
      <xdr:rowOff>65742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28</xdr:col>
      <xdr:colOff>292100</xdr:colOff>
      <xdr:row>119</xdr:row>
      <xdr:rowOff>127001</xdr:rowOff>
    </xdr:from>
    <xdr:to>
      <xdr:col>37</xdr:col>
      <xdr:colOff>301625</xdr:colOff>
      <xdr:row>165</xdr:row>
      <xdr:rowOff>152401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25100" y="20510501"/>
          <a:ext cx="3324225" cy="816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114300</xdr:colOff>
      <xdr:row>207</xdr:row>
      <xdr:rowOff>63499</xdr:rowOff>
    </xdr:from>
    <xdr:to>
      <xdr:col>29</xdr:col>
      <xdr:colOff>123825</xdr:colOff>
      <xdr:row>255</xdr:row>
      <xdr:rowOff>127000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0" y="36258499"/>
          <a:ext cx="3324225" cy="7378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268476</xdr:colOff>
      <xdr:row>121</xdr:row>
      <xdr:rowOff>49634</xdr:rowOff>
    </xdr:from>
    <xdr:to>
      <xdr:col>28</xdr:col>
      <xdr:colOff>205441</xdr:colOff>
      <xdr:row>146</xdr:row>
      <xdr:rowOff>123173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243076</xdr:colOff>
      <xdr:row>146</xdr:row>
      <xdr:rowOff>76200</xdr:rowOff>
    </xdr:from>
    <xdr:to>
      <xdr:col>28</xdr:col>
      <xdr:colOff>180041</xdr:colOff>
      <xdr:row>164</xdr:row>
      <xdr:rowOff>148573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42769</xdr:colOff>
      <xdr:row>239</xdr:row>
      <xdr:rowOff>42445</xdr:rowOff>
    </xdr:from>
    <xdr:to>
      <xdr:col>10</xdr:col>
      <xdr:colOff>280893</xdr:colOff>
      <xdr:row>267</xdr:row>
      <xdr:rowOff>88900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266699</xdr:colOff>
      <xdr:row>239</xdr:row>
      <xdr:rowOff>25401</xdr:rowOff>
    </xdr:from>
    <xdr:to>
      <xdr:col>19</xdr:col>
      <xdr:colOff>144182</xdr:colOff>
      <xdr:row>267</xdr:row>
      <xdr:rowOff>139700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313764</xdr:colOff>
      <xdr:row>381</xdr:row>
      <xdr:rowOff>40341</xdr:rowOff>
    </xdr:from>
    <xdr:to>
      <xdr:col>23</xdr:col>
      <xdr:colOff>201706</xdr:colOff>
      <xdr:row>406</xdr:row>
      <xdr:rowOff>0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67235</xdr:colOff>
      <xdr:row>383</xdr:row>
      <xdr:rowOff>68356</xdr:rowOff>
    </xdr:from>
    <xdr:to>
      <xdr:col>13</xdr:col>
      <xdr:colOff>123264</xdr:colOff>
      <xdr:row>405</xdr:row>
      <xdr:rowOff>99732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0.43285</cdr:x>
      <cdr:y>0.25903</cdr:y>
    </cdr:from>
    <cdr:to>
      <cdr:x>0.51429</cdr:x>
      <cdr:y>0.33626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496684" y="1151370"/>
          <a:ext cx="281583" cy="343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②</a:t>
          </a:r>
        </a:p>
      </cdr:txBody>
    </cdr:sp>
  </cdr:relSizeAnchor>
  <cdr:relSizeAnchor xmlns:cdr="http://schemas.openxmlformats.org/drawingml/2006/chartDrawing">
    <cdr:from>
      <cdr:x>0.16386</cdr:x>
      <cdr:y>0.28384</cdr:y>
    </cdr:from>
    <cdr:to>
      <cdr:x>0.25192</cdr:x>
      <cdr:y>0.36886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566596" y="1128072"/>
          <a:ext cx="304473" cy="3379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①</a:t>
          </a:r>
        </a:p>
      </cdr:txBody>
    </cdr:sp>
  </cdr:relSizeAnchor>
  <cdr:relSizeAnchor xmlns:cdr="http://schemas.openxmlformats.org/drawingml/2006/chartDrawing">
    <cdr:from>
      <cdr:x>0.66699</cdr:x>
      <cdr:y>0.32399</cdr:y>
    </cdr:from>
    <cdr:to>
      <cdr:x>0.7543</cdr:x>
      <cdr:y>0.40514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306275" y="1440140"/>
          <a:ext cx="301893" cy="360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③</a:t>
          </a:r>
        </a:p>
      </cdr:txBody>
    </cdr:sp>
  </cdr:relSizeAnchor>
  <cdr:relSizeAnchor xmlns:cdr="http://schemas.openxmlformats.org/drawingml/2006/chartDrawing">
    <cdr:from>
      <cdr:x>0.8765</cdr:x>
      <cdr:y>0.65602</cdr:y>
    </cdr:from>
    <cdr:to>
      <cdr:x>0.95787</cdr:x>
      <cdr:y>0.73086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3030673" y="2607249"/>
          <a:ext cx="281365" cy="2974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④</a:t>
          </a:r>
        </a:p>
      </cdr:txBody>
    </cdr:sp>
  </cdr:relSizeAnchor>
  <cdr:relSizeAnchor xmlns:cdr="http://schemas.openxmlformats.org/drawingml/2006/chartDrawing">
    <cdr:from>
      <cdr:x>0.00765</cdr:x>
      <cdr:y>0.07495</cdr:y>
    </cdr:from>
    <cdr:to>
      <cdr:x>0.70387</cdr:x>
      <cdr:y>0.32646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080" y="333154"/>
          <a:ext cx="2555577" cy="1117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① 県のホームページ</a:t>
          </a:r>
          <a:endParaRPr lang="en-US" altLang="ja-JP" sz="10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②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温ガ排出経年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_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国環研とエネ庁デタ利用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.xlsx</a:t>
          </a:r>
        </a:p>
        <a:p xmlns:a="http://schemas.openxmlformats.org/drawingml/2006/main">
          <a:r>
            <a:rPr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③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市町別按分排出量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_1990~.xlsx</a:t>
          </a:r>
        </a:p>
        <a:p xmlns:a="http://schemas.openxmlformats.org/drawingml/2006/main">
          <a:r>
            <a:rPr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④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県別温ガス公表特定事業所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_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</a:rPr>
            <a:t>計</a:t>
          </a:r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</a:rPr>
            <a:t>.xlsx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0.41046</cdr:x>
      <cdr:y>0.15062</cdr:y>
    </cdr:from>
    <cdr:to>
      <cdr:x>0.51751</cdr:x>
      <cdr:y>0.25541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409411" y="668115"/>
          <a:ext cx="367585" cy="464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②</a:t>
          </a:r>
        </a:p>
      </cdr:txBody>
    </cdr:sp>
  </cdr:relSizeAnchor>
  <cdr:relSizeAnchor xmlns:cdr="http://schemas.openxmlformats.org/drawingml/2006/chartDrawing">
    <cdr:from>
      <cdr:x>0.16118</cdr:x>
      <cdr:y>0.1499</cdr:y>
    </cdr:from>
    <cdr:to>
      <cdr:x>0.2382</cdr:x>
      <cdr:y>0.25663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553462" y="664965"/>
          <a:ext cx="264469" cy="473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①</a:t>
          </a:r>
        </a:p>
      </cdr:txBody>
    </cdr:sp>
  </cdr:relSizeAnchor>
  <cdr:relSizeAnchor xmlns:cdr="http://schemas.openxmlformats.org/drawingml/2006/chartDrawing">
    <cdr:from>
      <cdr:x>0.63494</cdr:x>
      <cdr:y>0.14024</cdr:y>
    </cdr:from>
    <cdr:to>
      <cdr:x>0.74145</cdr:x>
      <cdr:y>0.23743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180245" y="622110"/>
          <a:ext cx="365730" cy="431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③</a:t>
          </a:r>
        </a:p>
      </cdr:txBody>
    </cdr:sp>
  </cdr:relSizeAnchor>
  <cdr:relSizeAnchor xmlns:cdr="http://schemas.openxmlformats.org/drawingml/2006/chartDrawing">
    <cdr:from>
      <cdr:x>0.84516</cdr:x>
      <cdr:y>0.14288</cdr:y>
    </cdr:from>
    <cdr:to>
      <cdr:x>0.95167</cdr:x>
      <cdr:y>0.24007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2902066" y="633825"/>
          <a:ext cx="365730" cy="431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④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0.03529</cdr:y>
    </cdr:from>
    <cdr:to>
      <cdr:x>0.64628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4096535" y="209551"/>
          <a:ext cx="10800565" cy="5975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8201;&#12460;&#12473;&#32076;&#24180;&#25512;&#35336;&#27861;&#23550;&#27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まとめ"/>
      <sheetName val="元デタ対比"/>
      <sheetName val="部門解釈など"/>
      <sheetName val="フロン類一覧"/>
    </sheetNames>
    <sheetDataSet>
      <sheetData sheetId="0">
        <row r="345">
          <cell r="G345">
            <v>7162.4137346729703</v>
          </cell>
          <cell r="H345">
            <v>7762.9604814168806</v>
          </cell>
          <cell r="I345">
            <v>8291.4720276213466</v>
          </cell>
          <cell r="J345">
            <v>8688.7643217319237</v>
          </cell>
          <cell r="K345">
            <v>9153.1617710055089</v>
          </cell>
          <cell r="L345">
            <v>10278.290579645152</v>
          </cell>
          <cell r="M345">
            <v>10086.072696871746</v>
          </cell>
          <cell r="N345">
            <v>10744.189447108489</v>
          </cell>
          <cell r="O345">
            <v>10709.474289425118</v>
          </cell>
          <cell r="P345">
            <v>10531.51751020182</v>
          </cell>
          <cell r="Q345">
            <v>10677.130984677187</v>
          </cell>
          <cell r="R345">
            <v>10724.198612064283</v>
          </cell>
          <cell r="S345">
            <v>10933.837362880102</v>
          </cell>
          <cell r="T345">
            <v>11063.17716772301</v>
          </cell>
          <cell r="U345">
            <v>10663.394897683744</v>
          </cell>
          <cell r="V345">
            <v>10798.818155999939</v>
          </cell>
          <cell r="W345">
            <v>11178.230719633706</v>
          </cell>
          <cell r="X345">
            <v>10875.772004529685</v>
          </cell>
          <cell r="Y345">
            <v>10277.138163510699</v>
          </cell>
          <cell r="Z345">
            <v>9781.3186700965198</v>
          </cell>
          <cell r="AA345">
            <v>9193.0021715533057</v>
          </cell>
          <cell r="AB345">
            <v>9001.2233458441679</v>
          </cell>
          <cell r="AC345">
            <v>9523.5710714918278</v>
          </cell>
          <cell r="AD345">
            <v>10149.089243022792</v>
          </cell>
          <cell r="AE345">
            <v>10173.130356029458</v>
          </cell>
          <cell r="AF345">
            <v>9899.4756112661235</v>
          </cell>
        </row>
        <row r="353">
          <cell r="G353">
            <v>7039.0276631441375</v>
          </cell>
          <cell r="H353">
            <v>7007.4897373539416</v>
          </cell>
          <cell r="I353">
            <v>6823.9777847112446</v>
          </cell>
          <cell r="J353">
            <v>6386.8783119622403</v>
          </cell>
          <cell r="K353">
            <v>6805.4329131534469</v>
          </cell>
          <cell r="L353">
            <v>7012.8244869198716</v>
          </cell>
          <cell r="M353">
            <v>7067.0135666028118</v>
          </cell>
          <cell r="N353">
            <v>7060.469423876636</v>
          </cell>
          <cell r="O353">
            <v>6419.5147403499213</v>
          </cell>
          <cell r="P353">
            <v>6937.1486272867432</v>
          </cell>
          <cell r="Q353">
            <v>6809.764972794188</v>
          </cell>
          <cell r="R353">
            <v>6346.2435267378769</v>
          </cell>
          <cell r="S353">
            <v>6247.1962216433294</v>
          </cell>
          <cell r="T353">
            <v>6048.6357364506921</v>
          </cell>
          <cell r="U353">
            <v>6130.7938818470529</v>
          </cell>
          <cell r="V353">
            <v>5790.8509301319336</v>
          </cell>
          <cell r="W353">
            <v>5870.6507276783395</v>
          </cell>
          <cell r="X353">
            <v>5962.2544637854626</v>
          </cell>
          <cell r="Y353">
            <v>5103.3975425386125</v>
          </cell>
          <cell r="Z353">
            <v>4868.5921968109797</v>
          </cell>
          <cell r="AA353">
            <v>5423.4077351833548</v>
          </cell>
          <cell r="AB353">
            <v>5099.5687952769558</v>
          </cell>
          <cell r="AC353">
            <v>4648.2766017063832</v>
          </cell>
          <cell r="AD353">
            <v>4784.2942915214053</v>
          </cell>
          <cell r="AE353">
            <v>4685.081395420415</v>
          </cell>
          <cell r="AF353">
            <v>4591.4703155332927</v>
          </cell>
        </row>
        <row r="360">
          <cell r="G360">
            <v>12424.358243728177</v>
          </cell>
          <cell r="H360">
            <v>12457.050510604888</v>
          </cell>
          <cell r="I360">
            <v>13491.881913312984</v>
          </cell>
          <cell r="J360">
            <v>13262.715116842475</v>
          </cell>
          <cell r="K360">
            <v>15754.880913536417</v>
          </cell>
          <cell r="L360">
            <v>16041.025518136634</v>
          </cell>
          <cell r="M360">
            <v>16484.720502588578</v>
          </cell>
          <cell r="N360">
            <v>17056.889437872578</v>
          </cell>
          <cell r="O360">
            <v>17086.230257302534</v>
          </cell>
          <cell r="P360">
            <v>16840.903510565735</v>
          </cell>
          <cell r="Q360">
            <v>16986.229817081476</v>
          </cell>
          <cell r="R360">
            <v>15759.485264112602</v>
          </cell>
          <cell r="S360">
            <v>15193.066976590781</v>
          </cell>
          <cell r="T360">
            <v>15190.869708625942</v>
          </cell>
          <cell r="U360">
            <v>14647.526466154071</v>
          </cell>
          <cell r="V360">
            <v>14094.088977374897</v>
          </cell>
          <cell r="W360">
            <v>13240.566558284328</v>
          </cell>
          <cell r="X360">
            <v>13090.776652872974</v>
          </cell>
          <cell r="Y360">
            <v>14733.7022110214</v>
          </cell>
          <cell r="Z360">
            <v>12039.977581071978</v>
          </cell>
          <cell r="AA360">
            <v>12544.108099882513</v>
          </cell>
          <cell r="AB360">
            <v>11944.293599791352</v>
          </cell>
          <cell r="AC360">
            <v>12517.163912418122</v>
          </cell>
          <cell r="AD360">
            <v>12314.308773011355</v>
          </cell>
          <cell r="AE360">
            <v>11935.868384098336</v>
          </cell>
          <cell r="AF360">
            <v>12151.026737264696</v>
          </cell>
        </row>
        <row r="363">
          <cell r="B363" t="str">
            <v>その他(農業・間接CO2等)</v>
          </cell>
          <cell r="G363">
            <v>6490.8852525847151</v>
          </cell>
          <cell r="H363">
            <v>6282.4574959036663</v>
          </cell>
          <cell r="I363">
            <v>6025.6449748862251</v>
          </cell>
          <cell r="J363">
            <v>5803.8030176439215</v>
          </cell>
          <cell r="K363">
            <v>5603.3420203765063</v>
          </cell>
          <cell r="L363">
            <v>5791.6632149150118</v>
          </cell>
          <cell r="M363">
            <v>5902.7988091002171</v>
          </cell>
          <cell r="N363">
            <v>5864.0098537254944</v>
          </cell>
          <cell r="O363">
            <v>5442.9868276799261</v>
          </cell>
          <cell r="P363">
            <v>5461.7732226118824</v>
          </cell>
          <cell r="Q363">
            <v>5530.5044939630907</v>
          </cell>
          <cell r="R363">
            <v>5078.7758586662912</v>
          </cell>
          <cell r="S363">
            <v>4836.5081299755002</v>
          </cell>
          <cell r="T363">
            <v>4672.4789726132021</v>
          </cell>
          <cell r="U363">
            <v>4524.6936050694858</v>
          </cell>
          <cell r="V363">
            <v>4464.5164405948972</v>
          </cell>
          <cell r="W363">
            <v>4399.0045602344007</v>
          </cell>
          <cell r="X363">
            <v>4423.0758854723044</v>
          </cell>
          <cell r="Y363">
            <v>4002.8765432333021</v>
          </cell>
          <cell r="Z363">
            <v>3664.5070855664326</v>
          </cell>
          <cell r="AA363">
            <v>3559.4340294211102</v>
          </cell>
          <cell r="AB363">
            <v>3448.6931324486986</v>
          </cell>
          <cell r="AC363">
            <v>3459.0045085556894</v>
          </cell>
          <cell r="AD363">
            <v>3465.3787908582367</v>
          </cell>
          <cell r="AE363">
            <v>3371.0284297616081</v>
          </cell>
          <cell r="AF363">
            <v>3409.7549429953565</v>
          </cell>
        </row>
        <row r="364">
          <cell r="G364">
            <v>608.8830323714285</v>
          </cell>
          <cell r="H364">
            <v>547.87568817142858</v>
          </cell>
          <cell r="I364">
            <v>493.0069734857143</v>
          </cell>
          <cell r="J364">
            <v>523.52121873333328</v>
          </cell>
          <cell r="K364">
            <v>342.54281495238104</v>
          </cell>
          <cell r="L364">
            <v>359.12538566666672</v>
          </cell>
          <cell r="M364">
            <v>349.6185054476191</v>
          </cell>
          <cell r="N364">
            <v>371.50371699047616</v>
          </cell>
          <cell r="O364">
            <v>376.93193486666661</v>
          </cell>
          <cell r="P364">
            <v>370.29462349523817</v>
          </cell>
          <cell r="Q364">
            <v>442.53070567619039</v>
          </cell>
          <cell r="R364">
            <v>367.68445549523807</v>
          </cell>
          <cell r="S364">
            <v>408.14204954285714</v>
          </cell>
          <cell r="T364">
            <v>430.18884228571432</v>
          </cell>
          <cell r="U364">
            <v>402.22257040952377</v>
          </cell>
          <cell r="V364">
            <v>410.55994037142864</v>
          </cell>
          <cell r="W364">
            <v>383.4825898095238</v>
          </cell>
          <cell r="X364">
            <v>500.07924591428571</v>
          </cell>
          <cell r="Y364">
            <v>439.97515058095235</v>
          </cell>
          <cell r="Z364">
            <v>390.10057879047622</v>
          </cell>
          <cell r="AA364">
            <v>402.94034859047622</v>
          </cell>
          <cell r="AB364">
            <v>414.65140985714288</v>
          </cell>
          <cell r="AC364">
            <v>520.16101332380958</v>
          </cell>
          <cell r="AD364">
            <v>577.77024978095233</v>
          </cell>
          <cell r="AE364">
            <v>559.19219745714281</v>
          </cell>
          <cell r="AF364">
            <v>559.19219745714281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ghg-santeikohyo.env.go.jp/" TargetMode="External"/><Relationship Id="rId13" Type="http://schemas.openxmlformats.org/officeDocument/2006/relationships/hyperlink" Target="http://www.env.go.jp/earth/ozone/o3_report/index.html" TargetMode="External"/><Relationship Id="rId3" Type="http://schemas.openxmlformats.org/officeDocument/2006/relationships/hyperlink" Target="http://www.env.go.jp/sogodb/index.html" TargetMode="External"/><Relationship Id="rId7" Type="http://schemas.openxmlformats.org/officeDocument/2006/relationships/hyperlink" Target="http://www.env.go.jp/policy/local_keikaku/kuiki/index.html" TargetMode="External"/><Relationship Id="rId12" Type="http://schemas.openxmlformats.org/officeDocument/2006/relationships/hyperlink" Target="http://www.env.go.jp/earth/report/h23-03/index.html" TargetMode="External"/><Relationship Id="rId2" Type="http://schemas.openxmlformats.org/officeDocument/2006/relationships/hyperlink" Target="http://www.env.go.jp/earth/ozone/cfc/report.html" TargetMode="External"/><Relationship Id="rId16" Type="http://schemas.openxmlformats.org/officeDocument/2006/relationships/drawing" Target="../drawings/drawing1.xml"/><Relationship Id="rId1" Type="http://schemas.openxmlformats.org/officeDocument/2006/relationships/hyperlink" Target="http://ghg-santeikohyo.env.go.jp/result" TargetMode="External"/><Relationship Id="rId6" Type="http://schemas.openxmlformats.org/officeDocument/2006/relationships/hyperlink" Target="http://www.jccca.org/" TargetMode="External"/><Relationship Id="rId11" Type="http://schemas.openxmlformats.org/officeDocument/2006/relationships/hyperlink" Target="http://www.env.go.jp/chemi/prtr/risk0.html" TargetMode="External"/><Relationship Id="rId5" Type="http://schemas.openxmlformats.org/officeDocument/2006/relationships/hyperlink" Target="http://www.env.go.jp/seisaku/list/ondanka.html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www.pref.miyagi.jp/soshiki/kankyo-s/" TargetMode="External"/><Relationship Id="rId4" Type="http://schemas.openxmlformats.org/officeDocument/2006/relationships/hyperlink" Target="http://www-gio.nies.go.jp/faq/faq-j.html" TargetMode="External"/><Relationship Id="rId9" Type="http://schemas.openxmlformats.org/officeDocument/2006/relationships/hyperlink" Target="http://www.enecho.meti.go.jp/statistics/energy_consumption/ec002/results.html" TargetMode="External"/><Relationship Id="rId14" Type="http://schemas.openxmlformats.org/officeDocument/2006/relationships/hyperlink" Target="http://www.env.go.jp/earth/ozone/cfc/repor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M414"/>
  <sheetViews>
    <sheetView tabSelected="1" zoomScale="75" zoomScaleNormal="75" workbookViewId="0">
      <selection activeCell="AN44" sqref="AN44"/>
    </sheetView>
  </sheetViews>
  <sheetFormatPr defaultRowHeight="14.1" customHeight="1"/>
  <cols>
    <col min="1" max="1" width="1.7109375" style="257" customWidth="1"/>
    <col min="2" max="2" width="2.42578125" style="267" customWidth="1"/>
    <col min="3" max="3" width="5.5703125" style="267" customWidth="1"/>
    <col min="4" max="5" width="6.85546875" style="267" customWidth="1"/>
    <col min="6" max="35" width="5.5703125" style="267" customWidth="1"/>
    <col min="36" max="48" width="5.5703125" style="257" customWidth="1"/>
    <col min="49" max="16384" width="9.140625" style="257"/>
  </cols>
  <sheetData>
    <row r="1" spans="1:35" ht="3.75" customHeight="1"/>
    <row r="2" spans="1:35" ht="14.1" customHeight="1">
      <c r="B2" s="648" t="s">
        <v>83</v>
      </c>
      <c r="C2" s="649"/>
      <c r="D2" s="649"/>
      <c r="E2" s="649"/>
      <c r="F2" s="649"/>
      <c r="G2" s="649"/>
      <c r="H2" s="649"/>
      <c r="I2" s="649"/>
      <c r="J2" s="649"/>
      <c r="K2" s="648" t="s">
        <v>222</v>
      </c>
      <c r="L2" s="649"/>
      <c r="M2" s="649"/>
      <c r="N2" s="649"/>
      <c r="O2" s="649"/>
      <c r="P2" s="649"/>
      <c r="Q2" s="568"/>
      <c r="R2" s="568"/>
    </row>
    <row r="3" spans="1:35" ht="14.1" customHeight="1">
      <c r="B3" s="648" t="s">
        <v>214</v>
      </c>
      <c r="C3" s="649"/>
      <c r="D3" s="649"/>
      <c r="E3" s="649"/>
      <c r="F3" s="649"/>
      <c r="G3" s="649"/>
      <c r="H3" s="649"/>
      <c r="I3" s="649"/>
      <c r="J3" s="649"/>
      <c r="K3" s="648" t="s">
        <v>215</v>
      </c>
      <c r="L3" s="649"/>
      <c r="M3" s="649"/>
      <c r="N3" s="649"/>
      <c r="O3" s="649"/>
      <c r="P3" s="649"/>
      <c r="Q3" s="568"/>
      <c r="R3" s="568"/>
    </row>
    <row r="4" spans="1:35" ht="14.1" customHeight="1">
      <c r="B4" s="648" t="s">
        <v>223</v>
      </c>
      <c r="C4" s="649"/>
      <c r="D4" s="649"/>
      <c r="E4" s="649"/>
      <c r="F4" s="649"/>
      <c r="G4" s="649"/>
      <c r="H4" s="649"/>
      <c r="I4" s="649"/>
      <c r="J4" s="649"/>
      <c r="K4" s="648" t="s">
        <v>85</v>
      </c>
      <c r="L4" s="649"/>
      <c r="M4" s="649"/>
      <c r="N4" s="649"/>
      <c r="O4" s="649"/>
      <c r="P4" s="649"/>
      <c r="Q4" s="568"/>
      <c r="R4" s="568"/>
    </row>
    <row r="5" spans="1:35" ht="14.1" customHeight="1">
      <c r="B5" s="648" t="s">
        <v>84</v>
      </c>
      <c r="C5" s="649"/>
      <c r="D5" s="649"/>
      <c r="E5" s="649"/>
      <c r="F5" s="649"/>
      <c r="G5" s="649"/>
      <c r="H5" s="649"/>
      <c r="I5" s="649"/>
      <c r="J5" s="649"/>
      <c r="K5" s="650" t="s">
        <v>86</v>
      </c>
      <c r="L5" s="649"/>
      <c r="M5" s="649"/>
      <c r="N5" s="649"/>
      <c r="O5" s="649"/>
      <c r="P5" s="649"/>
      <c r="Q5" s="568"/>
      <c r="R5" s="568"/>
    </row>
    <row r="6" spans="1:35" ht="14.1" customHeight="1">
      <c r="B6" s="648" t="s">
        <v>216</v>
      </c>
      <c r="C6" s="648"/>
      <c r="D6" s="648"/>
      <c r="E6" s="648"/>
      <c r="F6" s="648"/>
      <c r="G6" s="648"/>
      <c r="H6" s="648"/>
      <c r="I6" s="648"/>
      <c r="J6" s="648"/>
      <c r="K6" s="651" t="s">
        <v>217</v>
      </c>
      <c r="L6" s="652"/>
      <c r="M6" s="652"/>
      <c r="N6" s="652"/>
      <c r="O6" s="652"/>
      <c r="P6" s="653"/>
      <c r="Q6" s="569"/>
      <c r="R6" s="569"/>
      <c r="S6" s="257"/>
    </row>
    <row r="7" spans="1:35" s="647" customFormat="1" ht="14.25" customHeight="1">
      <c r="A7" s="87"/>
      <c r="B7" s="644" t="s">
        <v>238</v>
      </c>
      <c r="C7" s="645"/>
      <c r="D7" s="645"/>
      <c r="E7" s="645"/>
      <c r="F7" s="645"/>
      <c r="G7" s="645"/>
      <c r="H7" s="645"/>
      <c r="I7" s="645"/>
      <c r="J7" s="646"/>
      <c r="K7" s="644" t="s">
        <v>239</v>
      </c>
      <c r="L7" s="645"/>
      <c r="M7" s="645"/>
      <c r="N7" s="645"/>
      <c r="O7" s="645"/>
      <c r="P7" s="645"/>
    </row>
    <row r="8" spans="1:35" s="647" customFormat="1" ht="14.25" customHeight="1">
      <c r="A8" s="87"/>
      <c r="B8" s="644"/>
      <c r="C8" s="645"/>
      <c r="D8" s="645"/>
      <c r="E8" s="645"/>
      <c r="F8" s="645"/>
      <c r="G8" s="645"/>
      <c r="H8" s="645"/>
      <c r="I8" s="645"/>
      <c r="J8" s="646"/>
      <c r="K8" s="644" t="s">
        <v>240</v>
      </c>
      <c r="L8" s="645"/>
      <c r="M8" s="645"/>
      <c r="N8" s="645"/>
      <c r="O8" s="645"/>
      <c r="P8" s="645"/>
    </row>
    <row r="9" spans="1:35" ht="6" customHeight="1"/>
    <row r="10" spans="1:35" ht="21.75" customHeight="1">
      <c r="B10" s="264" t="s">
        <v>183</v>
      </c>
      <c r="C10" s="258"/>
      <c r="D10" s="258"/>
      <c r="E10" s="258"/>
      <c r="F10" s="258"/>
      <c r="G10" s="258"/>
      <c r="H10" s="258"/>
      <c r="I10" s="258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1"/>
    </row>
    <row r="11" spans="1:35" ht="7.5" customHeight="1">
      <c r="B11" s="261"/>
      <c r="C11" s="258"/>
      <c r="D11" s="258"/>
      <c r="E11" s="258"/>
      <c r="F11" s="258"/>
      <c r="G11" s="258"/>
      <c r="H11" s="258"/>
      <c r="I11" s="258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  <c r="Z11" s="570"/>
      <c r="AA11" s="571"/>
      <c r="AB11" s="571"/>
      <c r="AC11" s="571"/>
      <c r="AD11" s="571"/>
      <c r="AE11" s="571"/>
      <c r="AF11" s="571"/>
      <c r="AG11" s="261"/>
      <c r="AH11" s="261"/>
      <c r="AI11" s="261"/>
    </row>
    <row r="12" spans="1:35" ht="21.75" customHeight="1" thickBot="1">
      <c r="B12" s="269"/>
      <c r="C12" s="261"/>
      <c r="D12" s="266"/>
      <c r="E12" s="270"/>
      <c r="F12" s="263" t="s">
        <v>149</v>
      </c>
      <c r="G12" s="271"/>
      <c r="H12" s="271"/>
      <c r="I12" s="271"/>
      <c r="J12" s="271"/>
      <c r="K12" s="256"/>
      <c r="L12" s="256"/>
      <c r="O12" s="263" t="s">
        <v>213</v>
      </c>
      <c r="P12" s="256"/>
      <c r="Q12" s="256"/>
      <c r="R12" s="256"/>
      <c r="S12" s="256"/>
      <c r="T12" s="256"/>
      <c r="W12" s="256"/>
      <c r="Z12" s="570" t="s">
        <v>224</v>
      </c>
      <c r="AA12" s="572"/>
      <c r="AB12" s="572"/>
      <c r="AC12" s="572"/>
      <c r="AD12" s="572"/>
      <c r="AE12" s="572"/>
      <c r="AF12" s="571"/>
    </row>
    <row r="13" spans="1:35" ht="14.1" customHeight="1" thickTop="1">
      <c r="B13" s="269"/>
      <c r="C13" s="272"/>
      <c r="D13" s="273"/>
      <c r="E13" s="274"/>
      <c r="F13" s="275" t="s">
        <v>88</v>
      </c>
      <c r="G13" s="276"/>
      <c r="H13" s="276"/>
      <c r="I13" s="277"/>
      <c r="J13" s="278" t="s">
        <v>145</v>
      </c>
      <c r="K13" s="279"/>
      <c r="L13" s="280" t="s">
        <v>145</v>
      </c>
      <c r="M13" s="281"/>
      <c r="O13" s="275" t="s">
        <v>88</v>
      </c>
      <c r="P13" s="276"/>
      <c r="Q13" s="276"/>
      <c r="R13" s="277"/>
      <c r="S13" s="278" t="s">
        <v>145</v>
      </c>
      <c r="T13" s="282"/>
      <c r="U13" s="275"/>
      <c r="V13" s="277"/>
      <c r="W13" s="278" t="s">
        <v>146</v>
      </c>
      <c r="X13" s="282"/>
      <c r="Z13" s="275" t="s">
        <v>88</v>
      </c>
      <c r="AA13" s="276"/>
      <c r="AB13" s="276"/>
      <c r="AC13" s="277"/>
      <c r="AD13" s="278" t="s">
        <v>145</v>
      </c>
      <c r="AE13" s="282"/>
      <c r="AF13" s="275"/>
      <c r="AG13" s="277"/>
      <c r="AH13" s="278" t="s">
        <v>146</v>
      </c>
      <c r="AI13" s="282"/>
    </row>
    <row r="14" spans="1:35" ht="14.1" customHeight="1">
      <c r="B14" s="269"/>
      <c r="C14" s="283"/>
      <c r="D14" s="284" t="s">
        <v>99</v>
      </c>
      <c r="E14" s="285"/>
      <c r="F14" s="286">
        <v>2010</v>
      </c>
      <c r="G14" s="287">
        <v>2012</v>
      </c>
      <c r="H14" s="288">
        <v>2013</v>
      </c>
      <c r="I14" s="289"/>
      <c r="J14" s="290" t="s">
        <v>166</v>
      </c>
      <c r="K14" s="291"/>
      <c r="L14" s="292" t="s">
        <v>167</v>
      </c>
      <c r="M14" s="293"/>
      <c r="O14" s="286">
        <v>2010</v>
      </c>
      <c r="P14" s="287">
        <v>2012</v>
      </c>
      <c r="Q14" s="288">
        <v>2013</v>
      </c>
      <c r="R14" s="289"/>
      <c r="S14" s="290" t="s">
        <v>154</v>
      </c>
      <c r="T14" s="294"/>
      <c r="U14" s="295">
        <v>2014</v>
      </c>
      <c r="V14" s="289"/>
      <c r="W14" s="290" t="s">
        <v>154</v>
      </c>
      <c r="X14" s="294"/>
      <c r="Z14" s="573">
        <v>2010</v>
      </c>
      <c r="AA14" s="574">
        <v>2012</v>
      </c>
      <c r="AB14" s="575">
        <v>2013</v>
      </c>
      <c r="AC14" s="289"/>
      <c r="AD14" s="290" t="s">
        <v>154</v>
      </c>
      <c r="AE14" s="294"/>
      <c r="AF14" s="576">
        <v>2014</v>
      </c>
      <c r="AG14" s="289"/>
      <c r="AH14" s="290" t="s">
        <v>154</v>
      </c>
      <c r="AI14" s="294"/>
    </row>
    <row r="15" spans="1:35" ht="14.1" customHeight="1">
      <c r="B15" s="269"/>
      <c r="C15" s="283"/>
      <c r="D15" s="284"/>
      <c r="E15" s="285"/>
      <c r="F15" s="296" t="s">
        <v>155</v>
      </c>
      <c r="G15" s="297"/>
      <c r="H15" s="298"/>
      <c r="I15" s="299"/>
      <c r="J15" s="300" t="s">
        <v>159</v>
      </c>
      <c r="K15" s="301" t="s">
        <v>161</v>
      </c>
      <c r="L15" s="302" t="s">
        <v>159</v>
      </c>
      <c r="M15" s="303" t="s">
        <v>161</v>
      </c>
      <c r="N15" s="304"/>
      <c r="O15" s="296" t="s">
        <v>155</v>
      </c>
      <c r="P15" s="305"/>
      <c r="Q15" s="298"/>
      <c r="R15" s="299"/>
      <c r="S15" s="300" t="s">
        <v>159</v>
      </c>
      <c r="T15" s="306" t="s">
        <v>161</v>
      </c>
      <c r="U15" s="307"/>
      <c r="V15" s="299"/>
      <c r="W15" s="300" t="s">
        <v>159</v>
      </c>
      <c r="X15" s="306" t="s">
        <v>161</v>
      </c>
      <c r="Y15" s="304"/>
      <c r="Z15" s="296" t="s">
        <v>155</v>
      </c>
      <c r="AA15" s="305"/>
      <c r="AB15" s="298"/>
      <c r="AC15" s="299"/>
      <c r="AD15" s="300" t="s">
        <v>159</v>
      </c>
      <c r="AE15" s="306" t="s">
        <v>161</v>
      </c>
      <c r="AF15" s="307"/>
      <c r="AG15" s="299"/>
      <c r="AH15" s="300" t="s">
        <v>159</v>
      </c>
      <c r="AI15" s="306" t="s">
        <v>161</v>
      </c>
    </row>
    <row r="16" spans="1:35" ht="14.1" customHeight="1">
      <c r="B16" s="269"/>
      <c r="C16" s="283"/>
      <c r="D16" s="284"/>
      <c r="E16" s="285"/>
      <c r="F16" s="710" t="s">
        <v>156</v>
      </c>
      <c r="G16" s="712" t="s">
        <v>156</v>
      </c>
      <c r="H16" s="696" t="s">
        <v>89</v>
      </c>
      <c r="I16" s="696" t="s">
        <v>90</v>
      </c>
      <c r="J16" s="697" t="s">
        <v>160</v>
      </c>
      <c r="K16" s="721" t="s">
        <v>162</v>
      </c>
      <c r="L16" s="724" t="s">
        <v>160</v>
      </c>
      <c r="M16" s="727" t="s">
        <v>162</v>
      </c>
      <c r="O16" s="710" t="s">
        <v>156</v>
      </c>
      <c r="P16" s="712" t="s">
        <v>156</v>
      </c>
      <c r="Q16" s="696" t="s">
        <v>89</v>
      </c>
      <c r="R16" s="696" t="s">
        <v>90</v>
      </c>
      <c r="S16" s="697" t="s">
        <v>160</v>
      </c>
      <c r="T16" s="683" t="s">
        <v>162</v>
      </c>
      <c r="U16" s="701" t="s">
        <v>89</v>
      </c>
      <c r="V16" s="696" t="s">
        <v>90</v>
      </c>
      <c r="W16" s="697" t="s">
        <v>160</v>
      </c>
      <c r="X16" s="683" t="s">
        <v>162</v>
      </c>
      <c r="Z16" s="566" t="s">
        <v>156</v>
      </c>
      <c r="AA16" s="564" t="s">
        <v>156</v>
      </c>
      <c r="AB16" s="562" t="s">
        <v>89</v>
      </c>
      <c r="AC16" s="562" t="s">
        <v>90</v>
      </c>
      <c r="AD16" s="555" t="s">
        <v>160</v>
      </c>
      <c r="AE16" s="557" t="s">
        <v>162</v>
      </c>
      <c r="AF16" s="560" t="s">
        <v>89</v>
      </c>
      <c r="AG16" s="562" t="s">
        <v>90</v>
      </c>
      <c r="AH16" s="555" t="s">
        <v>160</v>
      </c>
      <c r="AI16" s="557" t="s">
        <v>162</v>
      </c>
    </row>
    <row r="17" spans="2:35" ht="14.1" customHeight="1">
      <c r="B17" s="269"/>
      <c r="C17" s="308"/>
      <c r="D17" s="260"/>
      <c r="E17" s="309"/>
      <c r="F17" s="711"/>
      <c r="G17" s="713"/>
      <c r="H17" s="697"/>
      <c r="I17" s="697"/>
      <c r="J17" s="699"/>
      <c r="K17" s="722"/>
      <c r="L17" s="725"/>
      <c r="M17" s="728"/>
      <c r="O17" s="711"/>
      <c r="P17" s="713"/>
      <c r="Q17" s="697"/>
      <c r="R17" s="697"/>
      <c r="S17" s="699"/>
      <c r="T17" s="684"/>
      <c r="U17" s="702"/>
      <c r="V17" s="697"/>
      <c r="W17" s="699"/>
      <c r="X17" s="684"/>
      <c r="Z17" s="567"/>
      <c r="AA17" s="565"/>
      <c r="AB17" s="555"/>
      <c r="AC17" s="555"/>
      <c r="AD17" s="556"/>
      <c r="AE17" s="558"/>
      <c r="AF17" s="561"/>
      <c r="AG17" s="555"/>
      <c r="AH17" s="556"/>
      <c r="AI17" s="558"/>
    </row>
    <row r="18" spans="2:35" ht="14.1" customHeight="1">
      <c r="B18" s="269"/>
      <c r="C18" s="310" t="s">
        <v>165</v>
      </c>
      <c r="D18" s="260"/>
      <c r="E18" s="309"/>
      <c r="F18" s="704" t="s">
        <v>157</v>
      </c>
      <c r="G18" s="706" t="s">
        <v>158</v>
      </c>
      <c r="H18" s="697"/>
      <c r="I18" s="697"/>
      <c r="J18" s="699"/>
      <c r="K18" s="722"/>
      <c r="L18" s="725"/>
      <c r="M18" s="728"/>
      <c r="O18" s="704" t="s">
        <v>157</v>
      </c>
      <c r="P18" s="706" t="s">
        <v>158</v>
      </c>
      <c r="Q18" s="697"/>
      <c r="R18" s="697"/>
      <c r="S18" s="699"/>
      <c r="T18" s="684"/>
      <c r="U18" s="702"/>
      <c r="V18" s="697"/>
      <c r="W18" s="699"/>
      <c r="X18" s="684"/>
      <c r="Z18" s="554" t="s">
        <v>157</v>
      </c>
      <c r="AA18" s="559" t="s">
        <v>158</v>
      </c>
      <c r="AB18" s="555"/>
      <c r="AC18" s="555"/>
      <c r="AD18" s="556"/>
      <c r="AE18" s="558"/>
      <c r="AF18" s="561"/>
      <c r="AG18" s="555"/>
      <c r="AH18" s="556"/>
      <c r="AI18" s="558"/>
    </row>
    <row r="19" spans="2:35" ht="14.1" customHeight="1">
      <c r="B19" s="269"/>
      <c r="C19" s="310"/>
      <c r="D19" s="260"/>
      <c r="E19" s="309"/>
      <c r="F19" s="704"/>
      <c r="G19" s="706"/>
      <c r="H19" s="697"/>
      <c r="I19" s="697"/>
      <c r="J19" s="699"/>
      <c r="K19" s="722"/>
      <c r="L19" s="725"/>
      <c r="M19" s="728"/>
      <c r="O19" s="704"/>
      <c r="P19" s="706"/>
      <c r="Q19" s="697"/>
      <c r="R19" s="697"/>
      <c r="S19" s="699"/>
      <c r="T19" s="684"/>
      <c r="U19" s="702"/>
      <c r="V19" s="697"/>
      <c r="W19" s="699"/>
      <c r="X19" s="684"/>
      <c r="Z19" s="554"/>
      <c r="AA19" s="559"/>
      <c r="AB19" s="555"/>
      <c r="AC19" s="555"/>
      <c r="AD19" s="556"/>
      <c r="AE19" s="558"/>
      <c r="AF19" s="561"/>
      <c r="AG19" s="555"/>
      <c r="AH19" s="556"/>
      <c r="AI19" s="558"/>
    </row>
    <row r="20" spans="2:35" ht="14.1" customHeight="1">
      <c r="B20" s="269"/>
      <c r="C20" s="311"/>
      <c r="D20" s="259"/>
      <c r="E20" s="312"/>
      <c r="F20" s="705"/>
      <c r="G20" s="707"/>
      <c r="H20" s="698"/>
      <c r="I20" s="698"/>
      <c r="J20" s="700"/>
      <c r="K20" s="723"/>
      <c r="L20" s="726"/>
      <c r="M20" s="729"/>
      <c r="O20" s="705"/>
      <c r="P20" s="707"/>
      <c r="Q20" s="698"/>
      <c r="R20" s="698"/>
      <c r="S20" s="700"/>
      <c r="T20" s="685"/>
      <c r="U20" s="703"/>
      <c r="V20" s="698"/>
      <c r="W20" s="700"/>
      <c r="X20" s="685"/>
      <c r="Z20" s="554"/>
      <c r="AA20" s="559"/>
      <c r="AB20" s="555"/>
      <c r="AC20" s="555"/>
      <c r="AD20" s="556"/>
      <c r="AE20" s="558"/>
      <c r="AF20" s="561"/>
      <c r="AG20" s="555"/>
      <c r="AH20" s="556"/>
      <c r="AI20" s="558"/>
    </row>
    <row r="21" spans="2:35" ht="14.1" customHeight="1">
      <c r="B21" s="269"/>
      <c r="C21" s="313" t="s">
        <v>91</v>
      </c>
      <c r="D21" s="314"/>
      <c r="E21" s="315"/>
      <c r="F21" s="316">
        <f>F23+F33</f>
        <v>20367</v>
      </c>
      <c r="G21" s="317">
        <f>G23+G33</f>
        <v>22423</v>
      </c>
      <c r="H21" s="318"/>
      <c r="I21" s="686"/>
      <c r="J21" s="319"/>
      <c r="K21" s="320"/>
      <c r="L21" s="321"/>
      <c r="M21" s="322"/>
      <c r="O21" s="323"/>
      <c r="P21" s="324"/>
      <c r="Q21" s="324"/>
      <c r="R21" s="686"/>
      <c r="S21" s="325"/>
      <c r="T21" s="326"/>
      <c r="U21" s="323"/>
      <c r="V21" s="686"/>
      <c r="W21" s="325"/>
      <c r="X21" s="326"/>
      <c r="Z21" s="323"/>
      <c r="AA21" s="324"/>
      <c r="AB21" s="324"/>
      <c r="AC21" s="686"/>
      <c r="AD21" s="325"/>
      <c r="AE21" s="326"/>
      <c r="AF21" s="323"/>
      <c r="AG21" s="686"/>
      <c r="AH21" s="325"/>
      <c r="AI21" s="326"/>
    </row>
    <row r="22" spans="2:35" ht="14.1" customHeight="1">
      <c r="B22" s="269"/>
      <c r="C22" s="327"/>
      <c r="D22" s="328"/>
      <c r="E22" s="329"/>
      <c r="F22" s="330">
        <v>19969</v>
      </c>
      <c r="G22" s="331">
        <v>21744</v>
      </c>
      <c r="H22" s="332">
        <f>H24+H34</f>
        <v>22189</v>
      </c>
      <c r="I22" s="687"/>
      <c r="J22" s="333">
        <v>2</v>
      </c>
      <c r="K22" s="334">
        <v>11.1</v>
      </c>
      <c r="L22" s="335">
        <f>(H22-G22)/H22*100</f>
        <v>2.0054982198386586</v>
      </c>
      <c r="M22" s="336">
        <f>(H22-F22)/H22*100</f>
        <v>10.004957411329938</v>
      </c>
      <c r="O22" s="330">
        <f>O24+O34</f>
        <v>21607.5229238914</v>
      </c>
      <c r="P22" s="331">
        <f>P24+P34</f>
        <v>24519.163961591956</v>
      </c>
      <c r="Q22" s="331">
        <f>Q24+Q33</f>
        <v>22336.432613881043</v>
      </c>
      <c r="R22" s="687"/>
      <c r="S22" s="337">
        <f>(Q22-P22)/Q22*100</f>
        <v>-9.7720678384177049</v>
      </c>
      <c r="T22" s="338">
        <f>(Q22-O22)/Q22*100</f>
        <v>3.2633218678647014</v>
      </c>
      <c r="U22" s="330">
        <f>U24+U33</f>
        <v>21002.934896370676</v>
      </c>
      <c r="V22" s="687"/>
      <c r="W22" s="337">
        <f>(U22-Q22)/U22*100</f>
        <v>-6.3491017997717849</v>
      </c>
      <c r="X22" s="338">
        <f>(U22-O22)/U22*100</f>
        <v>-2.8785883044621396</v>
      </c>
      <c r="Z22" s="330">
        <f>Z24+Z34</f>
        <v>18505.450901825669</v>
      </c>
      <c r="AA22" s="331">
        <f>AA24+AA33</f>
        <v>20363.697074886157</v>
      </c>
      <c r="AB22" s="331">
        <f>AB24+AB33</f>
        <v>20382.321418602987</v>
      </c>
      <c r="AC22" s="687"/>
      <c r="AD22" s="337">
        <f>(AB22-AA22)/AB22*100</f>
        <v>9.1374987835448437E-2</v>
      </c>
      <c r="AE22" s="338">
        <f>(AB22-Z22)/AB22*100</f>
        <v>9.2083255789710741</v>
      </c>
      <c r="AF22" s="330">
        <f>AF24+AF33</f>
        <v>22950.779361746136</v>
      </c>
      <c r="AG22" s="687"/>
      <c r="AH22" s="337">
        <f>(AF22-AB22)/AF22*100</f>
        <v>11.191157836775682</v>
      </c>
      <c r="AI22" s="338">
        <f>(AF22-Z22)/AF22*100</f>
        <v>19.368965166079917</v>
      </c>
    </row>
    <row r="23" spans="2:35" ht="14.1" customHeight="1">
      <c r="B23" s="269"/>
      <c r="C23" s="339" t="s">
        <v>163</v>
      </c>
      <c r="D23" s="340"/>
      <c r="E23" s="341"/>
      <c r="F23" s="316">
        <f>F25+F26+F28+F29+F31+F32</f>
        <v>19107</v>
      </c>
      <c r="G23" s="317">
        <f>G25+G26+G28+G29+G31+G32</f>
        <v>21115</v>
      </c>
      <c r="H23" s="318"/>
      <c r="I23" s="318"/>
      <c r="J23" s="319"/>
      <c r="K23" s="342"/>
      <c r="L23" s="321"/>
      <c r="M23" s="343"/>
      <c r="O23" s="323"/>
      <c r="P23" s="324"/>
      <c r="Q23" s="324"/>
      <c r="R23" s="318"/>
      <c r="S23" s="325"/>
      <c r="T23" s="344"/>
      <c r="U23" s="323"/>
      <c r="V23" s="318"/>
      <c r="W23" s="325"/>
      <c r="X23" s="344"/>
      <c r="Z23" s="323"/>
      <c r="AA23" s="324"/>
      <c r="AB23" s="324"/>
      <c r="AC23" s="318"/>
      <c r="AD23" s="325"/>
      <c r="AE23" s="344"/>
      <c r="AF23" s="323"/>
      <c r="AG23" s="318"/>
      <c r="AH23" s="325"/>
      <c r="AI23" s="344"/>
    </row>
    <row r="24" spans="2:35" ht="14.1" customHeight="1">
      <c r="B24" s="269"/>
      <c r="C24" s="339"/>
      <c r="D24" s="299"/>
      <c r="E24" s="345" t="s">
        <v>148</v>
      </c>
      <c r="F24" s="330">
        <v>18546</v>
      </c>
      <c r="G24" s="331">
        <v>20199</v>
      </c>
      <c r="H24" s="346">
        <v>20567</v>
      </c>
      <c r="I24" s="347">
        <f>SUM(I25:I32)</f>
        <v>100</v>
      </c>
      <c r="J24" s="333">
        <v>1.8</v>
      </c>
      <c r="K24" s="334">
        <v>10.9</v>
      </c>
      <c r="L24" s="335">
        <f>(H24-G24)/H24*100</f>
        <v>1.7892740798366316</v>
      </c>
      <c r="M24" s="336">
        <f>(H24-F24)/H24*100</f>
        <v>9.8264209656245445</v>
      </c>
      <c r="O24" s="330">
        <f>SUM(O25:O32)</f>
        <v>19633.97739884086</v>
      </c>
      <c r="P24" s="331">
        <f>SUM(P25:P32)</f>
        <v>22610.902501271183</v>
      </c>
      <c r="Q24" s="331">
        <f>SUM(Q25:Q32)</f>
        <v>22336.432613881043</v>
      </c>
      <c r="R24" s="347">
        <f>SUM(R25:R32)</f>
        <v>100</v>
      </c>
      <c r="S24" s="337">
        <f>(Q24-P24)/Q24*100</f>
        <v>-1.2287991199613928</v>
      </c>
      <c r="T24" s="338">
        <f>(Q24-O24)/Q24*100</f>
        <v>12.098866733807503</v>
      </c>
      <c r="U24" s="330">
        <f>SUM(U25:U32)</f>
        <v>21002.934896370676</v>
      </c>
      <c r="V24" s="347">
        <f>SUM(V25:V32)</f>
        <v>100</v>
      </c>
      <c r="W24" s="337">
        <f>(U24-Q24)/U24*100</f>
        <v>-6.3491017997717849</v>
      </c>
      <c r="X24" s="338">
        <f>(U24-O24)/U24*100</f>
        <v>6.5179342995838798</v>
      </c>
      <c r="Z24" s="330">
        <f>SUM(Z25:Z32)</f>
        <v>18505.450901825669</v>
      </c>
      <c r="AA24" s="331">
        <f>SUM(AA25:AA32)</f>
        <v>20363.697074886157</v>
      </c>
      <c r="AB24" s="331">
        <f>SUM(AB25:AB32)</f>
        <v>20382.321418602987</v>
      </c>
      <c r="AC24" s="347">
        <f>SUM(AC25:AC32)</f>
        <v>99.999999999999986</v>
      </c>
      <c r="AD24" s="337">
        <f>(AB24-AA24)/AB24*100</f>
        <v>9.1374987835448437E-2</v>
      </c>
      <c r="AE24" s="338">
        <f>(AB24-Z24)/AB24*100</f>
        <v>9.2083255789710741</v>
      </c>
      <c r="AF24" s="330">
        <f>SUM(AF25:AF32)</f>
        <v>22950.779361746136</v>
      </c>
      <c r="AG24" s="347">
        <f>SUM(AG25:AG32)</f>
        <v>100</v>
      </c>
      <c r="AH24" s="337">
        <f>(AF24-AB24)/AF24*100</f>
        <v>11.191157836775682</v>
      </c>
      <c r="AI24" s="338">
        <f>(AF24-Z24)/AF24*100</f>
        <v>19.368965166079917</v>
      </c>
    </row>
    <row r="25" spans="2:35" ht="14.1" customHeight="1">
      <c r="B25" s="269"/>
      <c r="C25" s="310"/>
      <c r="D25" s="288" t="s">
        <v>92</v>
      </c>
      <c r="E25" s="341"/>
      <c r="F25" s="348">
        <v>74</v>
      </c>
      <c r="G25" s="318">
        <v>78</v>
      </c>
      <c r="H25" s="318">
        <v>68</v>
      </c>
      <c r="I25" s="349">
        <f>H25/H24*100</f>
        <v>0.3306267321437254</v>
      </c>
      <c r="J25" s="333">
        <v>-12.8</v>
      </c>
      <c r="K25" s="334">
        <v>-8.1</v>
      </c>
      <c r="L25" s="335">
        <f>(H25-G25)/H25*100</f>
        <v>-14.705882352941178</v>
      </c>
      <c r="M25" s="336">
        <f>(H25-F25)/H25*100</f>
        <v>-8.8235294117647065</v>
      </c>
      <c r="O25" s="350">
        <f>AA88</f>
        <v>1123.4168895143423</v>
      </c>
      <c r="P25" s="351">
        <f>AC88</f>
        <v>1012.9938403092541</v>
      </c>
      <c r="Q25" s="351">
        <f>AD88</f>
        <v>835.04293989954158</v>
      </c>
      <c r="R25" s="349">
        <f>Q25/Q24*100</f>
        <v>3.7384794355236548</v>
      </c>
      <c r="S25" s="337">
        <f>(Q25-P25)/Q25*100</f>
        <v>-21.31038919161697</v>
      </c>
      <c r="T25" s="338">
        <f>(Q25-O25)/Q25*100</f>
        <v>-34.534026435753482</v>
      </c>
      <c r="U25" s="350">
        <f>AE88</f>
        <v>793.36198103657421</v>
      </c>
      <c r="V25" s="349">
        <f>U25/U24*100</f>
        <v>3.777386279351215</v>
      </c>
      <c r="W25" s="337">
        <f>(U25-Q25)/U25*100</f>
        <v>-5.2537126632295568</v>
      </c>
      <c r="X25" s="338">
        <f>(U25-O25)/U25*100</f>
        <v>-41.602057618961261</v>
      </c>
      <c r="Z25" s="352"/>
      <c r="AA25" s="353"/>
      <c r="AB25" s="353"/>
      <c r="AC25" s="353"/>
      <c r="AD25" s="353"/>
      <c r="AE25" s="354"/>
      <c r="AF25" s="352"/>
      <c r="AG25" s="353"/>
      <c r="AH25" s="353"/>
      <c r="AI25" s="354"/>
    </row>
    <row r="26" spans="2:35" ht="14.1" customHeight="1">
      <c r="B26" s="269"/>
      <c r="C26" s="310"/>
      <c r="D26" s="288" t="s">
        <v>93</v>
      </c>
      <c r="E26" s="341"/>
      <c r="F26" s="348">
        <v>6083</v>
      </c>
      <c r="G26" s="318">
        <v>7250</v>
      </c>
      <c r="H26" s="318"/>
      <c r="I26" s="349"/>
      <c r="J26" s="319"/>
      <c r="K26" s="342"/>
      <c r="L26" s="321"/>
      <c r="M26" s="343"/>
      <c r="O26" s="323"/>
      <c r="P26" s="324"/>
      <c r="Q26" s="324"/>
      <c r="R26" s="349"/>
      <c r="S26" s="325"/>
      <c r="T26" s="344"/>
      <c r="U26" s="323"/>
      <c r="V26" s="349"/>
      <c r="W26" s="325"/>
      <c r="X26" s="344"/>
      <c r="Z26" s="323"/>
      <c r="AA26" s="324"/>
      <c r="AB26" s="324"/>
      <c r="AC26" s="324"/>
      <c r="AD26" s="325"/>
      <c r="AE26" s="344"/>
      <c r="AF26" s="323"/>
      <c r="AG26" s="325"/>
      <c r="AH26" s="325"/>
      <c r="AI26" s="344"/>
    </row>
    <row r="27" spans="2:35" ht="14.1" customHeight="1">
      <c r="B27" s="269"/>
      <c r="C27" s="310"/>
      <c r="D27" s="355"/>
      <c r="E27" s="345" t="s">
        <v>148</v>
      </c>
      <c r="F27" s="330">
        <v>5650</v>
      </c>
      <c r="G27" s="331">
        <v>6707</v>
      </c>
      <c r="H27" s="346">
        <v>6870</v>
      </c>
      <c r="I27" s="347">
        <f>H27/H24*100</f>
        <v>33.403024262167555</v>
      </c>
      <c r="J27" s="333">
        <v>2.4</v>
      </c>
      <c r="K27" s="334">
        <v>21.6</v>
      </c>
      <c r="L27" s="335">
        <f>(H27-G27)/H27*100</f>
        <v>2.3726346433770016</v>
      </c>
      <c r="M27" s="336">
        <f>(H27-F27)/H27*100</f>
        <v>17.758369723435223</v>
      </c>
      <c r="O27" s="330">
        <f>AA89</f>
        <v>5757.217791692141</v>
      </c>
      <c r="P27" s="331">
        <f>AC89</f>
        <v>6242.1900210174954</v>
      </c>
      <c r="Q27" s="331">
        <f>AD89</f>
        <v>6058.8427669361818</v>
      </c>
      <c r="R27" s="347">
        <f>Q27/Q24*100</f>
        <v>27.125382426426036</v>
      </c>
      <c r="S27" s="337">
        <f>(Q27-P27)/Q27*100</f>
        <v>-3.0261101192765913</v>
      </c>
      <c r="T27" s="338">
        <f>(Q27-O27)/Q27*100</f>
        <v>4.9782604838343687</v>
      </c>
      <c r="U27" s="330">
        <f>AE89</f>
        <v>5753.8274157415872</v>
      </c>
      <c r="V27" s="347">
        <f>U27/U24*100</f>
        <v>27.395349479161851</v>
      </c>
      <c r="W27" s="337">
        <f>(U27-Q27)/U27*100</f>
        <v>-5.3010862015103113</v>
      </c>
      <c r="X27" s="338">
        <f>(U27-O27)/U27*100</f>
        <v>-5.8923838092158308E-2</v>
      </c>
      <c r="Z27" s="330">
        <v>5167.2358413164256</v>
      </c>
      <c r="AA27" s="331">
        <v>5613.1559855748628</v>
      </c>
      <c r="AB27" s="331">
        <v>5388.6523178142597</v>
      </c>
      <c r="AC27" s="347">
        <f>AB27/AB24*100</f>
        <v>26.437873327304246</v>
      </c>
      <c r="AD27" s="337">
        <f>(AB27-AA27)/AB27*100</f>
        <v>-4.1662303396049509</v>
      </c>
      <c r="AE27" s="338">
        <f>(AB27-Z27)/AB27*100</f>
        <v>4.1089397392712996</v>
      </c>
      <c r="AF27" s="330">
        <f>AE94</f>
        <v>255.7049654356625</v>
      </c>
      <c r="AG27" s="347">
        <f>AF27/AF24*100</f>
        <v>1.1141450205471717</v>
      </c>
      <c r="AH27" s="337">
        <f>(AF27-AB27)/AF27*100</f>
        <v>-2007.3710119915877</v>
      </c>
      <c r="AI27" s="338">
        <f>(AF27-Z27)/AF27*100</f>
        <v>-1920.7804070259815</v>
      </c>
    </row>
    <row r="28" spans="2:35" ht="14.1" customHeight="1">
      <c r="B28" s="269"/>
      <c r="C28" s="310"/>
      <c r="D28" s="290" t="s">
        <v>94</v>
      </c>
      <c r="E28" s="356"/>
      <c r="F28" s="357">
        <v>3510</v>
      </c>
      <c r="G28" s="358">
        <v>4056</v>
      </c>
      <c r="H28" s="358">
        <v>4010</v>
      </c>
      <c r="I28" s="359">
        <f>H28/H24*100</f>
        <v>19.497252880828512</v>
      </c>
      <c r="J28" s="333">
        <v>-1.1000000000000001</v>
      </c>
      <c r="K28" s="334">
        <v>14.2</v>
      </c>
      <c r="L28" s="335">
        <f>(H28-G28)/H28*100</f>
        <v>-1.1471321695760599</v>
      </c>
      <c r="M28" s="336">
        <f>(H28-F28)/H28*100</f>
        <v>12.468827930174564</v>
      </c>
      <c r="O28" s="350">
        <f>AA92</f>
        <v>3645.8155447847025</v>
      </c>
      <c r="P28" s="351">
        <f>AC92</f>
        <v>4684.0535791672664</v>
      </c>
      <c r="Q28" s="351">
        <f>AD92</f>
        <v>4580.4374108821348</v>
      </c>
      <c r="R28" s="359">
        <f>Q28/Q24*100</f>
        <v>20.506575468258113</v>
      </c>
      <c r="S28" s="337">
        <f>(Q28-P28)/Q28*100</f>
        <v>-2.2621457077213165</v>
      </c>
      <c r="T28" s="338">
        <f>(Q28-O28)/Q28*100</f>
        <v>20.404642226460112</v>
      </c>
      <c r="U28" s="350">
        <f>AE92</f>
        <v>4045.9559041215193</v>
      </c>
      <c r="V28" s="359">
        <f>U28/U24*100</f>
        <v>19.26376444094327</v>
      </c>
      <c r="W28" s="337">
        <f>(U28-Q28)/U28*100</f>
        <v>-13.210265248223587</v>
      </c>
      <c r="X28" s="338">
        <f>(U28-O28)/U28*100</f>
        <v>9.8898843393029399</v>
      </c>
      <c r="Z28" s="350">
        <v>4042.5670386773177</v>
      </c>
      <c r="AA28" s="351">
        <v>4180.0481686331623</v>
      </c>
      <c r="AB28" s="351">
        <v>3957.2441815940215</v>
      </c>
      <c r="AC28" s="359">
        <f>AB28/AB24*100</f>
        <v>19.415080845414579</v>
      </c>
      <c r="AD28" s="337">
        <f>(AB28-AA28)/AB28*100</f>
        <v>-5.630281499318369</v>
      </c>
      <c r="AE28" s="338">
        <f>(AB28-Z28)/AB28*100</f>
        <v>-2.1561180753047995</v>
      </c>
      <c r="AF28" s="350">
        <f>AE97</f>
        <v>973.9222326877325</v>
      </c>
      <c r="AG28" s="359">
        <f>AF28/AF24*100</f>
        <v>4.2435257528162431</v>
      </c>
      <c r="AH28" s="337">
        <f>(AF28-AB28)/AF28*100</f>
        <v>-306.3203455858295</v>
      </c>
      <c r="AI28" s="338">
        <f>(AF28-Z28)/AF28*100</f>
        <v>-315.08109200064649</v>
      </c>
    </row>
    <row r="29" spans="2:35" ht="14.1" customHeight="1">
      <c r="B29" s="269"/>
      <c r="C29" s="310"/>
      <c r="D29" s="288" t="s">
        <v>95</v>
      </c>
      <c r="E29" s="341"/>
      <c r="F29" s="348">
        <v>3768</v>
      </c>
      <c r="G29" s="318">
        <v>3723</v>
      </c>
      <c r="H29" s="318"/>
      <c r="I29" s="349"/>
      <c r="J29" s="319"/>
      <c r="K29" s="342"/>
      <c r="L29" s="321"/>
      <c r="M29" s="343"/>
      <c r="O29" s="323"/>
      <c r="P29" s="324"/>
      <c r="Q29" s="324"/>
      <c r="R29" s="349"/>
      <c r="S29" s="325"/>
      <c r="T29" s="344"/>
      <c r="U29" s="323"/>
      <c r="V29" s="349"/>
      <c r="W29" s="325"/>
      <c r="X29" s="344"/>
      <c r="Z29" s="323"/>
      <c r="AA29" s="324"/>
      <c r="AB29" s="324"/>
      <c r="AC29" s="324"/>
      <c r="AD29" s="325"/>
      <c r="AE29" s="344"/>
      <c r="AF29" s="323"/>
      <c r="AG29" s="325"/>
      <c r="AH29" s="325"/>
      <c r="AI29" s="344"/>
    </row>
    <row r="30" spans="2:35" ht="14.1" customHeight="1">
      <c r="B30" s="269"/>
      <c r="C30" s="310"/>
      <c r="D30" s="355"/>
      <c r="E30" s="345" t="s">
        <v>148</v>
      </c>
      <c r="F30" s="330">
        <v>3640</v>
      </c>
      <c r="G30" s="331">
        <v>3349</v>
      </c>
      <c r="H30" s="346">
        <v>3441</v>
      </c>
      <c r="I30" s="347">
        <f>H30/H24*100</f>
        <v>16.730685078037631</v>
      </c>
      <c r="J30" s="333">
        <v>2.7</v>
      </c>
      <c r="K30" s="334">
        <v>-5.5</v>
      </c>
      <c r="L30" s="335">
        <f>(H30-G30)/H30*100</f>
        <v>2.6736413833188024</v>
      </c>
      <c r="M30" s="336">
        <f>(H30-F30)/H30*100</f>
        <v>-5.7832025573961054</v>
      </c>
      <c r="O30" s="330">
        <f>AA91</f>
        <v>3926.2076094060453</v>
      </c>
      <c r="P30" s="331">
        <f>AC91</f>
        <v>4841.9666940944799</v>
      </c>
      <c r="Q30" s="331">
        <f>AD91</f>
        <v>4812.8517206269544</v>
      </c>
      <c r="R30" s="347">
        <f>Q30/Q24*100</f>
        <v>21.547092160258362</v>
      </c>
      <c r="S30" s="337">
        <f>(Q30-P30)/Q30*100</f>
        <v>-0.60494224957615716</v>
      </c>
      <c r="T30" s="338">
        <f>(Q30-O30)/Q30*100</f>
        <v>18.422427340134405</v>
      </c>
      <c r="U30" s="330">
        <f>AE91</f>
        <v>4622.3979362500986</v>
      </c>
      <c r="V30" s="347">
        <f>U30/U24*100</f>
        <v>22.0083429247255</v>
      </c>
      <c r="W30" s="337">
        <f>(U30-Q30)/U30*100</f>
        <v>-4.1202377424770269</v>
      </c>
      <c r="X30" s="338">
        <f>(U30-O30)/U30*100</f>
        <v>15.061237402006</v>
      </c>
      <c r="Z30" s="330">
        <v>4671.0588721612903</v>
      </c>
      <c r="AA30" s="331">
        <v>5780.0117763370708</v>
      </c>
      <c r="AB30" s="331">
        <v>6329.8675401676683</v>
      </c>
      <c r="AC30" s="347">
        <f>AB30/AB24*100</f>
        <v>31.055675210726413</v>
      </c>
      <c r="AD30" s="337">
        <f>(AB30-AA30)/AB30*100</f>
        <v>8.6866867330375861</v>
      </c>
      <c r="AE30" s="338">
        <f>(AB30-Z30)/AB30*100</f>
        <v>26.206056564059455</v>
      </c>
      <c r="AF30" s="330">
        <f>AE96</f>
        <v>138.88289067797081</v>
      </c>
      <c r="AG30" s="347">
        <f>AF30/AF24*100</f>
        <v>0.60513365794216911</v>
      </c>
      <c r="AH30" s="337">
        <f>(AF30-AB30)/AF30*100</f>
        <v>-4457.7014629143896</v>
      </c>
      <c r="AI30" s="338">
        <f>(AF30-Z30)/AF30*100</f>
        <v>-3263.3076395220796</v>
      </c>
    </row>
    <row r="31" spans="2:35" ht="14.1" customHeight="1">
      <c r="B31" s="269"/>
      <c r="C31" s="310"/>
      <c r="D31" s="290" t="s">
        <v>96</v>
      </c>
      <c r="E31" s="356"/>
      <c r="F31" s="357">
        <v>5117</v>
      </c>
      <c r="G31" s="358">
        <v>5450</v>
      </c>
      <c r="H31" s="358">
        <v>5620</v>
      </c>
      <c r="I31" s="359">
        <f>H31/H24*100</f>
        <v>27.325326980113772</v>
      </c>
      <c r="J31" s="333">
        <v>3.1</v>
      </c>
      <c r="K31" s="334">
        <v>9.8000000000000007</v>
      </c>
      <c r="L31" s="335">
        <f>(H31-G31)/H31*100</f>
        <v>3.0249110320284696</v>
      </c>
      <c r="M31" s="336">
        <f>(H31-F31)/H31*100</f>
        <v>8.95017793594306</v>
      </c>
      <c r="O31" s="360">
        <f>AA90</f>
        <v>4191.0912915877179</v>
      </c>
      <c r="P31" s="361">
        <f>AC90</f>
        <v>4788.0729123110377</v>
      </c>
      <c r="Q31" s="361">
        <f>AD90</f>
        <v>4949.3058457154648</v>
      </c>
      <c r="R31" s="359">
        <f>Q31/Q24*100</f>
        <v>22.157996002636981</v>
      </c>
      <c r="S31" s="337">
        <f>(Q31-P31)/Q31*100</f>
        <v>3.2576878138174434</v>
      </c>
      <c r="T31" s="338">
        <f>(Q31-O31)/Q31*100</f>
        <v>15.319614058284984</v>
      </c>
      <c r="U31" s="360">
        <f>AE90</f>
        <v>4813.4694265331646</v>
      </c>
      <c r="V31" s="359">
        <f>U31/U24*100</f>
        <v>22.91808002206842</v>
      </c>
      <c r="W31" s="337">
        <f>(U31-Q31)/U31*100</f>
        <v>-2.8220064810951664</v>
      </c>
      <c r="X31" s="338">
        <f>(U31-O31)/U31*100</f>
        <v>12.929928078793388</v>
      </c>
      <c r="Z31" s="360">
        <v>4417.3332041350704</v>
      </c>
      <c r="AA31" s="361">
        <v>4549.9889927012537</v>
      </c>
      <c r="AB31" s="361">
        <v>4459.1046649006166</v>
      </c>
      <c r="AC31" s="359">
        <f>AB31/AB24*100</f>
        <v>21.877315018841685</v>
      </c>
      <c r="AD31" s="337">
        <f>(AB31-AA31)/AB31*100</f>
        <v>-2.0381743563012473</v>
      </c>
      <c r="AE31" s="338">
        <f>(AB31-Z31)/AB31*100</f>
        <v>0.93676789186730547</v>
      </c>
      <c r="AF31" s="360">
        <f>AE95</f>
        <v>579.33437657409911</v>
      </c>
      <c r="AG31" s="359">
        <f>AF31/AF24*100</f>
        <v>2.524247074326901</v>
      </c>
      <c r="AH31" s="337">
        <f>(AF31-AB31)/AF31*100</f>
        <v>-669.6944709667647</v>
      </c>
      <c r="AI31" s="338">
        <f>(AF31-Z31)/AF31*100</f>
        <v>-662.4842202972701</v>
      </c>
    </row>
    <row r="32" spans="2:35" ht="14.1" customHeight="1">
      <c r="B32" s="269"/>
      <c r="C32" s="310"/>
      <c r="D32" s="290" t="s">
        <v>97</v>
      </c>
      <c r="E32" s="356"/>
      <c r="F32" s="357">
        <v>555</v>
      </c>
      <c r="G32" s="358">
        <v>558</v>
      </c>
      <c r="H32" s="358">
        <v>558</v>
      </c>
      <c r="I32" s="359">
        <f>H32/H24*100</f>
        <v>2.7130840667088054</v>
      </c>
      <c r="J32" s="333">
        <v>0</v>
      </c>
      <c r="K32" s="334">
        <v>0.5</v>
      </c>
      <c r="L32" s="335">
        <f>(H32-G32)/H32*100</f>
        <v>0</v>
      </c>
      <c r="M32" s="336">
        <f>(H32-F32)/H32*100</f>
        <v>0.53763440860215062</v>
      </c>
      <c r="O32" s="362">
        <f>AA97</f>
        <v>990.22827185590938</v>
      </c>
      <c r="P32" s="363">
        <f>AC97</f>
        <v>1041.6254543716459</v>
      </c>
      <c r="Q32" s="363">
        <f>AD97</f>
        <v>1099.9519298207661</v>
      </c>
      <c r="R32" s="359">
        <f>Q32/Q24*100</f>
        <v>4.9244745068968516</v>
      </c>
      <c r="S32" s="337">
        <f>(Q32-P32)/Q32*100</f>
        <v>5.3026385851811071</v>
      </c>
      <c r="T32" s="338">
        <f>(Q32-O32)/Q32*100</f>
        <v>9.9753139196488174</v>
      </c>
      <c r="U32" s="362">
        <f>SUM(AE94:AE96)</f>
        <v>973.9222326877325</v>
      </c>
      <c r="V32" s="359">
        <f>U32/U24*100</f>
        <v>4.6370768537497442</v>
      </c>
      <c r="W32" s="337">
        <f>(U32-Q32)/U32*100</f>
        <v>-12.940427161748785</v>
      </c>
      <c r="X32" s="338">
        <f>(U32-O32)/U32*100</f>
        <v>-1.6742650101720251</v>
      </c>
      <c r="Z32" s="362">
        <v>207.2559455355649</v>
      </c>
      <c r="AA32" s="363">
        <v>240.49215163980639</v>
      </c>
      <c r="AB32" s="363">
        <v>247.45271412641995</v>
      </c>
      <c r="AC32" s="359">
        <f>AB32/AB24*100</f>
        <v>1.2140555977130718</v>
      </c>
      <c r="AD32" s="337">
        <f>(AB32-AA32)/AB32*100</f>
        <v>2.8128858926386662</v>
      </c>
      <c r="AE32" s="338">
        <f>(AB32-Z32)/AB32*100</f>
        <v>16.244222146748854</v>
      </c>
      <c r="AF32" s="362">
        <f>AE98</f>
        <v>21002.934896370673</v>
      </c>
      <c r="AG32" s="359">
        <f>AF32/AF24*100</f>
        <v>91.512948494367521</v>
      </c>
      <c r="AH32" s="337">
        <f>(AF32-AB32)/AF32*100</f>
        <v>98.821818401345524</v>
      </c>
      <c r="AI32" s="338">
        <f>(AF32-Z32)/AF32*100</f>
        <v>99.013204837523062</v>
      </c>
    </row>
    <row r="33" spans="2:36" ht="14.1" customHeight="1">
      <c r="B33" s="269"/>
      <c r="C33" s="339" t="s">
        <v>164</v>
      </c>
      <c r="D33" s="340"/>
      <c r="E33" s="341"/>
      <c r="F33" s="348">
        <v>1260</v>
      </c>
      <c r="G33" s="318">
        <v>1308</v>
      </c>
      <c r="H33" s="318"/>
      <c r="I33" s="686"/>
      <c r="J33" s="319"/>
      <c r="K33" s="342"/>
      <c r="L33" s="321"/>
      <c r="M33" s="343"/>
      <c r="O33" s="364"/>
      <c r="P33" s="365"/>
      <c r="Q33" s="365"/>
      <c r="R33" s="686"/>
      <c r="S33" s="325"/>
      <c r="T33" s="344"/>
      <c r="U33" s="364"/>
      <c r="V33" s="686"/>
      <c r="W33" s="325"/>
      <c r="X33" s="344"/>
      <c r="Z33" s="714"/>
      <c r="AA33" s="686"/>
      <c r="AB33" s="686"/>
      <c r="AC33" s="686"/>
      <c r="AD33" s="686"/>
      <c r="AE33" s="708"/>
      <c r="AF33" s="714"/>
      <c r="AG33" s="686"/>
      <c r="AH33" s="686"/>
      <c r="AI33" s="708"/>
    </row>
    <row r="34" spans="2:36" ht="14.1" customHeight="1" thickBot="1">
      <c r="B34" s="269"/>
      <c r="C34" s="366"/>
      <c r="D34" s="367"/>
      <c r="E34" s="368" t="s">
        <v>148</v>
      </c>
      <c r="F34" s="369">
        <v>1423</v>
      </c>
      <c r="G34" s="370">
        <v>1545</v>
      </c>
      <c r="H34" s="371">
        <v>1622</v>
      </c>
      <c r="I34" s="688"/>
      <c r="J34" s="372">
        <v>5</v>
      </c>
      <c r="K34" s="373">
        <v>14</v>
      </c>
      <c r="L34" s="374">
        <f>(H34-G34)/H34*100</f>
        <v>4.7472256473489516</v>
      </c>
      <c r="M34" s="375">
        <f>(H34-F34)/H34*100</f>
        <v>12.268803945745994</v>
      </c>
      <c r="O34" s="376">
        <f>AA192</f>
        <v>1973.5455250505408</v>
      </c>
      <c r="P34" s="377">
        <f>AC192</f>
        <v>1908.2614603207744</v>
      </c>
      <c r="Q34" s="377">
        <f>AD192</f>
        <v>1970.2916749303988</v>
      </c>
      <c r="R34" s="688"/>
      <c r="S34" s="378">
        <f>(Q34-P34)/Q34*100</f>
        <v>3.148275729877184</v>
      </c>
      <c r="T34" s="379">
        <f>(Q34-O34)/Q34*100</f>
        <v>-0.16514560567571684</v>
      </c>
      <c r="U34" s="376">
        <f>AE192</f>
        <v>2014.3013560087384</v>
      </c>
      <c r="V34" s="688"/>
      <c r="W34" s="378">
        <f>(U34-Q34)/U34*100</f>
        <v>2.1848608177250628</v>
      </c>
      <c r="X34" s="379">
        <f>(U34-O34)/U34*100</f>
        <v>2.0233234136799498</v>
      </c>
      <c r="Z34" s="715"/>
      <c r="AA34" s="688"/>
      <c r="AB34" s="688"/>
      <c r="AC34" s="688"/>
      <c r="AD34" s="688"/>
      <c r="AE34" s="709"/>
      <c r="AF34" s="715"/>
      <c r="AG34" s="688"/>
      <c r="AH34" s="688"/>
      <c r="AI34" s="709"/>
    </row>
    <row r="35" spans="2:36" ht="14.1" customHeight="1" thickTop="1">
      <c r="B35" s="269"/>
      <c r="C35" s="266"/>
      <c r="D35" s="266"/>
      <c r="E35" s="266"/>
      <c r="F35" s="266" t="s">
        <v>152</v>
      </c>
      <c r="G35" s="266"/>
      <c r="H35" s="266"/>
      <c r="I35" s="266"/>
      <c r="J35" s="266"/>
      <c r="K35" s="266"/>
      <c r="L35" s="266"/>
      <c r="O35" s="716" t="s">
        <v>205</v>
      </c>
      <c r="P35" s="695"/>
      <c r="Q35" s="695"/>
      <c r="R35" s="695"/>
      <c r="S35" s="695"/>
      <c r="T35" s="695"/>
      <c r="U35" s="695"/>
      <c r="V35" s="695"/>
      <c r="W35" s="695"/>
      <c r="X35" s="695"/>
      <c r="Z35" s="689" t="s">
        <v>206</v>
      </c>
      <c r="AA35" s="691"/>
      <c r="AB35" s="691"/>
      <c r="AC35" s="691"/>
      <c r="AD35" s="691"/>
      <c r="AE35" s="691"/>
      <c r="AF35" s="691"/>
      <c r="AG35" s="691"/>
      <c r="AH35" s="691"/>
      <c r="AI35" s="691"/>
    </row>
    <row r="36" spans="2:36" ht="14.1" customHeight="1">
      <c r="B36" s="269"/>
      <c r="C36" s="266"/>
      <c r="D36" s="266"/>
      <c r="E36" s="266"/>
      <c r="F36" s="719" t="s">
        <v>153</v>
      </c>
      <c r="G36" s="695"/>
      <c r="H36" s="695"/>
      <c r="I36" s="695"/>
      <c r="J36" s="695"/>
      <c r="K36" s="695"/>
      <c r="L36" s="695"/>
      <c r="M36" s="695"/>
      <c r="O36" s="716"/>
      <c r="P36" s="695"/>
      <c r="Q36" s="695"/>
      <c r="R36" s="695"/>
      <c r="S36" s="695"/>
      <c r="T36" s="695"/>
      <c r="U36" s="695"/>
      <c r="V36" s="695"/>
      <c r="W36" s="695"/>
      <c r="X36" s="695"/>
      <c r="Z36" s="694"/>
      <c r="AA36" s="694"/>
      <c r="AB36" s="694"/>
      <c r="AC36" s="694"/>
      <c r="AD36" s="694"/>
      <c r="AE36" s="694"/>
      <c r="AF36" s="694"/>
      <c r="AG36" s="694"/>
      <c r="AH36" s="694"/>
      <c r="AI36" s="694"/>
    </row>
    <row r="37" spans="2:36" ht="14.1" customHeight="1">
      <c r="B37" s="269"/>
      <c r="C37" s="380"/>
      <c r="D37" s="380"/>
      <c r="E37" s="380"/>
      <c r="F37" s="695"/>
      <c r="G37" s="695"/>
      <c r="H37" s="695"/>
      <c r="I37" s="695"/>
      <c r="J37" s="695"/>
      <c r="K37" s="695"/>
      <c r="L37" s="695"/>
      <c r="M37" s="695"/>
      <c r="O37" s="695"/>
      <c r="P37" s="695"/>
      <c r="Q37" s="695"/>
      <c r="R37" s="695"/>
      <c r="S37" s="695"/>
      <c r="T37" s="695"/>
      <c r="U37" s="695"/>
      <c r="V37" s="695"/>
      <c r="W37" s="695"/>
      <c r="X37" s="695"/>
      <c r="Z37" s="694"/>
      <c r="AA37" s="694"/>
      <c r="AB37" s="694"/>
      <c r="AC37" s="694"/>
      <c r="AD37" s="694"/>
      <c r="AE37" s="694"/>
      <c r="AF37" s="694"/>
      <c r="AG37" s="694"/>
      <c r="AH37" s="694"/>
      <c r="AI37" s="694"/>
    </row>
    <row r="38" spans="2:36" ht="14.1" customHeight="1">
      <c r="B38" s="380"/>
      <c r="C38" s="380"/>
      <c r="D38" s="380"/>
      <c r="E38" s="380"/>
      <c r="F38" s="695"/>
      <c r="G38" s="695"/>
      <c r="H38" s="695"/>
      <c r="I38" s="695"/>
      <c r="J38" s="695"/>
      <c r="K38" s="695"/>
      <c r="L38" s="695"/>
      <c r="M38" s="695"/>
      <c r="O38" s="716" t="s">
        <v>151</v>
      </c>
      <c r="P38" s="695"/>
      <c r="Q38" s="695"/>
      <c r="R38" s="695"/>
      <c r="S38" s="695"/>
      <c r="T38" s="695"/>
      <c r="U38" s="695"/>
      <c r="V38" s="695"/>
      <c r="W38" s="695"/>
      <c r="X38" s="695"/>
      <c r="Z38" s="257"/>
      <c r="AA38" s="257"/>
      <c r="AB38" s="257"/>
      <c r="AC38" s="257"/>
      <c r="AD38" s="257"/>
      <c r="AE38" s="257"/>
      <c r="AF38" s="257"/>
      <c r="AG38" s="257"/>
      <c r="AH38" s="257"/>
      <c r="AI38" s="257"/>
    </row>
    <row r="39" spans="2:36" ht="14.1" customHeight="1">
      <c r="B39" s="380"/>
      <c r="C39" s="380"/>
      <c r="D39" s="380"/>
      <c r="E39" s="380"/>
      <c r="F39" s="695"/>
      <c r="G39" s="695"/>
      <c r="H39" s="695"/>
      <c r="I39" s="695"/>
      <c r="J39" s="695"/>
      <c r="K39" s="695"/>
      <c r="L39" s="695"/>
      <c r="M39" s="695"/>
      <c r="O39" s="695"/>
      <c r="P39" s="695"/>
      <c r="Q39" s="695"/>
      <c r="R39" s="695"/>
      <c r="S39" s="695"/>
      <c r="T39" s="695"/>
      <c r="U39" s="695"/>
      <c r="V39" s="695"/>
      <c r="W39" s="695"/>
      <c r="X39" s="695"/>
    </row>
    <row r="40" spans="2:36" ht="14.1" customHeight="1">
      <c r="B40" s="380"/>
      <c r="C40" s="380"/>
      <c r="D40" s="380"/>
      <c r="E40" s="380"/>
      <c r="F40" s="551" t="s">
        <v>218</v>
      </c>
      <c r="G40" s="552"/>
      <c r="H40" s="552"/>
      <c r="I40" s="552"/>
      <c r="J40" s="552" t="s">
        <v>219</v>
      </c>
      <c r="K40" s="552"/>
      <c r="L40" s="552"/>
      <c r="M40" s="552"/>
      <c r="N40" s="552"/>
      <c r="O40" s="552" t="s">
        <v>220</v>
      </c>
      <c r="P40" s="552"/>
      <c r="Q40" s="552"/>
      <c r="R40" s="552"/>
      <c r="S40" s="552"/>
      <c r="T40" s="552" t="s">
        <v>221</v>
      </c>
      <c r="U40" s="553"/>
      <c r="V40" s="553"/>
      <c r="W40" s="553"/>
      <c r="AI40" s="381"/>
      <c r="AJ40" s="381"/>
    </row>
    <row r="41" spans="2:36" ht="14.1" customHeight="1">
      <c r="C41" s="382"/>
      <c r="D41" s="383"/>
      <c r="E41" s="384"/>
      <c r="F41" s="385">
        <v>2010</v>
      </c>
      <c r="G41" s="386">
        <v>2012</v>
      </c>
      <c r="H41" s="386">
        <v>2013</v>
      </c>
      <c r="I41" s="387"/>
      <c r="J41" s="386">
        <v>2010</v>
      </c>
      <c r="K41" s="386">
        <v>2012</v>
      </c>
      <c r="L41" s="386">
        <v>2013</v>
      </c>
      <c r="M41" s="386">
        <v>2014</v>
      </c>
      <c r="N41" s="386"/>
      <c r="O41" s="386">
        <v>2010</v>
      </c>
      <c r="P41" s="386">
        <v>2012</v>
      </c>
      <c r="Q41" s="386">
        <v>2013</v>
      </c>
      <c r="R41" s="388"/>
      <c r="S41" s="386">
        <v>2010</v>
      </c>
      <c r="T41" s="386">
        <v>2012</v>
      </c>
      <c r="U41" s="589">
        <v>2013</v>
      </c>
      <c r="V41" s="577">
        <v>2014</v>
      </c>
      <c r="W41" s="257"/>
      <c r="X41" s="263" t="s">
        <v>150</v>
      </c>
      <c r="AB41" s="256"/>
      <c r="AC41" s="266"/>
      <c r="AD41" s="256"/>
      <c r="AE41" s="256"/>
      <c r="AF41" s="256"/>
      <c r="AG41" s="257"/>
      <c r="AH41" s="257"/>
      <c r="AI41" s="257"/>
    </row>
    <row r="42" spans="2:36" ht="14.1" customHeight="1">
      <c r="B42" s="261"/>
      <c r="C42" s="389"/>
      <c r="D42" s="390"/>
      <c r="E42" s="391"/>
      <c r="F42" s="392" t="s">
        <v>169</v>
      </c>
      <c r="G42" s="393" t="s">
        <v>171</v>
      </c>
      <c r="H42" s="393" t="s">
        <v>117</v>
      </c>
      <c r="I42" s="394"/>
      <c r="J42" s="393" t="s">
        <v>115</v>
      </c>
      <c r="K42" s="393" t="s">
        <v>170</v>
      </c>
      <c r="L42" s="393" t="s">
        <v>117</v>
      </c>
      <c r="M42" s="393" t="s">
        <v>115</v>
      </c>
      <c r="N42" s="395"/>
      <c r="O42" s="393" t="s">
        <v>115</v>
      </c>
      <c r="P42" s="393" t="s">
        <v>170</v>
      </c>
      <c r="Q42" s="393" t="s">
        <v>117</v>
      </c>
      <c r="R42" s="396"/>
      <c r="S42" s="393" t="s">
        <v>115</v>
      </c>
      <c r="T42" s="393" t="s">
        <v>170</v>
      </c>
      <c r="U42" s="590" t="s">
        <v>117</v>
      </c>
      <c r="V42" s="397" t="s">
        <v>118</v>
      </c>
      <c r="W42" s="257"/>
      <c r="X42" s="272"/>
      <c r="Y42" s="273"/>
      <c r="Z42" s="274"/>
      <c r="AA42" s="275" t="s">
        <v>88</v>
      </c>
      <c r="AB42" s="276"/>
      <c r="AC42" s="276"/>
      <c r="AD42" s="277"/>
      <c r="AE42" s="278" t="s">
        <v>145</v>
      </c>
      <c r="AF42" s="282"/>
      <c r="AG42" s="275"/>
      <c r="AH42" s="277"/>
      <c r="AI42" s="278" t="s">
        <v>146</v>
      </c>
      <c r="AJ42" s="282"/>
    </row>
    <row r="43" spans="2:36" ht="14.1" customHeight="1">
      <c r="B43" s="261"/>
      <c r="C43" s="398" t="s">
        <v>92</v>
      </c>
      <c r="D43" s="399"/>
      <c r="E43" s="400"/>
      <c r="F43" s="401">
        <f>F25</f>
        <v>74</v>
      </c>
      <c r="G43" s="402">
        <f>G25</f>
        <v>78</v>
      </c>
      <c r="H43" s="402">
        <f>H25</f>
        <v>68</v>
      </c>
      <c r="I43" s="402"/>
      <c r="J43" s="402">
        <f>O25</f>
        <v>1123.4168895143423</v>
      </c>
      <c r="K43" s="402">
        <f>P25</f>
        <v>1012.9938403092541</v>
      </c>
      <c r="L43" s="402">
        <f>Q25</f>
        <v>835.04293989954158</v>
      </c>
      <c r="M43" s="403">
        <f>U25</f>
        <v>793.36198103657421</v>
      </c>
      <c r="N43" s="284"/>
      <c r="O43" s="402">
        <f>Z25</f>
        <v>0</v>
      </c>
      <c r="P43" s="402">
        <f t="shared" ref="P43:Q43" si="0">AA25</f>
        <v>0</v>
      </c>
      <c r="Q43" s="402">
        <f t="shared" si="0"/>
        <v>0</v>
      </c>
      <c r="R43" s="403"/>
      <c r="S43" s="402">
        <f>AA54</f>
        <v>0</v>
      </c>
      <c r="T43" s="402">
        <f>AB54</f>
        <v>0</v>
      </c>
      <c r="U43" s="591">
        <f>AC54</f>
        <v>0</v>
      </c>
      <c r="V43" s="578">
        <f>AG54</f>
        <v>0</v>
      </c>
      <c r="W43" s="257"/>
      <c r="X43" s="283"/>
      <c r="Y43" s="284" t="s">
        <v>99</v>
      </c>
      <c r="Z43" s="285"/>
      <c r="AA43" s="573">
        <v>2010</v>
      </c>
      <c r="AB43" s="574">
        <v>2012</v>
      </c>
      <c r="AC43" s="575">
        <v>2013</v>
      </c>
      <c r="AD43" s="289"/>
      <c r="AE43" s="290" t="s">
        <v>154</v>
      </c>
      <c r="AF43" s="294"/>
      <c r="AG43" s="576">
        <v>2014</v>
      </c>
      <c r="AH43" s="289"/>
      <c r="AI43" s="290" t="s">
        <v>154</v>
      </c>
      <c r="AJ43" s="294"/>
    </row>
    <row r="44" spans="2:36" ht="14.1" customHeight="1">
      <c r="C44" s="404" t="s">
        <v>93</v>
      </c>
      <c r="D44" s="405"/>
      <c r="E44" s="406"/>
      <c r="F44" s="407">
        <f t="shared" ref="F44:H45" si="1">F27</f>
        <v>5650</v>
      </c>
      <c r="G44" s="408">
        <f t="shared" si="1"/>
        <v>6707</v>
      </c>
      <c r="H44" s="408">
        <f t="shared" si="1"/>
        <v>6870</v>
      </c>
      <c r="I44" s="408"/>
      <c r="J44" s="408">
        <f t="shared" ref="J44:L45" si="2">O27</f>
        <v>5757.217791692141</v>
      </c>
      <c r="K44" s="408">
        <f t="shared" si="2"/>
        <v>6242.1900210174954</v>
      </c>
      <c r="L44" s="408">
        <f t="shared" si="2"/>
        <v>6058.8427669361818</v>
      </c>
      <c r="M44" s="408">
        <f>U27</f>
        <v>5753.8274157415872</v>
      </c>
      <c r="N44" s="408"/>
      <c r="O44" s="408">
        <f>Z27</f>
        <v>5167.2358413164256</v>
      </c>
      <c r="P44" s="408">
        <f t="shared" ref="P44:Q44" si="3">AA27</f>
        <v>5613.1559855748628</v>
      </c>
      <c r="Q44" s="408">
        <f t="shared" si="3"/>
        <v>5388.6523178142597</v>
      </c>
      <c r="R44" s="408"/>
      <c r="S44" s="408">
        <f t="shared" ref="S44:U45" si="4">AA56</f>
        <v>3654.163</v>
      </c>
      <c r="T44" s="408">
        <f t="shared" si="4"/>
        <v>5193.6350000000002</v>
      </c>
      <c r="U44" s="592">
        <f t="shared" si="4"/>
        <v>5565.5259999999998</v>
      </c>
      <c r="V44" s="537">
        <f>AG56</f>
        <v>5422.6279999999997</v>
      </c>
      <c r="W44" s="257"/>
      <c r="X44" s="283"/>
      <c r="Y44" s="284"/>
      <c r="Z44" s="285"/>
      <c r="AA44" s="296" t="s">
        <v>155</v>
      </c>
      <c r="AB44" s="563"/>
      <c r="AC44" s="298"/>
      <c r="AD44" s="299"/>
      <c r="AE44" s="564" t="s">
        <v>159</v>
      </c>
      <c r="AF44" s="410" t="s">
        <v>161</v>
      </c>
      <c r="AG44" s="307"/>
      <c r="AH44" s="299"/>
      <c r="AI44" s="300" t="s">
        <v>159</v>
      </c>
      <c r="AJ44" s="306" t="s">
        <v>161</v>
      </c>
    </row>
    <row r="45" spans="2:36" ht="14.1" customHeight="1">
      <c r="C45" s="404" t="s">
        <v>94</v>
      </c>
      <c r="D45" s="405"/>
      <c r="E45" s="406"/>
      <c r="F45" s="407">
        <f t="shared" si="1"/>
        <v>3510</v>
      </c>
      <c r="G45" s="408">
        <f t="shared" si="1"/>
        <v>4056</v>
      </c>
      <c r="H45" s="408">
        <f t="shared" si="1"/>
        <v>4010</v>
      </c>
      <c r="I45" s="408"/>
      <c r="J45" s="408">
        <f t="shared" si="2"/>
        <v>3645.8155447847025</v>
      </c>
      <c r="K45" s="408">
        <f t="shared" si="2"/>
        <v>4684.0535791672664</v>
      </c>
      <c r="L45" s="408">
        <f t="shared" si="2"/>
        <v>4580.4374108821348</v>
      </c>
      <c r="M45" s="408">
        <f>U28</f>
        <v>4045.9559041215193</v>
      </c>
      <c r="N45" s="408"/>
      <c r="O45" s="408">
        <f>Z28</f>
        <v>4042.5670386773177</v>
      </c>
      <c r="P45" s="408">
        <f t="shared" ref="P45:Q45" si="5">AA28</f>
        <v>4180.0481686331623</v>
      </c>
      <c r="Q45" s="408">
        <f t="shared" si="5"/>
        <v>3957.2441815940215</v>
      </c>
      <c r="R45" s="408"/>
      <c r="S45" s="408">
        <f t="shared" si="4"/>
        <v>0</v>
      </c>
      <c r="T45" s="408">
        <f t="shared" si="4"/>
        <v>0</v>
      </c>
      <c r="U45" s="592">
        <f t="shared" si="4"/>
        <v>0</v>
      </c>
      <c r="V45" s="537">
        <f>AG57</f>
        <v>0</v>
      </c>
      <c r="W45" s="257"/>
      <c r="X45" s="283"/>
      <c r="Y45" s="284"/>
      <c r="Z45" s="285"/>
      <c r="AA45" s="710" t="s">
        <v>156</v>
      </c>
      <c r="AB45" s="712" t="s">
        <v>156</v>
      </c>
      <c r="AC45" s="696" t="s">
        <v>89</v>
      </c>
      <c r="AD45" s="696" t="s">
        <v>90</v>
      </c>
      <c r="AE45" s="697" t="s">
        <v>160</v>
      </c>
      <c r="AF45" s="683" t="s">
        <v>162</v>
      </c>
      <c r="AG45" s="701" t="s">
        <v>89</v>
      </c>
      <c r="AH45" s="696" t="s">
        <v>90</v>
      </c>
      <c r="AI45" s="697" t="s">
        <v>160</v>
      </c>
      <c r="AJ45" s="683" t="s">
        <v>162</v>
      </c>
    </row>
    <row r="46" spans="2:36" ht="14.1" customHeight="1">
      <c r="C46" s="404" t="s">
        <v>95</v>
      </c>
      <c r="D46" s="405"/>
      <c r="E46" s="406"/>
      <c r="F46" s="407">
        <f t="shared" ref="F46:H48" si="6">F30</f>
        <v>3640</v>
      </c>
      <c r="G46" s="408">
        <f t="shared" si="6"/>
        <v>3349</v>
      </c>
      <c r="H46" s="408">
        <f t="shared" si="6"/>
        <v>3441</v>
      </c>
      <c r="I46" s="408"/>
      <c r="J46" s="408">
        <f t="shared" ref="J46:L48" si="7">O30</f>
        <v>3926.2076094060453</v>
      </c>
      <c r="K46" s="408">
        <f t="shared" si="7"/>
        <v>4841.9666940944799</v>
      </c>
      <c r="L46" s="408">
        <f t="shared" si="7"/>
        <v>4812.8517206269544</v>
      </c>
      <c r="M46" s="408">
        <f>U30</f>
        <v>4622.3979362500986</v>
      </c>
      <c r="N46" s="408"/>
      <c r="O46" s="408">
        <f>Z30</f>
        <v>4671.0588721612903</v>
      </c>
      <c r="P46" s="408">
        <f t="shared" ref="P46:Q46" si="8">AA30</f>
        <v>5780.0117763370708</v>
      </c>
      <c r="Q46" s="408">
        <f t="shared" si="8"/>
        <v>6329.8675401676683</v>
      </c>
      <c r="R46" s="408"/>
      <c r="S46" s="408">
        <f t="shared" ref="S46:U48" si="9">AA59</f>
        <v>0</v>
      </c>
      <c r="T46" s="408">
        <f t="shared" si="9"/>
        <v>0</v>
      </c>
      <c r="U46" s="592">
        <f t="shared" si="9"/>
        <v>0</v>
      </c>
      <c r="V46" s="537">
        <f>AG59</f>
        <v>0</v>
      </c>
      <c r="W46" s="257"/>
      <c r="X46" s="310"/>
      <c r="Y46" s="260"/>
      <c r="Z46" s="309"/>
      <c r="AA46" s="711"/>
      <c r="AB46" s="713"/>
      <c r="AC46" s="697"/>
      <c r="AD46" s="697"/>
      <c r="AE46" s="699"/>
      <c r="AF46" s="684"/>
      <c r="AG46" s="702"/>
      <c r="AH46" s="697"/>
      <c r="AI46" s="699"/>
      <c r="AJ46" s="684"/>
    </row>
    <row r="47" spans="2:36" ht="14.1" customHeight="1">
      <c r="C47" s="404" t="s">
        <v>96</v>
      </c>
      <c r="D47" s="405"/>
      <c r="E47" s="406"/>
      <c r="F47" s="407">
        <f t="shared" si="6"/>
        <v>5117</v>
      </c>
      <c r="G47" s="408">
        <f t="shared" si="6"/>
        <v>5450</v>
      </c>
      <c r="H47" s="408">
        <f t="shared" si="6"/>
        <v>5620</v>
      </c>
      <c r="I47" s="408"/>
      <c r="J47" s="408">
        <f t="shared" si="7"/>
        <v>4191.0912915877179</v>
      </c>
      <c r="K47" s="408">
        <f t="shared" si="7"/>
        <v>4788.0729123110377</v>
      </c>
      <c r="L47" s="408">
        <f t="shared" si="7"/>
        <v>4949.3058457154648</v>
      </c>
      <c r="M47" s="408">
        <f>U31</f>
        <v>4813.4694265331646</v>
      </c>
      <c r="N47" s="408"/>
      <c r="O47" s="408">
        <f>Z31</f>
        <v>4417.3332041350704</v>
      </c>
      <c r="P47" s="408">
        <f t="shared" ref="P47:Q47" si="10">AA31</f>
        <v>4549.9889927012537</v>
      </c>
      <c r="Q47" s="408">
        <f t="shared" si="10"/>
        <v>4459.1046649006166</v>
      </c>
      <c r="R47" s="408"/>
      <c r="S47" s="408">
        <f t="shared" si="9"/>
        <v>0</v>
      </c>
      <c r="T47" s="408">
        <f t="shared" si="9"/>
        <v>0</v>
      </c>
      <c r="U47" s="592">
        <f t="shared" si="9"/>
        <v>0</v>
      </c>
      <c r="V47" s="537">
        <f>AG60</f>
        <v>0</v>
      </c>
      <c r="W47" s="257"/>
      <c r="X47" s="310" t="s">
        <v>165</v>
      </c>
      <c r="Y47" s="260"/>
      <c r="Z47" s="309"/>
      <c r="AA47" s="704" t="s">
        <v>157</v>
      </c>
      <c r="AB47" s="706" t="s">
        <v>158</v>
      </c>
      <c r="AC47" s="697"/>
      <c r="AD47" s="697"/>
      <c r="AE47" s="699"/>
      <c r="AF47" s="684"/>
      <c r="AG47" s="702"/>
      <c r="AH47" s="697"/>
      <c r="AI47" s="699"/>
      <c r="AJ47" s="684"/>
    </row>
    <row r="48" spans="2:36" ht="14.1" customHeight="1">
      <c r="C48" s="411" t="s">
        <v>97</v>
      </c>
      <c r="D48" s="412"/>
      <c r="E48" s="413"/>
      <c r="F48" s="414">
        <f t="shared" si="6"/>
        <v>555</v>
      </c>
      <c r="G48" s="415">
        <f t="shared" si="6"/>
        <v>558</v>
      </c>
      <c r="H48" s="415">
        <f t="shared" si="6"/>
        <v>558</v>
      </c>
      <c r="I48" s="415"/>
      <c r="J48" s="415">
        <f t="shared" si="7"/>
        <v>990.22827185590938</v>
      </c>
      <c r="K48" s="415">
        <f t="shared" si="7"/>
        <v>1041.6254543716459</v>
      </c>
      <c r="L48" s="415">
        <f t="shared" si="7"/>
        <v>1099.9519298207661</v>
      </c>
      <c r="M48" s="415">
        <f>U32</f>
        <v>973.9222326877325</v>
      </c>
      <c r="N48" s="415"/>
      <c r="O48" s="415">
        <f>Z32</f>
        <v>207.2559455355649</v>
      </c>
      <c r="P48" s="415">
        <f t="shared" ref="P48:Q48" si="11">AA32</f>
        <v>240.49215163980639</v>
      </c>
      <c r="Q48" s="415">
        <f t="shared" si="11"/>
        <v>247.45271412641995</v>
      </c>
      <c r="R48" s="415"/>
      <c r="S48" s="415">
        <f t="shared" si="9"/>
        <v>222.37900000000002</v>
      </c>
      <c r="T48" s="415">
        <f t="shared" si="9"/>
        <v>449.02499999999998</v>
      </c>
      <c r="U48" s="593">
        <f t="shared" si="9"/>
        <v>448.43300000000005</v>
      </c>
      <c r="V48" s="579">
        <f>AG61</f>
        <v>399.35500000000002</v>
      </c>
      <c r="W48" s="257"/>
      <c r="X48" s="311"/>
      <c r="Y48" s="259"/>
      <c r="Z48" s="312"/>
      <c r="AA48" s="704"/>
      <c r="AB48" s="706"/>
      <c r="AC48" s="697"/>
      <c r="AD48" s="697"/>
      <c r="AE48" s="699"/>
      <c r="AF48" s="684"/>
      <c r="AG48" s="702"/>
      <c r="AH48" s="697"/>
      <c r="AI48" s="699"/>
      <c r="AJ48" s="684"/>
    </row>
    <row r="49" spans="2:36" ht="14.1" customHeight="1">
      <c r="C49" s="417"/>
      <c r="D49" s="261"/>
      <c r="E49" s="261"/>
      <c r="F49" s="261"/>
      <c r="G49" s="261"/>
      <c r="H49" s="261"/>
      <c r="I49" s="261"/>
      <c r="J49" s="261"/>
      <c r="K49" s="261"/>
      <c r="L49" s="261"/>
      <c r="M49" s="261"/>
      <c r="N49" s="261"/>
      <c r="O49" s="261"/>
      <c r="P49" s="261"/>
      <c r="Q49" s="261"/>
      <c r="R49" s="261"/>
      <c r="S49" s="261"/>
      <c r="T49" s="261"/>
      <c r="U49" s="261"/>
      <c r="V49" s="250"/>
      <c r="W49" s="257"/>
      <c r="X49" s="257"/>
      <c r="Y49" s="257"/>
      <c r="Z49" s="257"/>
      <c r="AA49" s="705"/>
      <c r="AB49" s="707"/>
      <c r="AC49" s="698"/>
      <c r="AD49" s="698"/>
      <c r="AE49" s="700"/>
      <c r="AF49" s="685"/>
      <c r="AG49" s="703"/>
      <c r="AH49" s="698"/>
      <c r="AI49" s="700"/>
      <c r="AJ49" s="685"/>
    </row>
    <row r="50" spans="2:36" ht="14.1" customHeight="1">
      <c r="C50" s="417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257"/>
      <c r="X50" s="313" t="s">
        <v>91</v>
      </c>
      <c r="Y50" s="314"/>
      <c r="Z50" s="315"/>
      <c r="AA50" s="323"/>
      <c r="AB50" s="324"/>
      <c r="AC50" s="324"/>
      <c r="AD50" s="418"/>
      <c r="AE50" s="325"/>
      <c r="AF50" s="326"/>
      <c r="AG50" s="323"/>
      <c r="AH50" s="686"/>
      <c r="AI50" s="325"/>
      <c r="AJ50" s="326"/>
    </row>
    <row r="51" spans="2:36" ht="14.1" customHeight="1">
      <c r="C51" s="417"/>
      <c r="D51" s="250"/>
      <c r="E51" s="250"/>
      <c r="F51" s="250"/>
      <c r="G51" s="250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  <c r="U51" s="250"/>
      <c r="V51" s="250"/>
      <c r="W51" s="257"/>
      <c r="X51" s="327"/>
      <c r="Y51" s="328"/>
      <c r="Z51" s="329"/>
      <c r="AA51" s="330">
        <f>AA53+AA63</f>
        <v>4143.6549999999997</v>
      </c>
      <c r="AB51" s="331">
        <f>AB53+AB63</f>
        <v>5870.1809999999996</v>
      </c>
      <c r="AC51" s="331">
        <f>AC53+AC63</f>
        <v>6143.0540000000001</v>
      </c>
      <c r="AD51" s="419"/>
      <c r="AE51" s="337">
        <f>(AC51-AB51)/AC51*100</f>
        <v>4.4419762548074706</v>
      </c>
      <c r="AF51" s="338">
        <f>(AC51-AA51)/AC51*100</f>
        <v>32.547312786115832</v>
      </c>
      <c r="AG51" s="330">
        <f>AG53+AG62</f>
        <v>5821.9830000000002</v>
      </c>
      <c r="AH51" s="687"/>
      <c r="AI51" s="337">
        <f>(AG51-AC51)/AG51*100</f>
        <v>-5.5148048353971477</v>
      </c>
      <c r="AJ51" s="338">
        <f>(AG51-AA51)/AG51*100</f>
        <v>28.827428730039241</v>
      </c>
    </row>
    <row r="52" spans="2:36" ht="14.1" customHeight="1">
      <c r="C52" s="417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7"/>
      <c r="X52" s="339" t="s">
        <v>163</v>
      </c>
      <c r="Y52" s="340"/>
      <c r="Z52" s="341"/>
      <c r="AA52" s="323"/>
      <c r="AB52" s="324"/>
      <c r="AC52" s="324"/>
      <c r="AD52" s="318"/>
      <c r="AE52" s="325"/>
      <c r="AF52" s="344"/>
      <c r="AG52" s="323"/>
      <c r="AH52" s="318"/>
      <c r="AI52" s="325"/>
      <c r="AJ52" s="344"/>
    </row>
    <row r="53" spans="2:36" ht="14.1" customHeight="1">
      <c r="C53" s="417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7"/>
      <c r="X53" s="339"/>
      <c r="Y53" s="299"/>
      <c r="Z53" s="345" t="s">
        <v>148</v>
      </c>
      <c r="AA53" s="330">
        <f>SUM(AA54:AA61)</f>
        <v>3876.5419999999999</v>
      </c>
      <c r="AB53" s="331">
        <f>SUM(AB54:AB61)</f>
        <v>5642.66</v>
      </c>
      <c r="AC53" s="331">
        <f>SUM(AC54:AC61)</f>
        <v>6013.9589999999998</v>
      </c>
      <c r="AD53" s="347">
        <f>SUM(AD54:AD61)</f>
        <v>100</v>
      </c>
      <c r="AE53" s="337">
        <f>(AC53-AB53)/AC53*100</f>
        <v>6.1739529650933767</v>
      </c>
      <c r="AF53" s="338">
        <f>(AC53-AA53)/AC53*100</f>
        <v>35.540930691413095</v>
      </c>
      <c r="AG53" s="330">
        <f>SUM(AG54:AG61)</f>
        <v>5821.9830000000002</v>
      </c>
      <c r="AH53" s="347">
        <f>SUM(AH54:AH61)</f>
        <v>100</v>
      </c>
      <c r="AI53" s="337">
        <f>(AG53-AC53)/AG53*100</f>
        <v>-3.2974331941539448</v>
      </c>
      <c r="AJ53" s="338">
        <f>(AG53-AA53)/AG53*100</f>
        <v>33.415435943389049</v>
      </c>
    </row>
    <row r="54" spans="2:36" ht="14.1" customHeight="1">
      <c r="C54" s="417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  <c r="U54" s="250"/>
      <c r="V54" s="250"/>
      <c r="W54" s="257"/>
      <c r="X54" s="310"/>
      <c r="Y54" s="288" t="s">
        <v>92</v>
      </c>
      <c r="Z54" s="341"/>
      <c r="AA54" s="352"/>
      <c r="AB54" s="353"/>
      <c r="AC54" s="353"/>
      <c r="AD54" s="353"/>
      <c r="AE54" s="353"/>
      <c r="AF54" s="354"/>
      <c r="AG54" s="580"/>
      <c r="AH54" s="581"/>
      <c r="AI54" s="582"/>
      <c r="AJ54" s="583"/>
    </row>
    <row r="55" spans="2:36" ht="14.1" customHeight="1">
      <c r="C55" s="417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7"/>
      <c r="X55" s="310"/>
      <c r="Y55" s="288" t="s">
        <v>93</v>
      </c>
      <c r="Z55" s="341"/>
      <c r="AA55" s="323"/>
      <c r="AB55" s="324"/>
      <c r="AC55" s="324"/>
      <c r="AD55" s="349"/>
      <c r="AE55" s="325"/>
      <c r="AF55" s="344"/>
      <c r="AG55" s="323"/>
      <c r="AH55" s="324"/>
      <c r="AI55" s="325"/>
      <c r="AJ55" s="344"/>
    </row>
    <row r="56" spans="2:36" ht="14.1" customHeight="1">
      <c r="B56" s="261"/>
      <c r="W56" s="257"/>
      <c r="X56" s="310"/>
      <c r="Y56" s="355"/>
      <c r="Z56" s="345" t="s">
        <v>148</v>
      </c>
      <c r="AA56" s="350">
        <v>3654.163</v>
      </c>
      <c r="AB56" s="351">
        <v>5193.6350000000002</v>
      </c>
      <c r="AC56" s="351">
        <v>5565.5259999999998</v>
      </c>
      <c r="AD56" s="420">
        <f>AC56/AC53*100</f>
        <v>92.543464296979735</v>
      </c>
      <c r="AE56" s="421">
        <f>(AC56-AB56)/AC56*100</f>
        <v>6.6820458659253346</v>
      </c>
      <c r="AF56" s="422">
        <f>(AC56-AA56)/AC56*100</f>
        <v>34.342899485151982</v>
      </c>
      <c r="AG56" s="330">
        <v>5422.6279999999997</v>
      </c>
      <c r="AH56" s="347">
        <f>AG56/AG53*100</f>
        <v>93.140567397740597</v>
      </c>
      <c r="AI56" s="337">
        <f>(AG56-AC56)/AG56*100</f>
        <v>-2.6352167251745859</v>
      </c>
      <c r="AJ56" s="338">
        <f>(AG56-AA56)/AG56*100</f>
        <v>32.612692591120023</v>
      </c>
    </row>
    <row r="57" spans="2:36" ht="14.1" customHeight="1">
      <c r="C57" s="261"/>
      <c r="D57" s="261"/>
      <c r="E57" s="261"/>
      <c r="F57" s="261"/>
      <c r="G57" s="261"/>
      <c r="H57" s="261"/>
      <c r="I57" s="261"/>
      <c r="J57" s="261"/>
      <c r="K57" s="261"/>
      <c r="L57" s="261"/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57"/>
      <c r="X57" s="310"/>
      <c r="Y57" s="290" t="s">
        <v>94</v>
      </c>
      <c r="Z57" s="356"/>
      <c r="AA57" s="352"/>
      <c r="AB57" s="353"/>
      <c r="AC57" s="353"/>
      <c r="AD57" s="423"/>
      <c r="AE57" s="424"/>
      <c r="AF57" s="425"/>
      <c r="AG57" s="580"/>
      <c r="AH57" s="581"/>
      <c r="AI57" s="582"/>
      <c r="AJ57" s="583"/>
    </row>
    <row r="58" spans="2:36" ht="14.1" customHeight="1">
      <c r="W58" s="257"/>
      <c r="X58" s="310"/>
      <c r="Y58" s="288" t="s">
        <v>95</v>
      </c>
      <c r="Z58" s="341"/>
      <c r="AA58" s="323"/>
      <c r="AB58" s="324"/>
      <c r="AC58" s="324"/>
      <c r="AD58" s="349"/>
      <c r="AE58" s="325"/>
      <c r="AF58" s="344"/>
      <c r="AG58" s="323"/>
      <c r="AH58" s="324"/>
      <c r="AI58" s="325"/>
      <c r="AJ58" s="344"/>
    </row>
    <row r="59" spans="2:36" ht="14.1" customHeight="1">
      <c r="W59" s="257"/>
      <c r="X59" s="310"/>
      <c r="Y59" s="355"/>
      <c r="Z59" s="345" t="s">
        <v>148</v>
      </c>
      <c r="AA59" s="352"/>
      <c r="AB59" s="353"/>
      <c r="AC59" s="353"/>
      <c r="AD59" s="423"/>
      <c r="AE59" s="424"/>
      <c r="AF59" s="425"/>
      <c r="AG59" s="584"/>
      <c r="AH59" s="585"/>
      <c r="AI59" s="586"/>
      <c r="AJ59" s="587"/>
    </row>
    <row r="60" spans="2:36" ht="14.1" customHeight="1">
      <c r="W60" s="257"/>
      <c r="X60" s="310"/>
      <c r="Y60" s="290" t="s">
        <v>96</v>
      </c>
      <c r="Z60" s="356"/>
      <c r="AA60" s="352"/>
      <c r="AB60" s="353"/>
      <c r="AC60" s="353"/>
      <c r="AD60" s="423"/>
      <c r="AE60" s="424"/>
      <c r="AF60" s="425"/>
      <c r="AG60" s="580"/>
      <c r="AH60" s="588"/>
      <c r="AI60" s="582"/>
      <c r="AJ60" s="583"/>
    </row>
    <row r="61" spans="2:36" ht="14.1" customHeight="1">
      <c r="W61" s="257"/>
      <c r="X61" s="310"/>
      <c r="Y61" s="290" t="s">
        <v>97</v>
      </c>
      <c r="Z61" s="356"/>
      <c r="AA61" s="362">
        <v>222.37900000000002</v>
      </c>
      <c r="AB61" s="363">
        <v>449.02499999999998</v>
      </c>
      <c r="AC61" s="363">
        <v>448.43300000000005</v>
      </c>
      <c r="AD61" s="359">
        <f>AC61/AC53*100</f>
        <v>7.4565357030202577</v>
      </c>
      <c r="AE61" s="337">
        <f>(AC61-AB61)/AC61*100</f>
        <v>-0.1320152620346691</v>
      </c>
      <c r="AF61" s="338">
        <f>(AC61-AA61)/AC61*100</f>
        <v>50.409760209440435</v>
      </c>
      <c r="AG61" s="362">
        <v>399.35500000000002</v>
      </c>
      <c r="AH61" s="359">
        <f>AG61/AG53*100</f>
        <v>6.8594326022594023</v>
      </c>
      <c r="AI61" s="337">
        <f>(AG61-AC61)/AG61*100</f>
        <v>-12.289316522893172</v>
      </c>
      <c r="AJ61" s="338">
        <f>(AG61-AA61)/AG61*100</f>
        <v>44.315458677116851</v>
      </c>
    </row>
    <row r="62" spans="2:36" ht="14.1" customHeight="1">
      <c r="W62" s="257"/>
      <c r="X62" s="339" t="s">
        <v>164</v>
      </c>
      <c r="Y62" s="340"/>
      <c r="Z62" s="341"/>
      <c r="AA62" s="364"/>
      <c r="AB62" s="365"/>
      <c r="AC62" s="365"/>
      <c r="AD62" s="418"/>
      <c r="AE62" s="325"/>
      <c r="AF62" s="344"/>
      <c r="AG62" s="364"/>
      <c r="AH62" s="686"/>
      <c r="AI62" s="325"/>
      <c r="AJ62" s="344"/>
    </row>
    <row r="63" spans="2:36" ht="14.1" customHeight="1">
      <c r="W63" s="257"/>
      <c r="X63" s="366"/>
      <c r="Y63" s="367"/>
      <c r="Z63" s="368" t="s">
        <v>148</v>
      </c>
      <c r="AA63" s="376">
        <v>267.113</v>
      </c>
      <c r="AB63" s="377">
        <v>227.52099999999999</v>
      </c>
      <c r="AC63" s="377">
        <v>129.095</v>
      </c>
      <c r="AD63" s="426"/>
      <c r="AE63" s="378">
        <f>(AC63-AB63)/AC63*100</f>
        <v>-76.243076803904103</v>
      </c>
      <c r="AF63" s="379">
        <f>(AC63-AA63)/AC63*100</f>
        <v>-106.91196405747705</v>
      </c>
      <c r="AG63" s="376">
        <v>130.00700000000001</v>
      </c>
      <c r="AH63" s="688"/>
      <c r="AI63" s="378">
        <f>(AG63-AC63)/AG63*100</f>
        <v>0.70150068842447411</v>
      </c>
      <c r="AJ63" s="379">
        <f>(AG63-AA63)/AG63*100</f>
        <v>-105.46047520518125</v>
      </c>
    </row>
    <row r="64" spans="2:36" ht="14.1" customHeight="1">
      <c r="W64" s="257"/>
      <c r="AA64" s="689" t="s">
        <v>207</v>
      </c>
      <c r="AB64" s="690"/>
      <c r="AC64" s="690"/>
      <c r="AD64" s="690"/>
      <c r="AE64" s="690"/>
      <c r="AF64" s="690"/>
      <c r="AG64" s="691"/>
      <c r="AH64" s="691"/>
      <c r="AI64" s="691"/>
      <c r="AJ64" s="691"/>
    </row>
    <row r="65" spans="1:38" ht="14.1" customHeight="1">
      <c r="W65" s="257"/>
      <c r="AA65" s="692"/>
      <c r="AB65" s="693"/>
      <c r="AC65" s="693"/>
      <c r="AD65" s="693"/>
      <c r="AE65" s="693"/>
      <c r="AF65" s="693"/>
      <c r="AG65" s="694"/>
      <c r="AH65" s="694"/>
      <c r="AI65" s="694"/>
      <c r="AJ65" s="694"/>
    </row>
    <row r="66" spans="1:38" ht="14.1" customHeight="1">
      <c r="W66" s="257"/>
      <c r="AA66" s="695"/>
      <c r="AB66" s="695"/>
      <c r="AC66" s="695"/>
      <c r="AD66" s="695"/>
      <c r="AE66" s="695"/>
      <c r="AF66" s="695"/>
      <c r="AG66" s="694"/>
      <c r="AH66" s="694"/>
      <c r="AI66" s="694"/>
      <c r="AJ66" s="694"/>
    </row>
    <row r="67" spans="1:38" ht="14.1" customHeight="1">
      <c r="W67" s="257"/>
      <c r="Y67" s="381"/>
      <c r="Z67" s="261"/>
      <c r="AA67" s="268" t="s">
        <v>120</v>
      </c>
      <c r="AB67" s="261"/>
      <c r="AC67" s="261"/>
      <c r="AD67" s="261"/>
      <c r="AE67" s="261"/>
      <c r="AF67" s="261"/>
      <c r="AG67" s="257"/>
      <c r="AH67" s="257"/>
      <c r="AI67" s="257"/>
    </row>
    <row r="68" spans="1:38" ht="14.1" customHeight="1">
      <c r="W68" s="257"/>
      <c r="Y68" s="261"/>
      <c r="Z68" s="261"/>
      <c r="AA68" s="692" t="s">
        <v>121</v>
      </c>
      <c r="AB68" s="693"/>
      <c r="AC68" s="693"/>
      <c r="AD68" s="693"/>
      <c r="AE68" s="693"/>
      <c r="AF68" s="693"/>
      <c r="AG68" s="694"/>
      <c r="AH68" s="694"/>
      <c r="AI68" s="694"/>
      <c r="AJ68" s="694"/>
    </row>
    <row r="69" spans="1:38" ht="14.1" customHeight="1">
      <c r="Y69" s="261"/>
      <c r="Z69" s="261"/>
      <c r="AA69" s="693"/>
      <c r="AB69" s="693"/>
      <c r="AC69" s="693"/>
      <c r="AD69" s="693"/>
      <c r="AE69" s="693"/>
      <c r="AF69" s="693"/>
      <c r="AG69" s="694"/>
      <c r="AH69" s="694"/>
      <c r="AI69" s="694"/>
      <c r="AJ69" s="694"/>
    </row>
    <row r="70" spans="1:38" ht="14.1" customHeight="1">
      <c r="X70" s="261"/>
      <c r="Y70" s="261"/>
      <c r="Z70" s="427"/>
      <c r="AA70" s="427"/>
      <c r="AB70" s="427"/>
      <c r="AC70" s="427"/>
      <c r="AD70" s="427"/>
      <c r="AE70" s="427"/>
    </row>
    <row r="71" spans="1:38" ht="14.1" customHeight="1">
      <c r="X71" s="261"/>
      <c r="Y71" s="261"/>
      <c r="Z71" s="427"/>
      <c r="AA71" s="427"/>
      <c r="AB71" s="427"/>
      <c r="AC71" s="427"/>
      <c r="AD71" s="427"/>
      <c r="AE71" s="427"/>
    </row>
    <row r="72" spans="1:38" ht="14.1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261"/>
      <c r="O72" s="261"/>
      <c r="P72" s="261"/>
      <c r="Q72" s="261"/>
      <c r="R72" s="261"/>
      <c r="S72" s="261"/>
      <c r="T72" s="261"/>
      <c r="U72" s="261"/>
      <c r="V72" s="261"/>
      <c r="W72" s="261"/>
      <c r="X72" s="261"/>
      <c r="Y72" s="261"/>
      <c r="Z72" s="261"/>
      <c r="AA72" s="261"/>
      <c r="AB72" s="261"/>
      <c r="AC72" s="261"/>
      <c r="AD72" s="261"/>
      <c r="AE72" s="261"/>
      <c r="AF72" s="261"/>
      <c r="AG72" s="261"/>
      <c r="AH72" s="261"/>
      <c r="AI72" s="261"/>
    </row>
    <row r="73" spans="1:38" ht="14.1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1"/>
      <c r="V73" s="261"/>
      <c r="W73" s="261"/>
      <c r="X73" s="261"/>
      <c r="Y73" s="261"/>
      <c r="Z73" s="261"/>
      <c r="AA73" s="261"/>
      <c r="AB73" s="261"/>
      <c r="AC73" s="261"/>
      <c r="AD73" s="261"/>
      <c r="AE73" s="261"/>
      <c r="AF73" s="261"/>
      <c r="AG73" s="261"/>
      <c r="AH73" s="261"/>
      <c r="AI73" s="261"/>
    </row>
    <row r="74" spans="1:38" ht="19.5" customHeight="1">
      <c r="B74" s="264" t="s">
        <v>204</v>
      </c>
      <c r="C74" s="258"/>
      <c r="D74" s="258"/>
      <c r="E74" s="258"/>
      <c r="F74" s="258"/>
      <c r="G74" s="258"/>
      <c r="H74" s="258"/>
      <c r="I74" s="258"/>
      <c r="O74" s="262"/>
    </row>
    <row r="75" spans="1:38" ht="11.25" customHeight="1">
      <c r="B75" s="261"/>
      <c r="C75" s="258"/>
      <c r="D75" s="258"/>
      <c r="E75" s="258"/>
      <c r="F75" s="258"/>
      <c r="G75" s="258"/>
      <c r="H75" s="258"/>
      <c r="I75" s="258"/>
      <c r="O75" s="262"/>
    </row>
    <row r="76" spans="1:38" ht="19.5" customHeight="1">
      <c r="C76" s="265" t="s">
        <v>199</v>
      </c>
      <c r="D76" s="258"/>
      <c r="E76" s="258"/>
      <c r="F76" s="258"/>
      <c r="G76" s="258"/>
      <c r="H76" s="258"/>
      <c r="I76" s="258"/>
      <c r="O76" s="257"/>
      <c r="P76" s="257"/>
      <c r="Q76" s="262" t="s">
        <v>208</v>
      </c>
      <c r="AA76" s="267" t="s">
        <v>198</v>
      </c>
    </row>
    <row r="77" spans="1:38" s="428" customFormat="1" ht="12" customHeight="1">
      <c r="B77" s="267"/>
      <c r="C77" s="429" t="s">
        <v>185</v>
      </c>
      <c r="D77" s="430"/>
      <c r="E77" s="430"/>
      <c r="F77" s="431"/>
      <c r="G77" s="432">
        <v>33147</v>
      </c>
      <c r="H77" s="433">
        <v>33512</v>
      </c>
      <c r="I77" s="433">
        <v>33878</v>
      </c>
      <c r="J77" s="433">
        <v>34243</v>
      </c>
      <c r="K77" s="433">
        <v>34608</v>
      </c>
      <c r="L77" s="433">
        <v>34973</v>
      </c>
      <c r="M77" s="433">
        <v>35339</v>
      </c>
      <c r="N77" s="433">
        <v>35704</v>
      </c>
      <c r="O77" s="433">
        <v>36069</v>
      </c>
      <c r="P77" s="433">
        <v>36434</v>
      </c>
      <c r="Q77" s="433">
        <v>36800</v>
      </c>
      <c r="R77" s="433">
        <v>37165</v>
      </c>
      <c r="S77" s="433">
        <v>37530</v>
      </c>
      <c r="T77" s="433">
        <v>37895</v>
      </c>
      <c r="U77" s="433">
        <v>38261</v>
      </c>
      <c r="V77" s="433">
        <v>38626</v>
      </c>
      <c r="W77" s="433">
        <v>38991</v>
      </c>
      <c r="X77" s="433">
        <v>39356</v>
      </c>
      <c r="Y77" s="433">
        <v>39722</v>
      </c>
      <c r="Z77" s="433">
        <v>40087</v>
      </c>
      <c r="AA77" s="433">
        <v>40452</v>
      </c>
      <c r="AB77" s="433">
        <v>40817</v>
      </c>
      <c r="AC77" s="433">
        <v>41183</v>
      </c>
      <c r="AD77" s="433">
        <v>41548</v>
      </c>
      <c r="AE77" s="433">
        <v>41913</v>
      </c>
      <c r="AF77" s="434">
        <v>42278</v>
      </c>
      <c r="AG77" s="267"/>
      <c r="AH77" s="267"/>
      <c r="AI77" s="267"/>
      <c r="AJ77" s="267"/>
    </row>
    <row r="78" spans="1:38" s="441" customFormat="1" ht="12" customHeight="1">
      <c r="A78" s="267"/>
      <c r="B78" s="267"/>
      <c r="C78" s="435"/>
      <c r="D78" s="436"/>
      <c r="E78" s="436"/>
      <c r="F78" s="437"/>
      <c r="G78" s="438" t="s">
        <v>100</v>
      </c>
      <c r="H78" s="439" t="s">
        <v>101</v>
      </c>
      <c r="I78" s="439" t="s">
        <v>122</v>
      </c>
      <c r="J78" s="439" t="s">
        <v>102</v>
      </c>
      <c r="K78" s="439" t="s">
        <v>103</v>
      </c>
      <c r="L78" s="439" t="s">
        <v>104</v>
      </c>
      <c r="M78" s="439" t="s">
        <v>123</v>
      </c>
      <c r="N78" s="439" t="s">
        <v>105</v>
      </c>
      <c r="O78" s="439" t="s">
        <v>106</v>
      </c>
      <c r="P78" s="439" t="s">
        <v>107</v>
      </c>
      <c r="Q78" s="439" t="s">
        <v>124</v>
      </c>
      <c r="R78" s="439" t="s">
        <v>108</v>
      </c>
      <c r="S78" s="439" t="s">
        <v>109</v>
      </c>
      <c r="T78" s="439" t="s">
        <v>110</v>
      </c>
      <c r="U78" s="439" t="s">
        <v>125</v>
      </c>
      <c r="V78" s="439" t="s">
        <v>111</v>
      </c>
      <c r="W78" s="439" t="s">
        <v>112</v>
      </c>
      <c r="X78" s="439" t="s">
        <v>113</v>
      </c>
      <c r="Y78" s="439" t="s">
        <v>126</v>
      </c>
      <c r="Z78" s="439" t="s">
        <v>114</v>
      </c>
      <c r="AA78" s="439" t="s">
        <v>115</v>
      </c>
      <c r="AB78" s="439" t="s">
        <v>116</v>
      </c>
      <c r="AC78" s="439" t="s">
        <v>127</v>
      </c>
      <c r="AD78" s="439" t="s">
        <v>117</v>
      </c>
      <c r="AE78" s="439" t="s">
        <v>118</v>
      </c>
      <c r="AF78" s="437" t="s">
        <v>119</v>
      </c>
      <c r="AG78" s="267"/>
      <c r="AH78" s="267"/>
      <c r="AI78" s="267"/>
      <c r="AJ78" s="440"/>
      <c r="AK78" s="440"/>
      <c r="AL78" s="440"/>
    </row>
    <row r="79" spans="1:38" s="266" customFormat="1" ht="12" customHeight="1">
      <c r="B79" s="267"/>
      <c r="C79" s="442" t="s">
        <v>173</v>
      </c>
      <c r="D79" s="443"/>
      <c r="E79" s="443"/>
      <c r="F79" s="444"/>
      <c r="G79" s="445">
        <v>405</v>
      </c>
      <c r="H79" s="445"/>
      <c r="I79" s="445"/>
      <c r="J79" s="445"/>
      <c r="K79" s="445"/>
      <c r="L79" s="445">
        <v>324</v>
      </c>
      <c r="M79" s="445"/>
      <c r="N79" s="445"/>
      <c r="O79" s="445"/>
      <c r="P79" s="445"/>
      <c r="Q79" s="445">
        <v>255</v>
      </c>
      <c r="R79" s="445"/>
      <c r="S79" s="445"/>
      <c r="T79" s="445"/>
      <c r="U79" s="445"/>
      <c r="V79" s="445">
        <v>103</v>
      </c>
      <c r="W79" s="445">
        <v>77</v>
      </c>
      <c r="X79" s="445">
        <v>73</v>
      </c>
      <c r="Y79" s="445">
        <v>65</v>
      </c>
      <c r="Z79" s="445">
        <v>57</v>
      </c>
      <c r="AA79" s="445">
        <f>F25</f>
        <v>74</v>
      </c>
      <c r="AB79" s="445"/>
      <c r="AC79" s="445">
        <f>G25</f>
        <v>78</v>
      </c>
      <c r="AD79" s="445">
        <f>H25</f>
        <v>68</v>
      </c>
      <c r="AE79" s="445"/>
      <c r="AF79" s="446"/>
    </row>
    <row r="80" spans="1:38" s="266" customFormat="1" ht="12" customHeight="1">
      <c r="C80" s="447" t="s">
        <v>174</v>
      </c>
      <c r="D80" s="448"/>
      <c r="E80" s="448"/>
      <c r="F80" s="449"/>
      <c r="G80" s="408">
        <v>9482</v>
      </c>
      <c r="H80" s="408"/>
      <c r="I80" s="408"/>
      <c r="J80" s="408"/>
      <c r="K80" s="408"/>
      <c r="L80" s="408">
        <v>12652</v>
      </c>
      <c r="M80" s="408"/>
      <c r="N80" s="408"/>
      <c r="O80" s="408"/>
      <c r="P80" s="408"/>
      <c r="Q80" s="408">
        <v>9536</v>
      </c>
      <c r="R80" s="408"/>
      <c r="S80" s="408"/>
      <c r="T80" s="408"/>
      <c r="U80" s="408"/>
      <c r="V80" s="408">
        <v>9239</v>
      </c>
      <c r="W80" s="408">
        <v>9249</v>
      </c>
      <c r="X80" s="408">
        <v>8494</v>
      </c>
      <c r="Y80" s="408">
        <v>7882</v>
      </c>
      <c r="Z80" s="408">
        <v>7112</v>
      </c>
      <c r="AA80" s="408">
        <f>F27</f>
        <v>5650</v>
      </c>
      <c r="AB80" s="408"/>
      <c r="AC80" s="408">
        <f>G27</f>
        <v>6707</v>
      </c>
      <c r="AD80" s="408">
        <f>H27</f>
        <v>6870</v>
      </c>
      <c r="AE80" s="408"/>
      <c r="AF80" s="409"/>
    </row>
    <row r="81" spans="2:37" s="266" customFormat="1" ht="12" customHeight="1">
      <c r="C81" s="447" t="s">
        <v>175</v>
      </c>
      <c r="D81" s="448"/>
      <c r="E81" s="448"/>
      <c r="F81" s="449"/>
      <c r="G81" s="408">
        <v>4533</v>
      </c>
      <c r="H81" s="408"/>
      <c r="I81" s="408"/>
      <c r="J81" s="408"/>
      <c r="K81" s="408"/>
      <c r="L81" s="408">
        <v>5637</v>
      </c>
      <c r="M81" s="408"/>
      <c r="N81" s="408"/>
      <c r="O81" s="408"/>
      <c r="P81" s="408"/>
      <c r="Q81" s="408">
        <v>6022</v>
      </c>
      <c r="R81" s="408"/>
      <c r="S81" s="408"/>
      <c r="T81" s="408"/>
      <c r="U81" s="408"/>
      <c r="V81" s="408">
        <v>5963</v>
      </c>
      <c r="W81" s="408">
        <v>5627</v>
      </c>
      <c r="X81" s="408">
        <v>5213</v>
      </c>
      <c r="Y81" s="408">
        <v>5052</v>
      </c>
      <c r="Z81" s="408">
        <v>5126</v>
      </c>
      <c r="AA81" s="408">
        <f>F31</f>
        <v>5117</v>
      </c>
      <c r="AB81" s="408"/>
      <c r="AC81" s="408">
        <f>G31</f>
        <v>5450</v>
      </c>
      <c r="AD81" s="408">
        <f>H31</f>
        <v>5620</v>
      </c>
      <c r="AE81" s="408"/>
      <c r="AF81" s="409"/>
    </row>
    <row r="82" spans="2:37" s="266" customFormat="1" ht="12" customHeight="1">
      <c r="C82" s="447" t="s">
        <v>176</v>
      </c>
      <c r="D82" s="448"/>
      <c r="E82" s="448"/>
      <c r="F82" s="449"/>
      <c r="G82" s="408">
        <v>2460</v>
      </c>
      <c r="H82" s="408"/>
      <c r="I82" s="408"/>
      <c r="J82" s="408"/>
      <c r="K82" s="408"/>
      <c r="L82" s="408">
        <v>3130</v>
      </c>
      <c r="M82" s="408"/>
      <c r="N82" s="408"/>
      <c r="O82" s="408"/>
      <c r="P82" s="408"/>
      <c r="Q82" s="408">
        <v>3580</v>
      </c>
      <c r="R82" s="408"/>
      <c r="S82" s="408"/>
      <c r="T82" s="408"/>
      <c r="U82" s="408"/>
      <c r="V82" s="408">
        <v>3996</v>
      </c>
      <c r="W82" s="408">
        <v>3678</v>
      </c>
      <c r="X82" s="408">
        <v>4074</v>
      </c>
      <c r="Y82" s="408">
        <v>3896</v>
      </c>
      <c r="Z82" s="408">
        <v>3971</v>
      </c>
      <c r="AA82" s="408">
        <f>F30</f>
        <v>3640</v>
      </c>
      <c r="AB82" s="408"/>
      <c r="AC82" s="408">
        <f>G30</f>
        <v>3349</v>
      </c>
      <c r="AD82" s="408">
        <f>H30</f>
        <v>3441</v>
      </c>
      <c r="AE82" s="408"/>
      <c r="AF82" s="409"/>
    </row>
    <row r="83" spans="2:37" s="266" customFormat="1" ht="12" customHeight="1">
      <c r="C83" s="447" t="s">
        <v>172</v>
      </c>
      <c r="D83" s="448"/>
      <c r="E83" s="448"/>
      <c r="F83" s="449"/>
      <c r="G83" s="450">
        <v>2224</v>
      </c>
      <c r="H83" s="450"/>
      <c r="I83" s="450"/>
      <c r="J83" s="450"/>
      <c r="K83" s="450"/>
      <c r="L83" s="450">
        <v>2921</v>
      </c>
      <c r="M83" s="450"/>
      <c r="N83" s="450"/>
      <c r="O83" s="450"/>
      <c r="P83" s="450"/>
      <c r="Q83" s="450">
        <v>3168</v>
      </c>
      <c r="R83" s="450"/>
      <c r="S83" s="450"/>
      <c r="T83" s="450"/>
      <c r="U83" s="450"/>
      <c r="V83" s="450">
        <v>3769</v>
      </c>
      <c r="W83" s="450">
        <v>3499</v>
      </c>
      <c r="X83" s="450">
        <v>3406</v>
      </c>
      <c r="Y83" s="450">
        <v>3158</v>
      </c>
      <c r="Z83" s="450">
        <v>3408</v>
      </c>
      <c r="AA83" s="450">
        <f>F28</f>
        <v>3510</v>
      </c>
      <c r="AB83" s="450"/>
      <c r="AC83" s="450">
        <f>G28</f>
        <v>4056</v>
      </c>
      <c r="AD83" s="450">
        <f>H28</f>
        <v>4010</v>
      </c>
      <c r="AE83" s="450"/>
      <c r="AF83" s="451"/>
    </row>
    <row r="84" spans="2:37" s="266" customFormat="1" ht="12" customHeight="1">
      <c r="C84" s="283" t="s">
        <v>177</v>
      </c>
      <c r="D84" s="284"/>
      <c r="E84" s="284"/>
      <c r="F84" s="452"/>
      <c r="G84" s="450">
        <v>444</v>
      </c>
      <c r="H84" s="450"/>
      <c r="I84" s="450"/>
      <c r="J84" s="450"/>
      <c r="K84" s="450"/>
      <c r="L84" s="450">
        <v>555</v>
      </c>
      <c r="M84" s="450"/>
      <c r="N84" s="450"/>
      <c r="O84" s="450"/>
      <c r="P84" s="450"/>
      <c r="Q84" s="450">
        <v>693</v>
      </c>
      <c r="R84" s="450"/>
      <c r="S84" s="450"/>
      <c r="T84" s="450"/>
      <c r="U84" s="450"/>
      <c r="V84" s="450">
        <v>627</v>
      </c>
      <c r="W84" s="450">
        <v>618</v>
      </c>
      <c r="X84" s="450">
        <v>618</v>
      </c>
      <c r="Y84" s="450">
        <v>605</v>
      </c>
      <c r="Z84" s="450">
        <v>603</v>
      </c>
      <c r="AA84" s="450">
        <f>F32</f>
        <v>555</v>
      </c>
      <c r="AB84" s="450"/>
      <c r="AC84" s="450">
        <f>G32</f>
        <v>558</v>
      </c>
      <c r="AD84" s="450">
        <f>H32</f>
        <v>558</v>
      </c>
      <c r="AE84" s="450"/>
      <c r="AF84" s="451"/>
    </row>
    <row r="85" spans="2:37" s="266" customFormat="1" ht="12" customHeight="1">
      <c r="C85" s="453" t="s">
        <v>178</v>
      </c>
      <c r="D85" s="454"/>
      <c r="E85" s="454"/>
      <c r="F85" s="455"/>
      <c r="G85" s="456">
        <f>SUM(G79:G84)</f>
        <v>19548</v>
      </c>
      <c r="H85" s="456"/>
      <c r="I85" s="456"/>
      <c r="J85" s="456"/>
      <c r="K85" s="456"/>
      <c r="L85" s="456">
        <f>SUM(L79:L84)</f>
        <v>25219</v>
      </c>
      <c r="M85" s="456"/>
      <c r="N85" s="456"/>
      <c r="O85" s="456"/>
      <c r="P85" s="456"/>
      <c r="Q85" s="456">
        <f>SUM(Q79:Q84)</f>
        <v>23254</v>
      </c>
      <c r="R85" s="456"/>
      <c r="S85" s="456"/>
      <c r="T85" s="456"/>
      <c r="U85" s="456"/>
      <c r="V85" s="456">
        <f t="shared" ref="V85:AD85" si="12">SUM(V79:V84)</f>
        <v>23697</v>
      </c>
      <c r="W85" s="456">
        <f t="shared" si="12"/>
        <v>22748</v>
      </c>
      <c r="X85" s="456">
        <f t="shared" si="12"/>
        <v>21878</v>
      </c>
      <c r="Y85" s="456">
        <f t="shared" si="12"/>
        <v>20658</v>
      </c>
      <c r="Z85" s="456">
        <f t="shared" si="12"/>
        <v>20277</v>
      </c>
      <c r="AA85" s="456">
        <f t="shared" si="12"/>
        <v>18546</v>
      </c>
      <c r="AB85" s="456">
        <f t="shared" si="12"/>
        <v>0</v>
      </c>
      <c r="AC85" s="456">
        <f t="shared" si="12"/>
        <v>20198</v>
      </c>
      <c r="AD85" s="456">
        <f t="shared" si="12"/>
        <v>20567</v>
      </c>
      <c r="AE85" s="456"/>
      <c r="AF85" s="457"/>
    </row>
    <row r="86" spans="2:37" ht="12" customHeight="1">
      <c r="B86" s="261"/>
      <c r="C86" s="258"/>
      <c r="D86" s="258"/>
      <c r="E86" s="258"/>
      <c r="F86" s="258"/>
      <c r="G86" s="258"/>
      <c r="H86" s="258"/>
      <c r="I86" s="258"/>
      <c r="O86" s="262"/>
    </row>
    <row r="87" spans="2:37" ht="18.75" customHeight="1">
      <c r="C87" s="265" t="s">
        <v>200</v>
      </c>
      <c r="D87" s="258"/>
      <c r="E87" s="258"/>
      <c r="F87" s="258"/>
      <c r="G87" s="258"/>
      <c r="H87" s="258"/>
      <c r="I87" s="258"/>
      <c r="O87" s="262" t="s">
        <v>209</v>
      </c>
      <c r="Y87" s="458" t="s">
        <v>139</v>
      </c>
      <c r="AC87" s="458" t="s">
        <v>144</v>
      </c>
      <c r="AF87" s="257"/>
    </row>
    <row r="88" spans="2:37" s="261" customFormat="1" ht="12" customHeight="1">
      <c r="B88" s="267"/>
      <c r="C88" s="720" t="s">
        <v>135</v>
      </c>
      <c r="D88" s="442" t="s">
        <v>62</v>
      </c>
      <c r="E88" s="443"/>
      <c r="F88" s="444"/>
      <c r="G88" s="445">
        <v>664.0118771037844</v>
      </c>
      <c r="H88" s="445">
        <v>563.21302024267425</v>
      </c>
      <c r="I88" s="445">
        <v>630.39591079482034</v>
      </c>
      <c r="J88" s="445">
        <v>587.24394731660891</v>
      </c>
      <c r="K88" s="445">
        <v>662.74571428783929</v>
      </c>
      <c r="L88" s="445">
        <v>635.90806492391062</v>
      </c>
      <c r="M88" s="445">
        <v>627.99969822787648</v>
      </c>
      <c r="N88" s="445">
        <v>678.86387328529781</v>
      </c>
      <c r="O88" s="445">
        <v>559.45087508571601</v>
      </c>
      <c r="P88" s="445">
        <v>550.70402151685107</v>
      </c>
      <c r="Q88" s="445">
        <v>509.6576957745574</v>
      </c>
      <c r="R88" s="445">
        <v>766.37542104592887</v>
      </c>
      <c r="S88" s="445">
        <v>673.68449292839318</v>
      </c>
      <c r="T88" s="445">
        <v>756.26990719981654</v>
      </c>
      <c r="U88" s="445">
        <v>696.42028708830219</v>
      </c>
      <c r="V88" s="445">
        <v>957.35516978715589</v>
      </c>
      <c r="W88" s="445">
        <v>1357.3437459214847</v>
      </c>
      <c r="X88" s="445">
        <v>1232.5682928598144</v>
      </c>
      <c r="Y88" s="445">
        <v>1030.1388880565687</v>
      </c>
      <c r="Z88" s="445">
        <v>1025.5584971186947</v>
      </c>
      <c r="AA88" s="445">
        <v>1123.4168895143423</v>
      </c>
      <c r="AB88" s="445">
        <v>65.973094245020974</v>
      </c>
      <c r="AC88" s="445">
        <v>1012.9938403092541</v>
      </c>
      <c r="AD88" s="445">
        <v>835.04293989954158</v>
      </c>
      <c r="AE88" s="445">
        <v>793.36198103657421</v>
      </c>
      <c r="AF88" s="446"/>
      <c r="AG88" s="267"/>
      <c r="AH88" s="267"/>
      <c r="AI88" s="267"/>
      <c r="AJ88" s="267"/>
      <c r="AK88" s="267"/>
    </row>
    <row r="89" spans="2:37" s="261" customFormat="1" ht="12" customHeight="1">
      <c r="B89" s="267"/>
      <c r="C89" s="718"/>
      <c r="D89" s="447" t="s">
        <v>63</v>
      </c>
      <c r="E89" s="448"/>
      <c r="F89" s="449"/>
      <c r="G89" s="408">
        <v>5239.0596109165899</v>
      </c>
      <c r="H89" s="408">
        <v>5627.7714971506903</v>
      </c>
      <c r="I89" s="408">
        <v>5578.3424080377235</v>
      </c>
      <c r="J89" s="408">
        <v>5570.8152755795254</v>
      </c>
      <c r="K89" s="408">
        <v>5897.4884202086741</v>
      </c>
      <c r="L89" s="408">
        <v>5885.1059409588488</v>
      </c>
      <c r="M89" s="408">
        <v>5934.3198253809478</v>
      </c>
      <c r="N89" s="408">
        <v>6504.9463813530419</v>
      </c>
      <c r="O89" s="408">
        <v>5764.533783399309</v>
      </c>
      <c r="P89" s="408">
        <v>5816.2064093023628</v>
      </c>
      <c r="Q89" s="408">
        <v>6078.7339557477535</v>
      </c>
      <c r="R89" s="408">
        <v>5788.3200988548169</v>
      </c>
      <c r="S89" s="408">
        <v>5790.640885078913</v>
      </c>
      <c r="T89" s="408">
        <v>5914.5405333992367</v>
      </c>
      <c r="U89" s="408">
        <v>5951.7268207469569</v>
      </c>
      <c r="V89" s="408">
        <v>6381.774852943211</v>
      </c>
      <c r="W89" s="408">
        <v>6200.7071811472761</v>
      </c>
      <c r="X89" s="408">
        <v>6613.8503991135876</v>
      </c>
      <c r="Y89" s="408">
        <v>6173.7411111202564</v>
      </c>
      <c r="Z89" s="408">
        <v>5797.4690153882011</v>
      </c>
      <c r="AA89" s="408">
        <v>5757.217791692141</v>
      </c>
      <c r="AB89" s="408">
        <v>4253.9289032691267</v>
      </c>
      <c r="AC89" s="408">
        <v>6242.1900210174954</v>
      </c>
      <c r="AD89" s="408">
        <v>6058.8427669361818</v>
      </c>
      <c r="AE89" s="408">
        <v>5753.8274157415872</v>
      </c>
      <c r="AF89" s="409"/>
      <c r="AG89" s="267"/>
      <c r="AH89" s="267"/>
      <c r="AI89" s="267"/>
      <c r="AJ89" s="267"/>
    </row>
    <row r="90" spans="2:37" s="250" customFormat="1" ht="12" customHeight="1">
      <c r="B90" s="267"/>
      <c r="C90" s="718"/>
      <c r="D90" s="447" t="s">
        <v>64</v>
      </c>
      <c r="E90" s="448"/>
      <c r="F90" s="449"/>
      <c r="G90" s="408">
        <v>3458.5675088903577</v>
      </c>
      <c r="H90" s="408">
        <v>3555.0037179377755</v>
      </c>
      <c r="I90" s="408">
        <v>3801.3905953753906</v>
      </c>
      <c r="J90" s="408">
        <v>4057.5310311893991</v>
      </c>
      <c r="K90" s="408">
        <v>4075.5831915528565</v>
      </c>
      <c r="L90" s="408">
        <v>4108.5581956914175</v>
      </c>
      <c r="M90" s="408">
        <v>4313.7837025408389</v>
      </c>
      <c r="N90" s="408">
        <v>4381.1633844603939</v>
      </c>
      <c r="O90" s="408">
        <v>4567.8248519334074</v>
      </c>
      <c r="P90" s="408">
        <v>4765.3836513786218</v>
      </c>
      <c r="Q90" s="408">
        <v>4844.589761408688</v>
      </c>
      <c r="R90" s="408">
        <v>4824.5166789778441</v>
      </c>
      <c r="S90" s="408">
        <v>4558.0333155958078</v>
      </c>
      <c r="T90" s="408">
        <v>4899.9560775201326</v>
      </c>
      <c r="U90" s="408">
        <v>4740.9279382811255</v>
      </c>
      <c r="V90" s="408">
        <v>4555.4537555202569</v>
      </c>
      <c r="W90" s="408">
        <v>4477.2256128814979</v>
      </c>
      <c r="X90" s="408">
        <v>4492.442350683953</v>
      </c>
      <c r="Y90" s="408">
        <v>4143.4346012143615</v>
      </c>
      <c r="Z90" s="408">
        <v>4132.3343188733397</v>
      </c>
      <c r="AA90" s="408">
        <v>4191.0912915877179</v>
      </c>
      <c r="AB90" s="408">
        <v>3900.6298815665768</v>
      </c>
      <c r="AC90" s="408">
        <v>4788.0729123110377</v>
      </c>
      <c r="AD90" s="408">
        <v>4949.3058457154648</v>
      </c>
      <c r="AE90" s="408">
        <v>4813.4694265331646</v>
      </c>
      <c r="AF90" s="409"/>
      <c r="AG90" s="267"/>
      <c r="AH90" s="267"/>
      <c r="AI90" s="267"/>
      <c r="AJ90" s="267"/>
    </row>
    <row r="91" spans="2:37" s="250" customFormat="1" ht="12" customHeight="1">
      <c r="B91" s="267"/>
      <c r="C91" s="718"/>
      <c r="D91" s="447" t="s">
        <v>65</v>
      </c>
      <c r="E91" s="448"/>
      <c r="F91" s="449"/>
      <c r="G91" s="408">
        <v>2751.1194074822092</v>
      </c>
      <c r="H91" s="408">
        <v>2723.5712685553617</v>
      </c>
      <c r="I91" s="408">
        <v>2971.8574178211952</v>
      </c>
      <c r="J91" s="408">
        <v>3196.9002827126164</v>
      </c>
      <c r="K91" s="408">
        <v>3500.0630812611553</v>
      </c>
      <c r="L91" s="408">
        <v>3586.7875850812711</v>
      </c>
      <c r="M91" s="408">
        <v>3293.668430885984</v>
      </c>
      <c r="N91" s="408">
        <v>4024.3154632039127</v>
      </c>
      <c r="O91" s="408">
        <v>3452.4599352434661</v>
      </c>
      <c r="P91" s="408">
        <v>3801.1564153799332</v>
      </c>
      <c r="Q91" s="408">
        <v>3820.114445467892</v>
      </c>
      <c r="R91" s="408">
        <v>3874.5294895326651</v>
      </c>
      <c r="S91" s="408">
        <v>3833.2561089039032</v>
      </c>
      <c r="T91" s="408">
        <v>4202.6405243546214</v>
      </c>
      <c r="U91" s="408">
        <v>3976.2376642346635</v>
      </c>
      <c r="V91" s="408">
        <v>4402.925526507498</v>
      </c>
      <c r="W91" s="408">
        <v>4018.3792970039926</v>
      </c>
      <c r="X91" s="408">
        <v>4289.1220344302146</v>
      </c>
      <c r="Y91" s="408">
        <v>4102.5596123629894</v>
      </c>
      <c r="Z91" s="408">
        <v>4215.3609955235997</v>
      </c>
      <c r="AA91" s="408">
        <v>3926.2076094060453</v>
      </c>
      <c r="AB91" s="408">
        <v>4633.1739568472949</v>
      </c>
      <c r="AC91" s="408">
        <v>4841.9666940944799</v>
      </c>
      <c r="AD91" s="408">
        <v>4812.8517206269544</v>
      </c>
      <c r="AE91" s="408">
        <v>4622.3979362500986</v>
      </c>
      <c r="AF91" s="409"/>
      <c r="AG91" s="267"/>
      <c r="AH91" s="267"/>
      <c r="AI91" s="267"/>
      <c r="AJ91" s="267"/>
    </row>
    <row r="92" spans="2:37" s="250" customFormat="1" ht="12" customHeight="1">
      <c r="B92" s="267"/>
      <c r="C92" s="718"/>
      <c r="D92" s="283" t="s">
        <v>66</v>
      </c>
      <c r="E92" s="284"/>
      <c r="F92" s="452"/>
      <c r="G92" s="450">
        <v>2085.7303405078801</v>
      </c>
      <c r="H92" s="450">
        <v>2228.4285209235536</v>
      </c>
      <c r="I92" s="450">
        <v>2303.6674117137959</v>
      </c>
      <c r="J92" s="450">
        <v>2907.3061221374392</v>
      </c>
      <c r="K92" s="450">
        <v>3045.2762109068049</v>
      </c>
      <c r="L92" s="450">
        <v>3124.3723116352412</v>
      </c>
      <c r="M92" s="450">
        <v>3028.8435360903204</v>
      </c>
      <c r="N92" s="450">
        <v>3738.8899401857011</v>
      </c>
      <c r="O92" s="450">
        <v>3081.3507416419197</v>
      </c>
      <c r="P92" s="450">
        <v>3157.883715041924</v>
      </c>
      <c r="Q92" s="450">
        <v>3208.3613129807618</v>
      </c>
      <c r="R92" s="450">
        <v>3183.8803767792047</v>
      </c>
      <c r="S92" s="450">
        <v>3232.7312444755612</v>
      </c>
      <c r="T92" s="450">
        <v>3247.7995468528607</v>
      </c>
      <c r="U92" s="450">
        <v>3435.9106730989151</v>
      </c>
      <c r="V92" s="450">
        <v>3826.4447985810784</v>
      </c>
      <c r="W92" s="450">
        <v>3476.2211201460163</v>
      </c>
      <c r="X92" s="450">
        <v>3677.4614858656037</v>
      </c>
      <c r="Y92" s="450">
        <v>3319.7568904001778</v>
      </c>
      <c r="Z92" s="450">
        <v>3914.0211487265606</v>
      </c>
      <c r="AA92" s="450">
        <v>3645.8155447847025</v>
      </c>
      <c r="AB92" s="450">
        <v>4339.9338500875538</v>
      </c>
      <c r="AC92" s="450">
        <v>4684.0535791672664</v>
      </c>
      <c r="AD92" s="450">
        <v>4580.4374108821348</v>
      </c>
      <c r="AE92" s="450">
        <v>4045.9559041215193</v>
      </c>
      <c r="AF92" s="451"/>
      <c r="AG92" s="267"/>
      <c r="AH92" s="267"/>
      <c r="AI92" s="267"/>
      <c r="AJ92" s="267"/>
    </row>
    <row r="93" spans="2:37" s="250" customFormat="1" ht="12" customHeight="1">
      <c r="B93" s="267"/>
      <c r="C93" s="718"/>
      <c r="D93" s="459" t="s">
        <v>130</v>
      </c>
      <c r="E93" s="460"/>
      <c r="F93" s="461"/>
      <c r="G93" s="462">
        <f>SUM(G88:G92)</f>
        <v>14198.48874490082</v>
      </c>
      <c r="H93" s="456">
        <f t="shared" ref="H93:AE93" si="13">SUM(H88:H92)</f>
        <v>14697.988024810056</v>
      </c>
      <c r="I93" s="456">
        <f t="shared" si="13"/>
        <v>15285.653743742925</v>
      </c>
      <c r="J93" s="456">
        <f t="shared" si="13"/>
        <v>16319.796658935589</v>
      </c>
      <c r="K93" s="456">
        <f t="shared" si="13"/>
        <v>17181.15661821733</v>
      </c>
      <c r="L93" s="456">
        <f t="shared" si="13"/>
        <v>17340.732098290689</v>
      </c>
      <c r="M93" s="456">
        <f t="shared" si="13"/>
        <v>17198.615193125966</v>
      </c>
      <c r="N93" s="456">
        <f t="shared" si="13"/>
        <v>19328.179042488347</v>
      </c>
      <c r="O93" s="456">
        <f t="shared" si="13"/>
        <v>17425.620187303819</v>
      </c>
      <c r="P93" s="456">
        <f t="shared" si="13"/>
        <v>18091.334212619695</v>
      </c>
      <c r="Q93" s="456">
        <f t="shared" si="13"/>
        <v>18461.457171379654</v>
      </c>
      <c r="R93" s="456">
        <f t="shared" si="13"/>
        <v>18437.622065190462</v>
      </c>
      <c r="S93" s="456">
        <f t="shared" si="13"/>
        <v>18088.346046982577</v>
      </c>
      <c r="T93" s="456">
        <f t="shared" si="13"/>
        <v>19021.20658932667</v>
      </c>
      <c r="U93" s="456">
        <f t="shared" si="13"/>
        <v>18801.223383449964</v>
      </c>
      <c r="V93" s="456">
        <f t="shared" si="13"/>
        <v>20123.954103339202</v>
      </c>
      <c r="W93" s="456">
        <f t="shared" si="13"/>
        <v>19529.876957100267</v>
      </c>
      <c r="X93" s="456">
        <f t="shared" si="13"/>
        <v>20305.444562953173</v>
      </c>
      <c r="Y93" s="456">
        <f t="shared" si="13"/>
        <v>18769.631103154352</v>
      </c>
      <c r="Z93" s="456">
        <f t="shared" si="13"/>
        <v>19084.743975630394</v>
      </c>
      <c r="AA93" s="456">
        <f t="shared" si="13"/>
        <v>18643.749126984949</v>
      </c>
      <c r="AB93" s="456">
        <f t="shared" si="13"/>
        <v>17193.639686015573</v>
      </c>
      <c r="AC93" s="456">
        <f t="shared" si="13"/>
        <v>21569.277046899533</v>
      </c>
      <c r="AD93" s="456">
        <f t="shared" si="13"/>
        <v>21236.480684060276</v>
      </c>
      <c r="AE93" s="456">
        <f t="shared" si="13"/>
        <v>20029.012663682941</v>
      </c>
      <c r="AF93" s="457"/>
      <c r="AG93" s="267"/>
      <c r="AH93" s="267"/>
      <c r="AI93" s="267"/>
      <c r="AJ93" s="267"/>
    </row>
    <row r="94" spans="2:37" s="250" customFormat="1" ht="12" customHeight="1">
      <c r="B94" s="267"/>
      <c r="C94" s="717" t="s">
        <v>134</v>
      </c>
      <c r="D94" s="442" t="s">
        <v>49</v>
      </c>
      <c r="E94" s="443"/>
      <c r="F94" s="463"/>
      <c r="G94" s="403">
        <v>208.87553318575229</v>
      </c>
      <c r="H94" s="403">
        <v>164.51305359698856</v>
      </c>
      <c r="I94" s="403">
        <v>187.20816434701439</v>
      </c>
      <c r="J94" s="403">
        <v>202.40648867962403</v>
      </c>
      <c r="K94" s="403">
        <v>207.27118018783924</v>
      </c>
      <c r="L94" s="403">
        <v>215.06638577561526</v>
      </c>
      <c r="M94" s="403">
        <v>210.51311745964728</v>
      </c>
      <c r="N94" s="403">
        <v>218.47465451052898</v>
      </c>
      <c r="O94" s="403">
        <v>228.37911480543045</v>
      </c>
      <c r="P94" s="403">
        <v>237.54737330432559</v>
      </c>
      <c r="Q94" s="403">
        <v>241.84248566764643</v>
      </c>
      <c r="R94" s="403">
        <v>253.85358077408486</v>
      </c>
      <c r="S94" s="403">
        <v>245.42764159979362</v>
      </c>
      <c r="T94" s="403">
        <v>253.72536681968037</v>
      </c>
      <c r="U94" s="403">
        <v>254.90137997162068</v>
      </c>
      <c r="V94" s="403">
        <v>247.78908101311737</v>
      </c>
      <c r="W94" s="403">
        <v>270.14101044278186</v>
      </c>
      <c r="X94" s="403">
        <v>195.75810094267061</v>
      </c>
      <c r="Y94" s="403">
        <v>188.47091574288538</v>
      </c>
      <c r="Z94" s="403">
        <v>159.11407600795857</v>
      </c>
      <c r="AA94" s="403">
        <v>234.6568115273937</v>
      </c>
      <c r="AB94" s="403">
        <v>160.2894626686639</v>
      </c>
      <c r="AC94" s="403">
        <v>236.37848269721164</v>
      </c>
      <c r="AD94" s="403">
        <v>262.46797648015286</v>
      </c>
      <c r="AE94" s="403">
        <v>255.7049654356625</v>
      </c>
      <c r="AF94" s="464"/>
      <c r="AG94" s="267"/>
      <c r="AH94" s="267"/>
      <c r="AI94" s="267"/>
      <c r="AJ94" s="267"/>
    </row>
    <row r="95" spans="2:37" s="250" customFormat="1" ht="12" customHeight="1">
      <c r="B95" s="267"/>
      <c r="C95" s="718"/>
      <c r="D95" s="447" t="s">
        <v>54</v>
      </c>
      <c r="E95" s="448"/>
      <c r="F95" s="465"/>
      <c r="G95" s="408">
        <v>669.1540994570189</v>
      </c>
      <c r="H95" s="408">
        <v>647.14318832278855</v>
      </c>
      <c r="I95" s="408">
        <v>687.404453657109</v>
      </c>
      <c r="J95" s="408">
        <v>631.05111859337273</v>
      </c>
      <c r="K95" s="408">
        <v>689.45166481353135</v>
      </c>
      <c r="L95" s="408">
        <v>708.89297403874139</v>
      </c>
      <c r="M95" s="408">
        <v>691.00913502640151</v>
      </c>
      <c r="N95" s="408">
        <v>730.6793113807455</v>
      </c>
      <c r="O95" s="408">
        <v>729.9017591073482</v>
      </c>
      <c r="P95" s="408">
        <v>725.96049011668231</v>
      </c>
      <c r="Q95" s="408">
        <v>766.42862597042983</v>
      </c>
      <c r="R95" s="408">
        <v>770.53911126931939</v>
      </c>
      <c r="S95" s="408">
        <v>738.43804398733801</v>
      </c>
      <c r="T95" s="408">
        <v>816.71007024897995</v>
      </c>
      <c r="U95" s="408">
        <v>787.48156753534033</v>
      </c>
      <c r="V95" s="408">
        <v>764.15675131455203</v>
      </c>
      <c r="W95" s="408">
        <v>723.4931454100431</v>
      </c>
      <c r="X95" s="408">
        <v>765.74194331831973</v>
      </c>
      <c r="Y95" s="408">
        <v>774.38195354829156</v>
      </c>
      <c r="Z95" s="408">
        <v>645.27860517833869</v>
      </c>
      <c r="AA95" s="408">
        <v>689.19464559967128</v>
      </c>
      <c r="AB95" s="408">
        <v>687.13986122088488</v>
      </c>
      <c r="AC95" s="408">
        <v>736.31885088264517</v>
      </c>
      <c r="AD95" s="408">
        <v>767.25052556606181</v>
      </c>
      <c r="AE95" s="408">
        <v>579.33437657409911</v>
      </c>
      <c r="AF95" s="409"/>
      <c r="AG95" s="267"/>
      <c r="AH95" s="267"/>
      <c r="AI95" s="267"/>
      <c r="AJ95" s="267"/>
    </row>
    <row r="96" spans="2:37" s="250" customFormat="1" ht="12" customHeight="1">
      <c r="B96" s="267"/>
      <c r="C96" s="718"/>
      <c r="D96" s="466" t="s">
        <v>136</v>
      </c>
      <c r="E96" s="467"/>
      <c r="F96" s="468"/>
      <c r="G96" s="415">
        <v>129.67378467936771</v>
      </c>
      <c r="H96" s="415">
        <v>125.09285441529858</v>
      </c>
      <c r="I96" s="415">
        <v>119.69442756641625</v>
      </c>
      <c r="J96" s="415">
        <v>115.63979404233538</v>
      </c>
      <c r="K96" s="415">
        <v>111.43924763479649</v>
      </c>
      <c r="L96" s="415">
        <v>113.38367367583629</v>
      </c>
      <c r="M96" s="415">
        <v>115.39722812570686</v>
      </c>
      <c r="N96" s="415">
        <v>113.9901418205359</v>
      </c>
      <c r="O96" s="415">
        <v>107.03316106564633</v>
      </c>
      <c r="P96" s="415">
        <v>107.2105457378633</v>
      </c>
      <c r="Q96" s="415">
        <v>111.06148473703547</v>
      </c>
      <c r="R96" s="415">
        <v>97.81085865126866</v>
      </c>
      <c r="S96" s="415">
        <v>93.289924917569124</v>
      </c>
      <c r="T96" s="415">
        <v>89.283898484782185</v>
      </c>
      <c r="U96" s="415">
        <v>87.144172914137897</v>
      </c>
      <c r="V96" s="415">
        <v>85.323407286533836</v>
      </c>
      <c r="W96" s="415">
        <v>82.138229068731036</v>
      </c>
      <c r="X96" s="415">
        <v>81.292920745417874</v>
      </c>
      <c r="Y96" s="415">
        <v>72.781117167332809</v>
      </c>
      <c r="Z96" s="415">
        <v>68.980139994253875</v>
      </c>
      <c r="AA96" s="415">
        <v>66.376814728844323</v>
      </c>
      <c r="AB96" s="415">
        <v>63.448906184563114</v>
      </c>
      <c r="AC96" s="415">
        <v>68.92812079178907</v>
      </c>
      <c r="AD96" s="415">
        <v>70.23342777455133</v>
      </c>
      <c r="AE96" s="415">
        <v>138.88289067797081</v>
      </c>
      <c r="AF96" s="416"/>
      <c r="AG96" s="267"/>
      <c r="AH96" s="267"/>
      <c r="AI96" s="267"/>
      <c r="AJ96" s="267"/>
    </row>
    <row r="97" spans="2:37" s="250" customFormat="1" ht="12" customHeight="1">
      <c r="B97" s="267"/>
      <c r="C97" s="718"/>
      <c r="D97" s="469" t="s">
        <v>131</v>
      </c>
      <c r="E97" s="470"/>
      <c r="F97" s="471"/>
      <c r="G97" s="462">
        <f>SUM(G94:G96)</f>
        <v>1007.7034173221389</v>
      </c>
      <c r="H97" s="472">
        <f t="shared" ref="H97:AD97" si="14">SUM(H94:H96)</f>
        <v>936.74909633507571</v>
      </c>
      <c r="I97" s="472">
        <f t="shared" si="14"/>
        <v>994.30704557053969</v>
      </c>
      <c r="J97" s="472">
        <f t="shared" si="14"/>
        <v>949.09740131533204</v>
      </c>
      <c r="K97" s="472">
        <f t="shared" si="14"/>
        <v>1008.1620926361671</v>
      </c>
      <c r="L97" s="472">
        <f t="shared" si="14"/>
        <v>1037.343033490193</v>
      </c>
      <c r="M97" s="472">
        <f t="shared" si="14"/>
        <v>1016.9194806117556</v>
      </c>
      <c r="N97" s="472">
        <f t="shared" si="14"/>
        <v>1063.1441077118104</v>
      </c>
      <c r="O97" s="472">
        <f t="shared" si="14"/>
        <v>1065.3140349784248</v>
      </c>
      <c r="P97" s="472">
        <f t="shared" si="14"/>
        <v>1070.7184091588711</v>
      </c>
      <c r="Q97" s="472">
        <f t="shared" si="14"/>
        <v>1119.3325963751117</v>
      </c>
      <c r="R97" s="472">
        <f t="shared" si="14"/>
        <v>1122.2035506946729</v>
      </c>
      <c r="S97" s="472">
        <f t="shared" si="14"/>
        <v>1077.1556105047007</v>
      </c>
      <c r="T97" s="472">
        <f t="shared" si="14"/>
        <v>1159.7193355534425</v>
      </c>
      <c r="U97" s="472">
        <f t="shared" si="14"/>
        <v>1129.527120421099</v>
      </c>
      <c r="V97" s="472">
        <f t="shared" si="14"/>
        <v>1097.2692396142033</v>
      </c>
      <c r="W97" s="472">
        <f t="shared" si="14"/>
        <v>1075.7723849215561</v>
      </c>
      <c r="X97" s="472">
        <f t="shared" si="14"/>
        <v>1042.7929650064082</v>
      </c>
      <c r="Y97" s="472">
        <f t="shared" si="14"/>
        <v>1035.6339864585098</v>
      </c>
      <c r="Z97" s="472">
        <f t="shared" si="14"/>
        <v>873.37282118055123</v>
      </c>
      <c r="AA97" s="472">
        <f t="shared" si="14"/>
        <v>990.22827185590938</v>
      </c>
      <c r="AB97" s="472">
        <f t="shared" si="14"/>
        <v>910.87823007411191</v>
      </c>
      <c r="AC97" s="472">
        <f t="shared" si="14"/>
        <v>1041.6254543716459</v>
      </c>
      <c r="AD97" s="472">
        <f t="shared" si="14"/>
        <v>1099.9519298207661</v>
      </c>
      <c r="AE97" s="472">
        <f>SUM(AE94:AE96)</f>
        <v>973.9222326877325</v>
      </c>
      <c r="AF97" s="473"/>
      <c r="AG97" s="267"/>
      <c r="AH97" s="267"/>
      <c r="AI97" s="267"/>
      <c r="AJ97" s="267"/>
    </row>
    <row r="98" spans="2:37" ht="12" customHeight="1">
      <c r="C98" s="474"/>
      <c r="D98" s="454" t="s">
        <v>67</v>
      </c>
      <c r="E98" s="475"/>
      <c r="F98" s="476"/>
      <c r="G98" s="477">
        <f>G93+G97</f>
        <v>15206.192162222958</v>
      </c>
      <c r="H98" s="477">
        <f t="shared" ref="H98:AF98" si="15">H93+H97</f>
        <v>15634.737121145132</v>
      </c>
      <c r="I98" s="477">
        <f t="shared" si="15"/>
        <v>16279.960789313465</v>
      </c>
      <c r="J98" s="477">
        <f t="shared" si="15"/>
        <v>17268.894060250921</v>
      </c>
      <c r="K98" s="477">
        <f t="shared" si="15"/>
        <v>18189.318710853498</v>
      </c>
      <c r="L98" s="477">
        <f t="shared" si="15"/>
        <v>18378.075131780883</v>
      </c>
      <c r="M98" s="477">
        <f t="shared" si="15"/>
        <v>18215.534673737722</v>
      </c>
      <c r="N98" s="477">
        <f t="shared" si="15"/>
        <v>20391.323150200158</v>
      </c>
      <c r="O98" s="477">
        <f t="shared" si="15"/>
        <v>18490.934222282245</v>
      </c>
      <c r="P98" s="477">
        <f t="shared" si="15"/>
        <v>19162.052621778566</v>
      </c>
      <c r="Q98" s="477">
        <f t="shared" si="15"/>
        <v>19580.789767754766</v>
      </c>
      <c r="R98" s="477">
        <f t="shared" si="15"/>
        <v>19559.825615885136</v>
      </c>
      <c r="S98" s="477">
        <f t="shared" si="15"/>
        <v>19165.501657487279</v>
      </c>
      <c r="T98" s="477">
        <f t="shared" si="15"/>
        <v>20180.925924880114</v>
      </c>
      <c r="U98" s="477">
        <f t="shared" si="15"/>
        <v>19930.750503871062</v>
      </c>
      <c r="V98" s="477">
        <f t="shared" si="15"/>
        <v>21221.223342953406</v>
      </c>
      <c r="W98" s="477">
        <f t="shared" si="15"/>
        <v>20605.649342021821</v>
      </c>
      <c r="X98" s="477">
        <f t="shared" si="15"/>
        <v>21348.23752795958</v>
      </c>
      <c r="Y98" s="477">
        <f t="shared" si="15"/>
        <v>19805.265089612862</v>
      </c>
      <c r="Z98" s="477">
        <f t="shared" si="15"/>
        <v>19958.116796810944</v>
      </c>
      <c r="AA98" s="477">
        <f t="shared" si="15"/>
        <v>19633.97739884086</v>
      </c>
      <c r="AB98" s="477">
        <f t="shared" si="15"/>
        <v>18104.517916089684</v>
      </c>
      <c r="AC98" s="477">
        <f t="shared" si="15"/>
        <v>22610.902501271179</v>
      </c>
      <c r="AD98" s="477">
        <f t="shared" si="15"/>
        <v>22336.432613881043</v>
      </c>
      <c r="AE98" s="477">
        <f t="shared" si="15"/>
        <v>21002.934896370673</v>
      </c>
      <c r="AF98" s="478">
        <f t="shared" si="15"/>
        <v>0</v>
      </c>
      <c r="AG98" s="261"/>
      <c r="AI98" s="261"/>
    </row>
    <row r="99" spans="2:37" ht="12" customHeight="1">
      <c r="C99" s="257"/>
      <c r="D99" s="257"/>
      <c r="E99" s="257"/>
      <c r="F99" s="257"/>
      <c r="G99" s="257"/>
      <c r="H99" s="479"/>
      <c r="I99" s="479"/>
      <c r="J99" s="479"/>
      <c r="K99" s="479"/>
      <c r="L99" s="479"/>
      <c r="M99" s="479"/>
      <c r="N99" s="479"/>
      <c r="O99" s="479"/>
      <c r="P99" s="479"/>
      <c r="Q99" s="479"/>
      <c r="R99" s="479"/>
      <c r="S99" s="479"/>
      <c r="T99" s="479"/>
      <c r="U99" s="479"/>
      <c r="V99" s="479"/>
      <c r="W99" s="479"/>
      <c r="X99" s="479"/>
      <c r="Y99" s="479"/>
      <c r="Z99" s="479"/>
      <c r="AA99" s="479"/>
      <c r="AB99" s="479"/>
      <c r="AC99" s="479"/>
      <c r="AD99" s="479"/>
      <c r="AE99" s="479"/>
      <c r="AF99" s="479"/>
      <c r="AG99" s="261"/>
      <c r="AI99" s="261"/>
    </row>
    <row r="100" spans="2:37" ht="21" customHeight="1">
      <c r="C100" s="265" t="s">
        <v>225</v>
      </c>
      <c r="D100" s="258"/>
      <c r="E100" s="258"/>
      <c r="F100" s="258"/>
      <c r="G100" s="258"/>
      <c r="H100" s="258"/>
      <c r="I100" s="258"/>
      <c r="O100" s="257"/>
      <c r="Q100" s="262" t="s">
        <v>226</v>
      </c>
      <c r="AF100" s="257"/>
    </row>
    <row r="101" spans="2:37" s="261" customFormat="1" ht="12.75" customHeight="1">
      <c r="B101" s="267"/>
      <c r="C101" s="267"/>
      <c r="D101" s="442" t="s">
        <v>62</v>
      </c>
      <c r="E101" s="443"/>
      <c r="F101" s="594"/>
      <c r="G101" s="595"/>
      <c r="H101" s="596"/>
      <c r="I101" s="596"/>
      <c r="J101" s="596"/>
      <c r="K101" s="596"/>
      <c r="L101" s="596"/>
      <c r="M101" s="596"/>
      <c r="N101" s="596"/>
      <c r="O101" s="596"/>
      <c r="P101" s="596"/>
      <c r="Q101" s="596"/>
      <c r="R101" s="596"/>
      <c r="S101" s="596"/>
      <c r="T101" s="596"/>
      <c r="U101" s="596"/>
      <c r="V101" s="596"/>
      <c r="W101" s="596"/>
      <c r="X101" s="595"/>
      <c r="Y101" s="596"/>
      <c r="Z101" s="595"/>
      <c r="AA101" s="595"/>
      <c r="AB101" s="595"/>
      <c r="AC101" s="596"/>
      <c r="AD101" s="596"/>
      <c r="AE101" s="596"/>
      <c r="AF101" s="597"/>
      <c r="AG101" s="267"/>
      <c r="AH101" s="267"/>
      <c r="AI101" s="267"/>
      <c r="AJ101" s="267"/>
      <c r="AK101" s="267"/>
    </row>
    <row r="102" spans="2:37" s="261" customFormat="1" ht="12.75" customHeight="1">
      <c r="B102" s="267"/>
      <c r="C102" s="267"/>
      <c r="D102" s="447" t="s">
        <v>63</v>
      </c>
      <c r="E102" s="448"/>
      <c r="F102" s="598"/>
      <c r="G102" s="599">
        <v>5194.0282077451429</v>
      </c>
      <c r="H102" s="600"/>
      <c r="I102" s="600"/>
      <c r="J102" s="600"/>
      <c r="K102" s="600"/>
      <c r="L102" s="600"/>
      <c r="M102" s="600"/>
      <c r="N102" s="600"/>
      <c r="O102" s="600"/>
      <c r="P102" s="600"/>
      <c r="Q102" s="408"/>
      <c r="R102" s="408"/>
      <c r="S102" s="408"/>
      <c r="T102" s="408"/>
      <c r="U102" s="408"/>
      <c r="V102" s="408">
        <v>5942.276884203784</v>
      </c>
      <c r="W102" s="600"/>
      <c r="X102" s="599">
        <v>3037.1275313206165</v>
      </c>
      <c r="Y102" s="408">
        <v>5632.6653135677243</v>
      </c>
      <c r="Z102" s="599">
        <v>5200.3483517131172</v>
      </c>
      <c r="AA102" s="599">
        <v>5167.2358413164256</v>
      </c>
      <c r="AB102" s="599">
        <v>4993.1325912052334</v>
      </c>
      <c r="AC102" s="408">
        <v>5613.1559855748628</v>
      </c>
      <c r="AD102" s="408">
        <v>5388.6523178142597</v>
      </c>
      <c r="AE102" s="408">
        <v>5982</v>
      </c>
      <c r="AF102" s="409"/>
      <c r="AG102" s="267"/>
      <c r="AH102" s="267"/>
      <c r="AI102" s="267"/>
      <c r="AJ102" s="267"/>
    </row>
    <row r="103" spans="2:37" s="250" customFormat="1" ht="12.75" customHeight="1">
      <c r="B103" s="267"/>
      <c r="C103" s="267"/>
      <c r="D103" s="447" t="s">
        <v>64</v>
      </c>
      <c r="E103" s="448"/>
      <c r="F103" s="598"/>
      <c r="G103" s="599">
        <v>3721.348306111252</v>
      </c>
      <c r="H103" s="601"/>
      <c r="I103" s="601"/>
      <c r="J103" s="601"/>
      <c r="K103" s="601"/>
      <c r="L103" s="601"/>
      <c r="M103" s="601"/>
      <c r="N103" s="601"/>
      <c r="O103" s="601"/>
      <c r="P103" s="601"/>
      <c r="Q103" s="408"/>
      <c r="R103" s="408"/>
      <c r="S103" s="408"/>
      <c r="T103" s="408"/>
      <c r="U103" s="408"/>
      <c r="V103" s="408">
        <v>4766.2042777816769</v>
      </c>
      <c r="W103" s="601"/>
      <c r="X103" s="599">
        <v>1876.6915627024682</v>
      </c>
      <c r="Y103" s="408">
        <v>4508.1748789357534</v>
      </c>
      <c r="Z103" s="599">
        <v>4476.2297425670513</v>
      </c>
      <c r="AA103" s="599">
        <v>4417.3332041350704</v>
      </c>
      <c r="AB103" s="599">
        <v>4378.6571946690701</v>
      </c>
      <c r="AC103" s="408">
        <v>4549.9889927012537</v>
      </c>
      <c r="AD103" s="408">
        <v>4459.1046649006166</v>
      </c>
      <c r="AE103" s="408">
        <v>4512.9939432482179</v>
      </c>
      <c r="AF103" s="409"/>
      <c r="AG103" s="267"/>
      <c r="AH103" s="267"/>
      <c r="AI103" s="267"/>
      <c r="AJ103" s="267"/>
    </row>
    <row r="104" spans="2:37" s="250" customFormat="1" ht="12.75" customHeight="1">
      <c r="B104" s="267"/>
      <c r="C104" s="267"/>
      <c r="D104" s="447" t="s">
        <v>65</v>
      </c>
      <c r="E104" s="448"/>
      <c r="F104" s="598"/>
      <c r="G104" s="599">
        <v>3370.4985686665218</v>
      </c>
      <c r="H104" s="601"/>
      <c r="I104" s="601"/>
      <c r="J104" s="601"/>
      <c r="K104" s="601"/>
      <c r="L104" s="601"/>
      <c r="M104" s="601"/>
      <c r="N104" s="601"/>
      <c r="O104" s="601"/>
      <c r="P104" s="601"/>
      <c r="Q104" s="408"/>
      <c r="R104" s="408"/>
      <c r="S104" s="408"/>
      <c r="T104" s="408"/>
      <c r="U104" s="408"/>
      <c r="V104" s="408">
        <v>5040.0158888779197</v>
      </c>
      <c r="W104" s="601"/>
      <c r="X104" s="599">
        <v>2815.5352119020713</v>
      </c>
      <c r="Y104" s="408">
        <v>4735.8857833324901</v>
      </c>
      <c r="Z104" s="599">
        <v>4567.4989409356158</v>
      </c>
      <c r="AA104" s="599">
        <v>4671.0588721612903</v>
      </c>
      <c r="AB104" s="599">
        <v>5329.4158321290788</v>
      </c>
      <c r="AC104" s="408">
        <v>5780.0117763370708</v>
      </c>
      <c r="AD104" s="408">
        <v>6329.8675401676683</v>
      </c>
      <c r="AE104" s="408">
        <v>4624</v>
      </c>
      <c r="AF104" s="409"/>
      <c r="AG104" s="267"/>
      <c r="AH104" s="267"/>
      <c r="AI104" s="267"/>
      <c r="AJ104" s="267"/>
    </row>
    <row r="105" spans="2:37" s="250" customFormat="1" ht="12.75" customHeight="1">
      <c r="B105" s="267"/>
      <c r="C105" s="267"/>
      <c r="D105" s="447" t="s">
        <v>66</v>
      </c>
      <c r="E105" s="448"/>
      <c r="F105" s="598"/>
      <c r="G105" s="599">
        <v>2445.8723724029305</v>
      </c>
      <c r="H105" s="601"/>
      <c r="I105" s="601"/>
      <c r="J105" s="601"/>
      <c r="K105" s="601"/>
      <c r="L105" s="601"/>
      <c r="M105" s="601"/>
      <c r="N105" s="601"/>
      <c r="O105" s="601"/>
      <c r="P105" s="601"/>
      <c r="Q105" s="408"/>
      <c r="R105" s="408"/>
      <c r="S105" s="408"/>
      <c r="T105" s="408"/>
      <c r="U105" s="408"/>
      <c r="V105" s="408">
        <v>4178.6109089365318</v>
      </c>
      <c r="W105" s="601"/>
      <c r="X105" s="599">
        <v>2834.5767374380648</v>
      </c>
      <c r="Y105" s="408">
        <v>3555.9353462759423</v>
      </c>
      <c r="Z105" s="599">
        <v>3704.0917836090653</v>
      </c>
      <c r="AA105" s="599">
        <v>4042.5670386773177</v>
      </c>
      <c r="AB105" s="599">
        <v>3916.2532472868193</v>
      </c>
      <c r="AC105" s="408">
        <v>4180.0481686331623</v>
      </c>
      <c r="AD105" s="408">
        <v>3957.2441815940215</v>
      </c>
      <c r="AE105" s="408">
        <v>4043</v>
      </c>
      <c r="AF105" s="409"/>
      <c r="AG105" s="267"/>
      <c r="AH105" s="267"/>
      <c r="AI105" s="267"/>
      <c r="AJ105" s="267"/>
    </row>
    <row r="106" spans="2:37" s="250" customFormat="1" ht="12.75" customHeight="1">
      <c r="B106" s="267"/>
      <c r="C106" s="267"/>
      <c r="D106" s="602" t="s">
        <v>227</v>
      </c>
      <c r="E106" s="603"/>
      <c r="F106" s="604"/>
      <c r="G106" s="605">
        <v>0</v>
      </c>
      <c r="H106" s="606"/>
      <c r="I106" s="606"/>
      <c r="J106" s="606"/>
      <c r="K106" s="606"/>
      <c r="L106" s="606"/>
      <c r="M106" s="606"/>
      <c r="N106" s="606"/>
      <c r="O106" s="606"/>
      <c r="P106" s="606"/>
      <c r="Q106" s="415"/>
      <c r="R106" s="415"/>
      <c r="S106" s="415"/>
      <c r="T106" s="415"/>
      <c r="U106" s="415"/>
      <c r="V106" s="415">
        <v>230.14946410299999</v>
      </c>
      <c r="W106" s="606"/>
      <c r="X106" s="605">
        <v>187.73177355497708</v>
      </c>
      <c r="Y106" s="415">
        <v>210.55504038595049</v>
      </c>
      <c r="Z106" s="605">
        <v>195.07694172270385</v>
      </c>
      <c r="AA106" s="605">
        <v>207.2559455355649</v>
      </c>
      <c r="AB106" s="605">
        <v>222.56709685048992</v>
      </c>
      <c r="AC106" s="415">
        <v>240.49215163980639</v>
      </c>
      <c r="AD106" s="415">
        <v>247.45271412641995</v>
      </c>
      <c r="AE106" s="415">
        <v>272.40519207546396</v>
      </c>
      <c r="AF106" s="416"/>
      <c r="AG106" s="267"/>
      <c r="AH106" s="267"/>
      <c r="AI106" s="267"/>
      <c r="AJ106" s="267"/>
    </row>
    <row r="107" spans="2:37" s="250" customFormat="1" ht="12.75" customHeight="1">
      <c r="B107" s="267"/>
      <c r="C107" s="267"/>
      <c r="D107" s="607" t="s">
        <v>67</v>
      </c>
      <c r="E107" s="475"/>
      <c r="F107" s="608"/>
      <c r="G107" s="477">
        <f>SUM(G101:G106)</f>
        <v>14731.747454925848</v>
      </c>
      <c r="H107" s="477">
        <f t="shared" ref="H107:AF107" si="16">SUM(H101:H106)</f>
        <v>0</v>
      </c>
      <c r="I107" s="477">
        <f t="shared" si="16"/>
        <v>0</v>
      </c>
      <c r="J107" s="477">
        <f t="shared" si="16"/>
        <v>0</v>
      </c>
      <c r="K107" s="477">
        <f t="shared" si="16"/>
        <v>0</v>
      </c>
      <c r="L107" s="477">
        <f t="shared" si="16"/>
        <v>0</v>
      </c>
      <c r="M107" s="477">
        <f t="shared" si="16"/>
        <v>0</v>
      </c>
      <c r="N107" s="477">
        <f t="shared" si="16"/>
        <v>0</v>
      </c>
      <c r="O107" s="477">
        <f t="shared" si="16"/>
        <v>0</v>
      </c>
      <c r="P107" s="477">
        <f t="shared" si="16"/>
        <v>0</v>
      </c>
      <c r="Q107" s="477">
        <f t="shared" si="16"/>
        <v>0</v>
      </c>
      <c r="R107" s="477">
        <f t="shared" si="16"/>
        <v>0</v>
      </c>
      <c r="S107" s="477">
        <f t="shared" si="16"/>
        <v>0</v>
      </c>
      <c r="T107" s="477">
        <f t="shared" si="16"/>
        <v>0</v>
      </c>
      <c r="U107" s="477">
        <f t="shared" si="16"/>
        <v>0</v>
      </c>
      <c r="V107" s="477">
        <f t="shared" si="16"/>
        <v>20157.257423902913</v>
      </c>
      <c r="W107" s="477">
        <f t="shared" si="16"/>
        <v>0</v>
      </c>
      <c r="X107" s="477">
        <f t="shared" si="16"/>
        <v>10751.662816918199</v>
      </c>
      <c r="Y107" s="477">
        <f t="shared" si="16"/>
        <v>18643.21636249786</v>
      </c>
      <c r="Z107" s="477">
        <f t="shared" si="16"/>
        <v>18143.245760547557</v>
      </c>
      <c r="AA107" s="477">
        <f t="shared" si="16"/>
        <v>18505.450901825669</v>
      </c>
      <c r="AB107" s="477">
        <f t="shared" si="16"/>
        <v>18840.025962140691</v>
      </c>
      <c r="AC107" s="477">
        <f t="shared" si="16"/>
        <v>20363.697074886153</v>
      </c>
      <c r="AD107" s="477">
        <f t="shared" si="16"/>
        <v>20382.321418602984</v>
      </c>
      <c r="AE107" s="477">
        <f t="shared" si="16"/>
        <v>19434.399135323682</v>
      </c>
      <c r="AF107" s="478">
        <f t="shared" si="16"/>
        <v>0</v>
      </c>
      <c r="AG107" s="267"/>
      <c r="AH107" s="267"/>
      <c r="AI107" s="267"/>
      <c r="AJ107" s="267"/>
    </row>
    <row r="108" spans="2:37" ht="7.5" customHeight="1">
      <c r="C108" s="257"/>
      <c r="D108" s="257"/>
      <c r="E108" s="257"/>
      <c r="F108" s="257"/>
      <c r="G108" s="479"/>
      <c r="H108" s="479"/>
      <c r="I108" s="479"/>
      <c r="J108" s="479"/>
      <c r="K108" s="479"/>
      <c r="L108" s="479"/>
      <c r="M108" s="479"/>
      <c r="N108" s="479"/>
      <c r="O108" s="479"/>
      <c r="P108" s="479"/>
      <c r="Q108" s="479"/>
      <c r="R108" s="479"/>
      <c r="S108" s="479"/>
      <c r="T108" s="479"/>
      <c r="U108" s="479"/>
      <c r="V108" s="479"/>
      <c r="W108" s="479"/>
      <c r="X108" s="479"/>
      <c r="Y108" s="479"/>
      <c r="Z108" s="479"/>
      <c r="AA108" s="479"/>
      <c r="AB108" s="479"/>
      <c r="AC108" s="479"/>
      <c r="AD108" s="479"/>
      <c r="AE108" s="479"/>
      <c r="AF108" s="479"/>
      <c r="AG108" s="261"/>
      <c r="AI108" s="261"/>
    </row>
    <row r="109" spans="2:37" ht="21" customHeight="1">
      <c r="C109" s="265" t="s">
        <v>228</v>
      </c>
      <c r="D109" s="258"/>
      <c r="E109" s="258"/>
      <c r="F109" s="258"/>
      <c r="G109" s="258"/>
      <c r="H109" s="258"/>
      <c r="I109" s="258"/>
      <c r="O109" s="262" t="s">
        <v>229</v>
      </c>
    </row>
    <row r="110" spans="2:37" s="2" customFormat="1" ht="12.75" customHeight="1">
      <c r="B110" s="671" t="s">
        <v>68</v>
      </c>
      <c r="C110" s="672"/>
      <c r="D110" s="609" t="s">
        <v>62</v>
      </c>
      <c r="E110" s="609"/>
      <c r="F110" s="610"/>
      <c r="G110" s="611">
        <v>91.103822260631389</v>
      </c>
      <c r="H110" s="611">
        <v>91.46284111407472</v>
      </c>
      <c r="I110" s="611">
        <v>91.800109004363648</v>
      </c>
      <c r="J110" s="611">
        <v>90.358873556207087</v>
      </c>
      <c r="K110" s="611">
        <v>97.552500189353324</v>
      </c>
      <c r="L110" s="611">
        <v>100.25027809880393</v>
      </c>
      <c r="M110" s="611">
        <v>96.954674543332402</v>
      </c>
      <c r="N110" s="612">
        <v>101.60371891751139</v>
      </c>
      <c r="O110" s="611">
        <v>91.717007307588332</v>
      </c>
      <c r="P110" s="611">
        <v>92.41367551891409</v>
      </c>
      <c r="Q110" s="611">
        <v>89.824472062992157</v>
      </c>
      <c r="R110" s="611">
        <v>87.239622877125797</v>
      </c>
      <c r="S110" s="611">
        <v>93.26906545096864</v>
      </c>
      <c r="T110" s="611">
        <v>92.747021503128792</v>
      </c>
      <c r="U110" s="611">
        <v>89.248852154948665</v>
      </c>
      <c r="V110" s="612">
        <v>103.66058877358445</v>
      </c>
      <c r="W110" s="611">
        <v>87.991061559518243</v>
      </c>
      <c r="X110" s="611">
        <v>107.60444194007954</v>
      </c>
      <c r="Y110" s="611">
        <v>105.76448707513863</v>
      </c>
      <c r="Z110" s="611">
        <v>103.19946352265102</v>
      </c>
      <c r="AA110" s="611">
        <v>110.22929647617781</v>
      </c>
      <c r="AB110" s="611">
        <v>111.25065179206551</v>
      </c>
      <c r="AC110" s="611">
        <v>104.58671449733872</v>
      </c>
      <c r="AD110" s="611">
        <v>98.870621530180102</v>
      </c>
      <c r="AE110" s="611">
        <v>85.023104334066431</v>
      </c>
      <c r="AF110" s="613">
        <v>79.5486327980732</v>
      </c>
      <c r="AG110" s="1"/>
      <c r="AH110" s="1"/>
      <c r="AI110" s="1"/>
      <c r="AJ110" s="1"/>
    </row>
    <row r="111" spans="2:37" s="2" customFormat="1" ht="12.75" customHeight="1">
      <c r="B111" s="673"/>
      <c r="C111" s="674"/>
      <c r="D111" s="614" t="s">
        <v>63</v>
      </c>
      <c r="E111" s="614"/>
      <c r="F111" s="615"/>
      <c r="G111" s="616">
        <v>501.89303905101281</v>
      </c>
      <c r="H111" s="616">
        <v>490.98928330030856</v>
      </c>
      <c r="I111" s="616">
        <v>480.7054172110291</v>
      </c>
      <c r="J111" s="616">
        <v>466.82635689475916</v>
      </c>
      <c r="K111" s="616">
        <v>483.69381657956791</v>
      </c>
      <c r="L111" s="616">
        <v>477.79856724495033</v>
      </c>
      <c r="M111" s="616">
        <v>482.07359780739876</v>
      </c>
      <c r="N111" s="617">
        <v>473.35981446267544</v>
      </c>
      <c r="O111" s="616">
        <v>443.22753292698792</v>
      </c>
      <c r="P111" s="616">
        <v>454.72073348264979</v>
      </c>
      <c r="Q111" s="616">
        <v>465.85463139645037</v>
      </c>
      <c r="R111" s="616">
        <v>453.33211217035921</v>
      </c>
      <c r="S111" s="616">
        <v>467.77633964418499</v>
      </c>
      <c r="T111" s="616">
        <v>470.8345692362123</v>
      </c>
      <c r="U111" s="616">
        <v>468.20449815293171</v>
      </c>
      <c r="V111" s="617">
        <v>456.90462841954945</v>
      </c>
      <c r="W111" s="616">
        <v>471.8460464294829</v>
      </c>
      <c r="X111" s="616">
        <v>471.95419168740557</v>
      </c>
      <c r="Y111" s="616">
        <v>417.03491491295284</v>
      </c>
      <c r="Z111" s="616">
        <v>382.1455530551803</v>
      </c>
      <c r="AA111" s="616">
        <v>413.50153831734985</v>
      </c>
      <c r="AB111" s="616">
        <v>428.96883845650336</v>
      </c>
      <c r="AC111" s="616">
        <v>432.24594218474812</v>
      </c>
      <c r="AD111" s="616">
        <v>431.85279545867024</v>
      </c>
      <c r="AE111" s="616">
        <v>424.14375716874133</v>
      </c>
      <c r="AF111" s="618">
        <v>411.18833121817698</v>
      </c>
      <c r="AG111" s="1"/>
      <c r="AH111" s="1"/>
      <c r="AI111" s="1"/>
      <c r="AJ111" s="1"/>
    </row>
    <row r="112" spans="2:37" s="11" customFormat="1" ht="12.75" customHeight="1">
      <c r="B112" s="673"/>
      <c r="C112" s="674"/>
      <c r="D112" s="614" t="s">
        <v>64</v>
      </c>
      <c r="E112" s="614"/>
      <c r="F112" s="615"/>
      <c r="G112" s="616">
        <v>206.23676764068469</v>
      </c>
      <c r="H112" s="616">
        <v>218.67368836262398</v>
      </c>
      <c r="I112" s="616">
        <v>225.13709610157659</v>
      </c>
      <c r="J112" s="616">
        <v>228.39631947003051</v>
      </c>
      <c r="K112" s="616">
        <v>237.97186850146591</v>
      </c>
      <c r="L112" s="616">
        <v>246.53668110832456</v>
      </c>
      <c r="M112" s="616">
        <v>252.79826194341379</v>
      </c>
      <c r="N112" s="617">
        <v>253.89772308438683</v>
      </c>
      <c r="O112" s="616">
        <v>251.87421425126189</v>
      </c>
      <c r="P112" s="616">
        <v>256.0075056675816</v>
      </c>
      <c r="Q112" s="616">
        <v>254.8458781897948</v>
      </c>
      <c r="R112" s="616">
        <v>258.8763532024559</v>
      </c>
      <c r="S112" s="616">
        <v>255.0848867529059</v>
      </c>
      <c r="T112" s="616">
        <v>251.27707979434058</v>
      </c>
      <c r="U112" s="616">
        <v>245.24405216439661</v>
      </c>
      <c r="V112" s="617">
        <v>239.69457441870784</v>
      </c>
      <c r="W112" s="616">
        <v>236.14811242933268</v>
      </c>
      <c r="X112" s="616">
        <v>234.04952533328242</v>
      </c>
      <c r="Y112" s="616">
        <v>225.25093071710313</v>
      </c>
      <c r="Z112" s="616">
        <v>221.41699843362204</v>
      </c>
      <c r="AA112" s="616">
        <v>222.13802484401427</v>
      </c>
      <c r="AB112" s="616">
        <v>220.46118126190234</v>
      </c>
      <c r="AC112" s="616">
        <v>226.13817422644041</v>
      </c>
      <c r="AD112" s="616">
        <v>224.66196319613383</v>
      </c>
      <c r="AE112" s="616">
        <v>217.09583232349141</v>
      </c>
      <c r="AF112" s="618">
        <v>213.34799064361897</v>
      </c>
      <c r="AG112" s="1"/>
      <c r="AH112" s="1"/>
      <c r="AI112" s="1"/>
      <c r="AJ112" s="1"/>
    </row>
    <row r="113" spans="2:36" s="11" customFormat="1" ht="12.75" customHeight="1">
      <c r="B113" s="673"/>
      <c r="C113" s="674"/>
      <c r="D113" s="614" t="s">
        <v>65</v>
      </c>
      <c r="E113" s="614"/>
      <c r="F113" s="615"/>
      <c r="G113" s="616">
        <v>136.99768244072391</v>
      </c>
      <c r="H113" s="616">
        <v>140.39939882368958</v>
      </c>
      <c r="I113" s="616">
        <v>145.02590051006308</v>
      </c>
      <c r="J113" s="616">
        <v>151.28544367558328</v>
      </c>
      <c r="K113" s="616">
        <v>166.61285842248765</v>
      </c>
      <c r="L113" s="616">
        <v>170.22520555813699</v>
      </c>
      <c r="M113" s="616">
        <v>175.15149596099468</v>
      </c>
      <c r="N113" s="617">
        <v>180.53595859337142</v>
      </c>
      <c r="O113" s="616">
        <v>193.44962929310256</v>
      </c>
      <c r="P113" s="616">
        <v>203.44205710491312</v>
      </c>
      <c r="Q113" s="616">
        <v>210.27897398530399</v>
      </c>
      <c r="R113" s="616">
        <v>209.97073581865337</v>
      </c>
      <c r="S113" s="616">
        <v>221.39900028241641</v>
      </c>
      <c r="T113" s="616">
        <v>225.73064430089318</v>
      </c>
      <c r="U113" s="616">
        <v>238.81437328940885</v>
      </c>
      <c r="V113" s="617">
        <v>238.86105376565919</v>
      </c>
      <c r="W113" s="616">
        <v>235.67760330322753</v>
      </c>
      <c r="X113" s="616">
        <v>237.26692952316549</v>
      </c>
      <c r="Y113" s="616">
        <v>231.46961254580634</v>
      </c>
      <c r="Z113" s="616">
        <v>219.87740162707152</v>
      </c>
      <c r="AA113" s="616">
        <v>218.83337038249158</v>
      </c>
      <c r="AB113" s="616">
        <v>235.88621174643541</v>
      </c>
      <c r="AC113" s="616">
        <v>253.61512545242948</v>
      </c>
      <c r="AD113" s="616">
        <v>278.30465439931459</v>
      </c>
      <c r="AE113" s="616">
        <v>273.97502510684996</v>
      </c>
      <c r="AF113" s="618">
        <v>265.38827221958098</v>
      </c>
      <c r="AG113" s="1"/>
      <c r="AH113" s="1"/>
      <c r="AI113" s="1"/>
      <c r="AJ113" s="1"/>
    </row>
    <row r="114" spans="2:36" s="11" customFormat="1" ht="12.75" customHeight="1">
      <c r="B114" s="673"/>
      <c r="C114" s="674"/>
      <c r="D114" s="614" t="s">
        <v>66</v>
      </c>
      <c r="E114" s="614"/>
      <c r="F114" s="615"/>
      <c r="G114" s="616">
        <v>130.61301376536565</v>
      </c>
      <c r="H114" s="616">
        <v>132.51609244104063</v>
      </c>
      <c r="I114" s="616">
        <v>139.79797957103233</v>
      </c>
      <c r="J114" s="616">
        <v>140.9621352842255</v>
      </c>
      <c r="K114" s="616">
        <v>148.35932914424137</v>
      </c>
      <c r="L114" s="616">
        <v>151.84081004768063</v>
      </c>
      <c r="M114" s="616">
        <v>151.39621426891256</v>
      </c>
      <c r="N114" s="617">
        <v>147.77379243515844</v>
      </c>
      <c r="O114" s="616">
        <v>147.84475417681548</v>
      </c>
      <c r="P114" s="616">
        <v>156.25194615157449</v>
      </c>
      <c r="Q114" s="616">
        <v>161.28690920682047</v>
      </c>
      <c r="R114" s="616">
        <v>157.57931693069017</v>
      </c>
      <c r="S114" s="616">
        <v>168.97890233787163</v>
      </c>
      <c r="T114" s="616">
        <v>171.03999404495374</v>
      </c>
      <c r="U114" s="616">
        <v>170.1043161603742</v>
      </c>
      <c r="V114" s="617">
        <v>179.89834153955377</v>
      </c>
      <c r="W114" s="616">
        <v>168.25750983535738</v>
      </c>
      <c r="X114" s="616">
        <v>183.72462589359452</v>
      </c>
      <c r="Y114" s="616">
        <v>173.72855562669818</v>
      </c>
      <c r="Z114" s="616">
        <v>163.35414086451087</v>
      </c>
      <c r="AA114" s="616">
        <v>174.05610168575757</v>
      </c>
      <c r="AB114" s="616">
        <v>191.79547816104719</v>
      </c>
      <c r="AC114" s="616">
        <v>204.15992598345963</v>
      </c>
      <c r="AD114" s="616">
        <v>201.3457450423536</v>
      </c>
      <c r="AE114" s="616">
        <v>189.14109747672097</v>
      </c>
      <c r="AF114" s="618">
        <v>179.47950525336418</v>
      </c>
      <c r="AG114" s="1"/>
      <c r="AH114" s="1"/>
      <c r="AI114" s="1"/>
      <c r="AJ114" s="1"/>
    </row>
    <row r="115" spans="2:36" s="250" customFormat="1" ht="12.75" customHeight="1">
      <c r="B115" s="675"/>
      <c r="C115" s="676"/>
      <c r="D115" s="619" t="s">
        <v>130</v>
      </c>
      <c r="E115" s="619"/>
      <c r="F115" s="620"/>
      <c r="G115" s="472">
        <f>SUM(G110:G114)</f>
        <v>1066.8443251584185</v>
      </c>
      <c r="H115" s="472">
        <f t="shared" ref="H115:AE115" si="17">SUM(H110:H114)</f>
        <v>1074.0413040417375</v>
      </c>
      <c r="I115" s="472">
        <f t="shared" si="17"/>
        <v>1082.4665023980647</v>
      </c>
      <c r="J115" s="472">
        <f t="shared" si="17"/>
        <v>1077.8291288808057</v>
      </c>
      <c r="K115" s="472">
        <f t="shared" si="17"/>
        <v>1134.1903728371162</v>
      </c>
      <c r="L115" s="472">
        <f t="shared" si="17"/>
        <v>1146.6515420578962</v>
      </c>
      <c r="M115" s="472">
        <f t="shared" si="17"/>
        <v>1158.3742445240523</v>
      </c>
      <c r="N115" s="472">
        <f t="shared" si="17"/>
        <v>1157.1710074931036</v>
      </c>
      <c r="O115" s="472">
        <f t="shared" si="17"/>
        <v>1128.1131379557562</v>
      </c>
      <c r="P115" s="472">
        <f t="shared" si="17"/>
        <v>1162.8359179256331</v>
      </c>
      <c r="Q115" s="472">
        <f t="shared" si="17"/>
        <v>1182.0908648413617</v>
      </c>
      <c r="R115" s="472">
        <f t="shared" si="17"/>
        <v>1166.9981409992845</v>
      </c>
      <c r="S115" s="472">
        <f t="shared" si="17"/>
        <v>1206.5081944683477</v>
      </c>
      <c r="T115" s="472">
        <f t="shared" si="17"/>
        <v>1211.6293088795287</v>
      </c>
      <c r="U115" s="472">
        <f t="shared" si="17"/>
        <v>1211.6160919220601</v>
      </c>
      <c r="V115" s="472">
        <f t="shared" si="17"/>
        <v>1219.0191869170546</v>
      </c>
      <c r="W115" s="472">
        <f t="shared" si="17"/>
        <v>1199.9203335569186</v>
      </c>
      <c r="X115" s="472">
        <f t="shared" si="17"/>
        <v>1234.5997143775276</v>
      </c>
      <c r="Y115" s="472">
        <f t="shared" si="17"/>
        <v>1153.2485008776991</v>
      </c>
      <c r="Z115" s="472">
        <f t="shared" si="17"/>
        <v>1089.9935575030356</v>
      </c>
      <c r="AA115" s="472">
        <f t="shared" si="17"/>
        <v>1138.7583317057911</v>
      </c>
      <c r="AB115" s="472">
        <f t="shared" si="17"/>
        <v>1188.3623614179537</v>
      </c>
      <c r="AC115" s="472">
        <f t="shared" si="17"/>
        <v>1220.7458823444163</v>
      </c>
      <c r="AD115" s="472">
        <f t="shared" si="17"/>
        <v>1235.0357796266524</v>
      </c>
      <c r="AE115" s="472">
        <f t="shared" si="17"/>
        <v>1189.3788164098701</v>
      </c>
      <c r="AF115" s="473"/>
      <c r="AG115" s="267"/>
      <c r="AH115" s="267"/>
      <c r="AI115" s="267"/>
      <c r="AJ115" s="267"/>
    </row>
    <row r="116" spans="2:36" s="11" customFormat="1" ht="12.75" customHeight="1">
      <c r="B116" s="677" t="s">
        <v>133</v>
      </c>
      <c r="C116" s="678"/>
      <c r="D116" s="621" t="s">
        <v>49</v>
      </c>
      <c r="E116" s="621"/>
      <c r="F116" s="622"/>
      <c r="G116" s="623">
        <v>65.125994535528179</v>
      </c>
      <c r="H116" s="623">
        <v>66.220898023044768</v>
      </c>
      <c r="I116" s="623">
        <v>66.14951926019144</v>
      </c>
      <c r="J116" s="623">
        <v>64.863514874937081</v>
      </c>
      <c r="K116" s="623">
        <v>66.439762202855093</v>
      </c>
      <c r="L116" s="623">
        <v>66.774087991480073</v>
      </c>
      <c r="M116" s="623">
        <v>67.297676358663068</v>
      </c>
      <c r="N116" s="624">
        <v>64.691798465169498</v>
      </c>
      <c r="O116" s="623">
        <v>58.609944120293193</v>
      </c>
      <c r="P116" s="623">
        <v>58.899072792361238</v>
      </c>
      <c r="Q116" s="623">
        <v>59.357428232750529</v>
      </c>
      <c r="R116" s="623">
        <v>58.040999759272914</v>
      </c>
      <c r="S116" s="623">
        <v>55.348265059446199</v>
      </c>
      <c r="T116" s="623">
        <v>54.560852773661779</v>
      </c>
      <c r="U116" s="623">
        <v>54.543233901614755</v>
      </c>
      <c r="V116" s="624">
        <v>55.643977832797077</v>
      </c>
      <c r="W116" s="623">
        <v>55.893472805397273</v>
      </c>
      <c r="X116" s="623">
        <v>55.092648974189999</v>
      </c>
      <c r="Y116" s="623">
        <v>50.793224618314177</v>
      </c>
      <c r="Z116" s="623">
        <v>45.234705405729784</v>
      </c>
      <c r="AA116" s="623">
        <v>46.316103039967025</v>
      </c>
      <c r="AB116" s="623">
        <v>46.226842695961473</v>
      </c>
      <c r="AC116" s="623">
        <v>46.288208428078946</v>
      </c>
      <c r="AD116" s="623">
        <v>48.034114633908317</v>
      </c>
      <c r="AE116" s="623">
        <v>47.434264684650884</v>
      </c>
      <c r="AF116" s="625">
        <v>46.156227730441223</v>
      </c>
      <c r="AG116" s="1"/>
      <c r="AH116" s="1"/>
      <c r="AI116" s="1"/>
      <c r="AJ116" s="1"/>
    </row>
    <row r="117" spans="2:36" s="11" customFormat="1" ht="12.75" customHeight="1">
      <c r="B117" s="679"/>
      <c r="C117" s="680"/>
      <c r="D117" s="614" t="s">
        <v>54</v>
      </c>
      <c r="E117" s="614"/>
      <c r="F117" s="626"/>
      <c r="G117" s="627">
        <v>24.004789495147605</v>
      </c>
      <c r="H117" s="627">
        <v>24.193303079771095</v>
      </c>
      <c r="I117" s="627">
        <v>25.997784883166442</v>
      </c>
      <c r="J117" s="627">
        <v>25.019816501809952</v>
      </c>
      <c r="K117" s="627">
        <v>28.598436990483407</v>
      </c>
      <c r="L117" s="627">
        <v>29.139666356417248</v>
      </c>
      <c r="M117" s="627">
        <v>29.649884515558579</v>
      </c>
      <c r="N117" s="628">
        <v>31.207113724399004</v>
      </c>
      <c r="O117" s="627">
        <v>31.447885947133283</v>
      </c>
      <c r="P117" s="627">
        <v>31.365707267695381</v>
      </c>
      <c r="Q117" s="627">
        <v>32.856496577069208</v>
      </c>
      <c r="R117" s="627">
        <v>32.522541455449932</v>
      </c>
      <c r="S117" s="627">
        <v>32.76772216385082</v>
      </c>
      <c r="T117" s="627">
        <v>33.515749112426711</v>
      </c>
      <c r="U117" s="627">
        <v>32.703600998426424</v>
      </c>
      <c r="V117" s="628">
        <v>31.657635765383382</v>
      </c>
      <c r="W117" s="627">
        <v>29.911656708535389</v>
      </c>
      <c r="X117" s="627">
        <v>30.488157264612141</v>
      </c>
      <c r="Y117" s="627">
        <v>31.86148352838077</v>
      </c>
      <c r="Z117" s="627">
        <v>28.202776998201294</v>
      </c>
      <c r="AA117" s="627">
        <v>28.719830988225869</v>
      </c>
      <c r="AB117" s="627">
        <v>28.039636165409298</v>
      </c>
      <c r="AC117" s="627">
        <v>29.845585203940114</v>
      </c>
      <c r="AD117" s="627">
        <v>29.333357204807157</v>
      </c>
      <c r="AE117" s="627">
        <v>28.528100336765824</v>
      </c>
      <c r="AF117" s="629">
        <v>28.87070189644626</v>
      </c>
      <c r="AG117" s="1"/>
      <c r="AH117" s="1"/>
      <c r="AI117" s="1"/>
      <c r="AJ117" s="1"/>
    </row>
    <row r="118" spans="2:36" s="11" customFormat="1" ht="12.75" customHeight="1">
      <c r="B118" s="679"/>
      <c r="C118" s="680"/>
      <c r="D118" s="614" t="s">
        <v>78</v>
      </c>
      <c r="E118" s="614"/>
      <c r="F118" s="626"/>
      <c r="G118" s="627">
        <v>6.4908852525847154</v>
      </c>
      <c r="H118" s="627">
        <v>6.2824574959036665</v>
      </c>
      <c r="I118" s="627">
        <v>6.0256449748862249</v>
      </c>
      <c r="J118" s="627">
        <v>5.8038030176439213</v>
      </c>
      <c r="K118" s="627">
        <v>5.6033420203765063</v>
      </c>
      <c r="L118" s="627">
        <v>5.7916632149150118</v>
      </c>
      <c r="M118" s="627">
        <v>5.9027988091002168</v>
      </c>
      <c r="N118" s="628">
        <v>5.8640098537254941</v>
      </c>
      <c r="O118" s="627">
        <v>5.4429868276799258</v>
      </c>
      <c r="P118" s="627">
        <v>5.4617732226118827</v>
      </c>
      <c r="Q118" s="627">
        <v>5.5305044939630905</v>
      </c>
      <c r="R118" s="627">
        <v>5.0787758586662912</v>
      </c>
      <c r="S118" s="627">
        <v>4.8365081299754999</v>
      </c>
      <c r="T118" s="627">
        <v>4.6724789726132023</v>
      </c>
      <c r="U118" s="627">
        <v>4.5246936050694861</v>
      </c>
      <c r="V118" s="628">
        <v>4.4645164405948972</v>
      </c>
      <c r="W118" s="627">
        <v>4.3990045602344008</v>
      </c>
      <c r="X118" s="627">
        <v>4.4230758854723042</v>
      </c>
      <c r="Y118" s="627">
        <v>4.0028765432333024</v>
      </c>
      <c r="Z118" s="627">
        <v>3.6645070855664326</v>
      </c>
      <c r="AA118" s="627">
        <v>3.55943402942111</v>
      </c>
      <c r="AB118" s="627">
        <v>3.4486931324486987</v>
      </c>
      <c r="AC118" s="627">
        <v>3.4590045085556893</v>
      </c>
      <c r="AD118" s="627">
        <v>3.4653787908582365</v>
      </c>
      <c r="AE118" s="627">
        <v>3.371028429761608</v>
      </c>
      <c r="AF118" s="629">
        <v>3.4097549429953564</v>
      </c>
      <c r="AG118" s="1"/>
      <c r="AH118" s="1"/>
      <c r="AI118" s="1"/>
      <c r="AJ118" s="1"/>
    </row>
    <row r="119" spans="2:36" s="250" customFormat="1" ht="12.75" customHeight="1">
      <c r="B119" s="681"/>
      <c r="C119" s="682"/>
      <c r="D119" s="619" t="s">
        <v>131</v>
      </c>
      <c r="E119" s="619"/>
      <c r="F119" s="620"/>
      <c r="G119" s="472">
        <f>SUM(G116:G118)</f>
        <v>95.621669283260502</v>
      </c>
      <c r="H119" s="472">
        <f t="shared" ref="H119:AD119" si="18">SUM(H116:H118)</f>
        <v>96.696658598719537</v>
      </c>
      <c r="I119" s="472">
        <f t="shared" si="18"/>
        <v>98.172949118244105</v>
      </c>
      <c r="J119" s="472">
        <f t="shared" si="18"/>
        <v>95.687134394390952</v>
      </c>
      <c r="K119" s="472">
        <f t="shared" si="18"/>
        <v>100.641541213715</v>
      </c>
      <c r="L119" s="472">
        <f t="shared" si="18"/>
        <v>101.70541756281233</v>
      </c>
      <c r="M119" s="472">
        <f t="shared" si="18"/>
        <v>102.85035968332187</v>
      </c>
      <c r="N119" s="472">
        <f t="shared" si="18"/>
        <v>101.762922043294</v>
      </c>
      <c r="O119" s="472">
        <f t="shared" si="18"/>
        <v>95.500816895106411</v>
      </c>
      <c r="P119" s="472">
        <f t="shared" si="18"/>
        <v>95.726553282668505</v>
      </c>
      <c r="Q119" s="472">
        <f t="shared" si="18"/>
        <v>97.744429303782823</v>
      </c>
      <c r="R119" s="472">
        <f t="shared" si="18"/>
        <v>95.642317073389137</v>
      </c>
      <c r="S119" s="472">
        <f t="shared" si="18"/>
        <v>92.952495353272525</v>
      </c>
      <c r="T119" s="472">
        <f t="shared" si="18"/>
        <v>92.749080858701703</v>
      </c>
      <c r="U119" s="472">
        <f t="shared" si="18"/>
        <v>91.771528505110666</v>
      </c>
      <c r="V119" s="472">
        <f t="shared" si="18"/>
        <v>91.766130038775358</v>
      </c>
      <c r="W119" s="472">
        <f t="shared" si="18"/>
        <v>90.204134074167058</v>
      </c>
      <c r="X119" s="472">
        <f t="shared" si="18"/>
        <v>90.00388212427444</v>
      </c>
      <c r="Y119" s="472">
        <f t="shared" si="18"/>
        <v>86.657584689928242</v>
      </c>
      <c r="Z119" s="472">
        <f t="shared" si="18"/>
        <v>77.101989489497512</v>
      </c>
      <c r="AA119" s="472">
        <f t="shared" si="18"/>
        <v>78.59536805761401</v>
      </c>
      <c r="AB119" s="472">
        <f t="shared" si="18"/>
        <v>77.715171993819467</v>
      </c>
      <c r="AC119" s="472">
        <f t="shared" si="18"/>
        <v>79.592798140574757</v>
      </c>
      <c r="AD119" s="472">
        <f t="shared" si="18"/>
        <v>80.832850629573713</v>
      </c>
      <c r="AE119" s="472">
        <f>SUM(AE116:AE118)</f>
        <v>79.33339345117831</v>
      </c>
      <c r="AF119" s="473"/>
      <c r="AG119" s="267"/>
      <c r="AH119" s="267"/>
      <c r="AI119" s="267"/>
      <c r="AJ119" s="267"/>
    </row>
    <row r="120" spans="2:36" ht="12.75" customHeight="1">
      <c r="B120" s="630"/>
      <c r="C120" s="631"/>
      <c r="D120" s="475" t="s">
        <v>67</v>
      </c>
      <c r="E120" s="475"/>
      <c r="F120" s="632"/>
      <c r="G120" s="477">
        <f>G115+G119</f>
        <v>1162.465994441679</v>
      </c>
      <c r="H120" s="477">
        <f t="shared" ref="H120:AF120" si="19">H115+H119</f>
        <v>1170.737962640457</v>
      </c>
      <c r="I120" s="477">
        <f t="shared" si="19"/>
        <v>1180.6394515163088</v>
      </c>
      <c r="J120" s="477">
        <f t="shared" si="19"/>
        <v>1173.5162632751967</v>
      </c>
      <c r="K120" s="477">
        <f t="shared" si="19"/>
        <v>1234.8319140508313</v>
      </c>
      <c r="L120" s="477">
        <f t="shared" si="19"/>
        <v>1248.3569596207085</v>
      </c>
      <c r="M120" s="477">
        <f t="shared" si="19"/>
        <v>1261.2246042073741</v>
      </c>
      <c r="N120" s="477">
        <f t="shared" si="19"/>
        <v>1258.9339295363975</v>
      </c>
      <c r="O120" s="477">
        <f t="shared" si="19"/>
        <v>1223.6139548508627</v>
      </c>
      <c r="P120" s="477">
        <f t="shared" si="19"/>
        <v>1258.5624712083015</v>
      </c>
      <c r="Q120" s="477">
        <f t="shared" si="19"/>
        <v>1279.8352941451446</v>
      </c>
      <c r="R120" s="477">
        <f t="shared" si="19"/>
        <v>1262.6404580726737</v>
      </c>
      <c r="S120" s="477">
        <f t="shared" si="19"/>
        <v>1299.4606898216202</v>
      </c>
      <c r="T120" s="477">
        <f t="shared" si="19"/>
        <v>1304.3783897382305</v>
      </c>
      <c r="U120" s="477">
        <f t="shared" si="19"/>
        <v>1303.3876204271708</v>
      </c>
      <c r="V120" s="477">
        <f t="shared" si="19"/>
        <v>1310.78531695583</v>
      </c>
      <c r="W120" s="477">
        <f t="shared" si="19"/>
        <v>1290.1244676310857</v>
      </c>
      <c r="X120" s="477">
        <f t="shared" si="19"/>
        <v>1324.603596501802</v>
      </c>
      <c r="Y120" s="477">
        <f t="shared" si="19"/>
        <v>1239.9060855676273</v>
      </c>
      <c r="Z120" s="477">
        <f t="shared" si="19"/>
        <v>1167.0955469925332</v>
      </c>
      <c r="AA120" s="477">
        <f t="shared" si="19"/>
        <v>1217.3536997634051</v>
      </c>
      <c r="AB120" s="477">
        <f t="shared" si="19"/>
        <v>1266.0775334117732</v>
      </c>
      <c r="AC120" s="477">
        <f t="shared" si="19"/>
        <v>1300.3386804849911</v>
      </c>
      <c r="AD120" s="477">
        <f t="shared" si="19"/>
        <v>1315.868630256226</v>
      </c>
      <c r="AE120" s="477">
        <f t="shared" si="19"/>
        <v>1268.7122098610484</v>
      </c>
      <c r="AF120" s="478">
        <f t="shared" si="19"/>
        <v>0</v>
      </c>
      <c r="AG120" s="261"/>
      <c r="AI120" s="261"/>
    </row>
    <row r="121" spans="2:36" ht="12" customHeight="1">
      <c r="C121" s="257"/>
      <c r="D121" s="257"/>
      <c r="E121" s="257"/>
      <c r="F121" s="257"/>
      <c r="G121" s="479"/>
      <c r="H121" s="479"/>
      <c r="I121" s="479"/>
      <c r="J121" s="479"/>
      <c r="K121" s="479"/>
      <c r="L121" s="479"/>
      <c r="M121" s="479"/>
      <c r="N121" s="479"/>
      <c r="O121" s="479"/>
      <c r="P121" s="479"/>
      <c r="Q121" s="479"/>
      <c r="R121" s="479"/>
      <c r="S121" s="479"/>
      <c r="T121" s="479"/>
      <c r="U121" s="479"/>
      <c r="V121" s="479"/>
      <c r="W121" s="479"/>
      <c r="X121" s="479"/>
      <c r="Y121" s="479"/>
      <c r="Z121" s="479"/>
      <c r="AA121" s="479"/>
      <c r="AB121" s="479"/>
      <c r="AC121" s="479"/>
      <c r="AD121" s="479"/>
      <c r="AE121" s="479"/>
      <c r="AF121" s="479"/>
      <c r="AG121" s="261"/>
      <c r="AI121" s="261"/>
    </row>
    <row r="122" spans="2:36" ht="13.5" customHeight="1">
      <c r="B122" s="257"/>
      <c r="C122" s="261"/>
      <c r="D122" s="261"/>
      <c r="E122" s="261"/>
      <c r="F122" s="261"/>
      <c r="G122" s="261"/>
      <c r="H122" s="261"/>
      <c r="I122" s="261"/>
      <c r="J122" s="261"/>
      <c r="K122" s="261"/>
      <c r="L122" s="261"/>
      <c r="M122" s="261"/>
      <c r="N122" s="261"/>
      <c r="O122" s="261"/>
      <c r="P122" s="261"/>
      <c r="Q122" s="261"/>
      <c r="R122" s="261"/>
      <c r="S122" s="261"/>
      <c r="T122" s="261"/>
      <c r="U122" s="261"/>
      <c r="V122" s="261"/>
      <c r="W122" s="261"/>
      <c r="X122" s="261"/>
      <c r="Y122" s="261"/>
      <c r="Z122" s="261"/>
      <c r="AA122" s="261"/>
      <c r="AB122" s="261"/>
      <c r="AC122" s="261"/>
      <c r="AD122" s="261"/>
      <c r="AE122" s="261"/>
      <c r="AF122" s="261"/>
      <c r="AG122" s="261"/>
      <c r="AH122" s="261"/>
      <c r="AI122" s="261"/>
    </row>
    <row r="123" spans="2:36" ht="13.5" customHeight="1">
      <c r="B123" s="257"/>
      <c r="C123" s="261"/>
      <c r="D123" s="261"/>
      <c r="E123" s="261"/>
      <c r="F123" s="261"/>
      <c r="G123" s="261"/>
      <c r="H123" s="261"/>
      <c r="I123" s="261"/>
      <c r="J123" s="261"/>
      <c r="K123" s="261"/>
      <c r="L123" s="261"/>
      <c r="M123" s="261"/>
      <c r="N123" s="261"/>
      <c r="O123" s="261"/>
      <c r="P123" s="261"/>
      <c r="Q123" s="261"/>
      <c r="R123" s="261"/>
      <c r="S123" s="261"/>
      <c r="T123" s="261"/>
      <c r="U123" s="261"/>
      <c r="V123" s="261"/>
      <c r="W123" s="261"/>
      <c r="X123" s="261"/>
      <c r="Y123" s="261"/>
      <c r="Z123" s="261"/>
      <c r="AA123" s="261"/>
      <c r="AB123" s="261"/>
      <c r="AC123" s="261"/>
      <c r="AD123" s="261"/>
      <c r="AE123" s="261"/>
      <c r="AF123" s="261"/>
      <c r="AG123" s="261"/>
      <c r="AH123" s="261"/>
      <c r="AI123" s="261"/>
    </row>
    <row r="124" spans="2:36" ht="13.5" customHeight="1">
      <c r="B124" s="257"/>
      <c r="C124" s="261"/>
      <c r="D124" s="261"/>
      <c r="E124" s="261"/>
      <c r="F124" s="261"/>
      <c r="G124" s="261"/>
      <c r="H124" s="261"/>
      <c r="I124" s="261"/>
      <c r="J124" s="261"/>
      <c r="K124" s="261"/>
      <c r="L124" s="261"/>
      <c r="M124" s="261"/>
      <c r="N124" s="261"/>
      <c r="O124" s="261"/>
      <c r="P124" s="261"/>
      <c r="Q124" s="261"/>
      <c r="R124" s="261"/>
      <c r="S124" s="261"/>
      <c r="T124" s="261"/>
      <c r="U124" s="261"/>
      <c r="V124" s="261"/>
      <c r="W124" s="261"/>
      <c r="X124" s="261"/>
      <c r="Y124" s="261"/>
      <c r="Z124" s="261"/>
      <c r="AA124" s="261"/>
      <c r="AB124" s="261"/>
      <c r="AC124" s="261"/>
      <c r="AD124" s="261"/>
      <c r="AE124" s="261"/>
      <c r="AF124" s="261"/>
      <c r="AG124" s="261"/>
      <c r="AH124" s="261"/>
      <c r="AI124" s="261"/>
    </row>
    <row r="125" spans="2:36" ht="13.5" customHeight="1">
      <c r="B125" s="257"/>
      <c r="C125" s="261"/>
      <c r="D125" s="261"/>
      <c r="E125" s="261"/>
      <c r="F125" s="261"/>
      <c r="G125" s="261"/>
      <c r="H125" s="261"/>
      <c r="I125" s="261"/>
      <c r="J125" s="261"/>
      <c r="K125" s="261"/>
      <c r="L125" s="261"/>
      <c r="M125" s="261"/>
      <c r="N125" s="261"/>
      <c r="O125" s="261"/>
      <c r="P125" s="261"/>
      <c r="Q125" s="261"/>
      <c r="R125" s="261"/>
      <c r="S125" s="261"/>
      <c r="T125" s="261"/>
      <c r="U125" s="261"/>
      <c r="V125" s="261"/>
      <c r="W125" s="261"/>
      <c r="X125" s="261"/>
      <c r="Y125" s="261"/>
      <c r="Z125" s="261"/>
      <c r="AA125" s="261"/>
      <c r="AB125" s="261"/>
      <c r="AC125" s="261"/>
      <c r="AD125" s="261"/>
      <c r="AE125" s="261"/>
      <c r="AF125" s="261"/>
      <c r="AG125" s="261"/>
      <c r="AH125" s="261"/>
      <c r="AI125" s="261"/>
    </row>
    <row r="126" spans="2:36" ht="13.5" customHeight="1">
      <c r="B126" s="257"/>
      <c r="C126" s="261"/>
      <c r="D126" s="261"/>
      <c r="E126" s="261"/>
      <c r="F126" s="261"/>
      <c r="G126" s="261"/>
      <c r="H126" s="261"/>
      <c r="I126" s="261"/>
      <c r="J126" s="261"/>
      <c r="K126" s="261"/>
      <c r="L126" s="261"/>
      <c r="M126" s="261"/>
      <c r="N126" s="261"/>
      <c r="O126" s="261"/>
      <c r="P126" s="261"/>
      <c r="Q126" s="261"/>
      <c r="R126" s="261"/>
      <c r="S126" s="261"/>
      <c r="T126" s="261"/>
      <c r="U126" s="261"/>
      <c r="V126" s="261"/>
      <c r="W126" s="261"/>
      <c r="X126" s="261"/>
      <c r="Y126" s="261"/>
      <c r="Z126" s="261"/>
      <c r="AA126" s="261"/>
      <c r="AB126" s="261"/>
      <c r="AC126" s="261"/>
      <c r="AD126" s="261"/>
      <c r="AE126" s="261"/>
      <c r="AF126" s="261"/>
      <c r="AG126" s="261"/>
      <c r="AH126" s="261"/>
      <c r="AI126" s="261"/>
    </row>
    <row r="127" spans="2:36" ht="13.5" customHeight="1">
      <c r="B127" s="257"/>
      <c r="C127" s="261"/>
      <c r="D127" s="261"/>
      <c r="E127" s="261"/>
      <c r="F127" s="261"/>
      <c r="G127" s="261"/>
      <c r="H127" s="261"/>
      <c r="I127" s="261"/>
      <c r="J127" s="261"/>
      <c r="K127" s="261"/>
      <c r="L127" s="261"/>
      <c r="M127" s="261"/>
      <c r="N127" s="261"/>
      <c r="O127" s="261"/>
      <c r="P127" s="261"/>
      <c r="Q127" s="261"/>
      <c r="R127" s="261"/>
      <c r="S127" s="261"/>
      <c r="T127" s="261"/>
      <c r="U127" s="261"/>
      <c r="V127" s="261"/>
      <c r="W127" s="261"/>
      <c r="X127" s="261"/>
      <c r="Y127" s="261"/>
      <c r="Z127" s="261"/>
      <c r="AA127" s="261"/>
      <c r="AB127" s="261"/>
      <c r="AC127" s="261"/>
      <c r="AD127" s="261"/>
      <c r="AE127" s="261"/>
      <c r="AF127" s="261"/>
      <c r="AG127" s="261"/>
      <c r="AH127" s="261"/>
      <c r="AI127" s="261"/>
    </row>
    <row r="128" spans="2:36" ht="13.5" customHeight="1">
      <c r="B128" s="257"/>
      <c r="C128" s="261"/>
      <c r="D128" s="261"/>
      <c r="E128" s="261"/>
      <c r="F128" s="261"/>
      <c r="G128" s="261"/>
      <c r="H128" s="261"/>
      <c r="I128" s="261"/>
      <c r="J128" s="261"/>
      <c r="K128" s="261"/>
      <c r="L128" s="261"/>
      <c r="M128" s="261"/>
      <c r="N128" s="261"/>
      <c r="O128" s="261"/>
      <c r="P128" s="261"/>
      <c r="Q128" s="261"/>
      <c r="R128" s="261"/>
      <c r="S128" s="261"/>
      <c r="T128" s="261"/>
      <c r="U128" s="261"/>
      <c r="V128" s="261"/>
      <c r="W128" s="261"/>
      <c r="X128" s="261"/>
      <c r="Y128" s="261"/>
      <c r="Z128" s="261"/>
      <c r="AA128" s="261"/>
      <c r="AB128" s="261"/>
      <c r="AC128" s="261"/>
      <c r="AD128" s="261"/>
      <c r="AE128" s="261"/>
      <c r="AF128" s="261"/>
      <c r="AG128" s="261"/>
      <c r="AH128" s="261"/>
      <c r="AI128" s="261"/>
    </row>
    <row r="129" spans="2:35" ht="13.5" customHeight="1">
      <c r="B129" s="257"/>
      <c r="C129" s="261"/>
      <c r="D129" s="261"/>
      <c r="E129" s="261"/>
      <c r="F129" s="261"/>
      <c r="G129" s="261"/>
      <c r="H129" s="261"/>
      <c r="I129" s="261"/>
      <c r="J129" s="261"/>
      <c r="K129" s="261"/>
      <c r="L129" s="261"/>
      <c r="M129" s="261"/>
      <c r="N129" s="261"/>
      <c r="O129" s="261"/>
      <c r="P129" s="261"/>
      <c r="Q129" s="261"/>
      <c r="R129" s="261"/>
      <c r="S129" s="261"/>
      <c r="T129" s="261"/>
      <c r="U129" s="261"/>
      <c r="V129" s="261"/>
      <c r="W129" s="261"/>
      <c r="X129" s="261"/>
      <c r="Y129" s="261"/>
      <c r="Z129" s="261"/>
      <c r="AA129" s="261"/>
      <c r="AB129" s="261"/>
      <c r="AC129" s="261"/>
      <c r="AD129" s="261"/>
      <c r="AE129" s="261"/>
      <c r="AF129" s="261"/>
      <c r="AG129" s="261"/>
      <c r="AH129" s="261"/>
      <c r="AI129" s="261"/>
    </row>
    <row r="130" spans="2:35" ht="13.5" customHeight="1">
      <c r="B130" s="257"/>
      <c r="C130" s="261"/>
      <c r="D130" s="261"/>
      <c r="E130" s="261"/>
      <c r="F130" s="261"/>
      <c r="G130" s="261"/>
      <c r="H130" s="261"/>
      <c r="I130" s="261"/>
      <c r="J130" s="261"/>
      <c r="K130" s="261"/>
      <c r="L130" s="261"/>
      <c r="M130" s="261"/>
      <c r="N130" s="261"/>
      <c r="O130" s="261"/>
      <c r="P130" s="261"/>
      <c r="Q130" s="261"/>
      <c r="R130" s="261"/>
      <c r="S130" s="261"/>
      <c r="T130" s="261"/>
      <c r="U130" s="261"/>
      <c r="V130" s="261"/>
      <c r="W130" s="261"/>
      <c r="X130" s="261"/>
      <c r="Y130" s="261"/>
      <c r="Z130" s="261"/>
      <c r="AA130" s="261"/>
      <c r="AB130" s="261"/>
      <c r="AC130" s="261"/>
      <c r="AD130" s="261"/>
      <c r="AE130" s="261"/>
      <c r="AF130" s="261"/>
      <c r="AG130" s="261"/>
      <c r="AH130" s="261"/>
      <c r="AI130" s="261"/>
    </row>
    <row r="131" spans="2:35" ht="13.5" customHeight="1">
      <c r="B131" s="257"/>
      <c r="C131" s="261"/>
      <c r="D131" s="261"/>
      <c r="E131" s="261"/>
      <c r="F131" s="261"/>
      <c r="G131" s="261"/>
      <c r="H131" s="261"/>
      <c r="I131" s="261"/>
      <c r="J131" s="261"/>
      <c r="K131" s="261"/>
      <c r="L131" s="261"/>
      <c r="M131" s="261"/>
      <c r="N131" s="261"/>
      <c r="O131" s="261"/>
      <c r="P131" s="261"/>
      <c r="Q131" s="261"/>
      <c r="R131" s="261"/>
      <c r="S131" s="261"/>
      <c r="T131" s="261"/>
      <c r="U131" s="261"/>
      <c r="V131" s="261"/>
      <c r="W131" s="261"/>
      <c r="X131" s="261"/>
      <c r="Y131" s="261"/>
      <c r="Z131" s="261"/>
      <c r="AA131" s="261"/>
      <c r="AB131" s="261"/>
      <c r="AC131" s="261"/>
      <c r="AD131" s="261"/>
      <c r="AE131" s="261"/>
      <c r="AF131" s="261"/>
      <c r="AG131" s="261"/>
      <c r="AH131" s="261"/>
      <c r="AI131" s="261"/>
    </row>
    <row r="132" spans="2:35" ht="13.5" customHeight="1">
      <c r="B132" s="257"/>
      <c r="C132" s="261"/>
      <c r="D132" s="261"/>
      <c r="E132" s="261"/>
      <c r="F132" s="261"/>
      <c r="G132" s="261"/>
      <c r="H132" s="261"/>
      <c r="I132" s="261"/>
      <c r="J132" s="261"/>
      <c r="K132" s="261"/>
      <c r="L132" s="261"/>
      <c r="M132" s="261"/>
      <c r="N132" s="261"/>
      <c r="O132" s="261"/>
      <c r="P132" s="261"/>
      <c r="Q132" s="261"/>
      <c r="R132" s="261"/>
      <c r="S132" s="261"/>
      <c r="T132" s="261"/>
      <c r="U132" s="261"/>
      <c r="V132" s="261"/>
      <c r="W132" s="261"/>
      <c r="X132" s="261"/>
      <c r="Y132" s="261"/>
      <c r="Z132" s="261"/>
      <c r="AA132" s="261"/>
      <c r="AB132" s="261"/>
      <c r="AC132" s="261"/>
      <c r="AD132" s="261"/>
      <c r="AE132" s="261"/>
      <c r="AF132" s="261"/>
      <c r="AG132" s="261"/>
      <c r="AH132" s="261"/>
      <c r="AI132" s="261"/>
    </row>
    <row r="133" spans="2:35" ht="13.5" customHeight="1">
      <c r="B133" s="257"/>
      <c r="C133" s="261"/>
      <c r="D133" s="261"/>
      <c r="E133" s="261"/>
      <c r="F133" s="261"/>
      <c r="G133" s="261"/>
      <c r="H133" s="261"/>
      <c r="I133" s="261"/>
      <c r="J133" s="261"/>
      <c r="K133" s="261"/>
      <c r="L133" s="261"/>
      <c r="M133" s="261"/>
      <c r="N133" s="261"/>
      <c r="O133" s="261"/>
      <c r="P133" s="261"/>
      <c r="Q133" s="261"/>
      <c r="R133" s="261"/>
      <c r="S133" s="261"/>
      <c r="T133" s="261"/>
      <c r="U133" s="261"/>
      <c r="V133" s="261"/>
      <c r="W133" s="261"/>
      <c r="X133" s="261"/>
      <c r="Y133" s="261"/>
      <c r="Z133" s="261"/>
      <c r="AA133" s="261"/>
      <c r="AB133" s="261"/>
      <c r="AC133" s="261"/>
      <c r="AD133" s="261"/>
      <c r="AE133" s="261"/>
      <c r="AF133" s="261"/>
      <c r="AG133" s="261"/>
      <c r="AH133" s="261"/>
      <c r="AI133" s="261"/>
    </row>
    <row r="134" spans="2:35" ht="13.5" customHeight="1">
      <c r="B134" s="257"/>
      <c r="C134" s="261"/>
      <c r="D134" s="261"/>
      <c r="E134" s="261"/>
      <c r="F134" s="261"/>
      <c r="G134" s="261"/>
      <c r="H134" s="261"/>
      <c r="I134" s="261"/>
      <c r="J134" s="261"/>
      <c r="K134" s="261"/>
      <c r="L134" s="261"/>
      <c r="M134" s="261"/>
      <c r="N134" s="261"/>
      <c r="O134" s="261"/>
      <c r="P134" s="261"/>
      <c r="Q134" s="261"/>
      <c r="R134" s="261"/>
      <c r="S134" s="261"/>
      <c r="T134" s="261"/>
      <c r="U134" s="261"/>
      <c r="V134" s="261"/>
      <c r="W134" s="261"/>
      <c r="X134" s="261"/>
      <c r="Y134" s="261"/>
      <c r="Z134" s="261"/>
      <c r="AA134" s="261"/>
      <c r="AB134" s="261"/>
      <c r="AC134" s="261"/>
      <c r="AD134" s="261"/>
      <c r="AE134" s="261"/>
      <c r="AF134" s="261"/>
      <c r="AG134" s="261"/>
      <c r="AH134" s="261"/>
      <c r="AI134" s="261"/>
    </row>
    <row r="135" spans="2:35" ht="13.5" customHeight="1">
      <c r="B135" s="257"/>
      <c r="C135" s="261"/>
      <c r="D135" s="261"/>
      <c r="E135" s="261"/>
      <c r="F135" s="261"/>
      <c r="G135" s="261"/>
      <c r="H135" s="261"/>
      <c r="I135" s="261"/>
      <c r="J135" s="261"/>
      <c r="K135" s="261"/>
      <c r="L135" s="261"/>
      <c r="M135" s="261"/>
      <c r="N135" s="261"/>
      <c r="O135" s="261"/>
      <c r="P135" s="261"/>
      <c r="Q135" s="261"/>
      <c r="R135" s="261"/>
      <c r="S135" s="261"/>
      <c r="T135" s="261"/>
      <c r="U135" s="261"/>
      <c r="V135" s="261"/>
      <c r="W135" s="261"/>
      <c r="X135" s="261"/>
      <c r="Y135" s="261"/>
      <c r="Z135" s="261"/>
      <c r="AA135" s="261"/>
      <c r="AB135" s="261"/>
      <c r="AC135" s="261"/>
      <c r="AD135" s="261"/>
      <c r="AE135" s="261"/>
      <c r="AF135" s="261"/>
      <c r="AG135" s="261"/>
      <c r="AH135" s="261"/>
      <c r="AI135" s="261"/>
    </row>
    <row r="136" spans="2:35" ht="13.5" customHeight="1">
      <c r="B136" s="257"/>
      <c r="C136" s="261"/>
      <c r="D136" s="261"/>
      <c r="E136" s="261"/>
      <c r="F136" s="261"/>
      <c r="G136" s="261"/>
      <c r="H136" s="261"/>
      <c r="I136" s="261"/>
      <c r="J136" s="261"/>
      <c r="K136" s="261"/>
      <c r="L136" s="261"/>
      <c r="M136" s="261"/>
      <c r="N136" s="261"/>
      <c r="O136" s="261"/>
      <c r="P136" s="261"/>
      <c r="Q136" s="261"/>
      <c r="R136" s="261"/>
      <c r="S136" s="261"/>
      <c r="T136" s="261"/>
      <c r="U136" s="261"/>
      <c r="V136" s="261"/>
      <c r="W136" s="261"/>
      <c r="X136" s="261"/>
      <c r="Y136" s="261"/>
      <c r="Z136" s="261"/>
      <c r="AA136" s="261"/>
      <c r="AB136" s="261"/>
      <c r="AC136" s="261"/>
      <c r="AD136" s="261"/>
      <c r="AE136" s="261"/>
      <c r="AF136" s="261"/>
      <c r="AG136" s="261"/>
      <c r="AH136" s="261"/>
      <c r="AI136" s="261"/>
    </row>
    <row r="137" spans="2:35" ht="13.5" customHeight="1">
      <c r="B137" s="257"/>
      <c r="C137" s="261"/>
      <c r="D137" s="261"/>
      <c r="E137" s="261"/>
      <c r="F137" s="261"/>
      <c r="G137" s="261"/>
      <c r="H137" s="261"/>
      <c r="I137" s="261"/>
      <c r="J137" s="261"/>
      <c r="K137" s="261"/>
      <c r="L137" s="261"/>
      <c r="M137" s="261"/>
      <c r="N137" s="261"/>
      <c r="O137" s="261"/>
      <c r="P137" s="261"/>
      <c r="Q137" s="261"/>
      <c r="R137" s="261"/>
      <c r="S137" s="261"/>
      <c r="T137" s="261"/>
      <c r="U137" s="261"/>
      <c r="V137" s="261"/>
      <c r="W137" s="261"/>
      <c r="X137" s="261"/>
      <c r="Y137" s="261"/>
      <c r="Z137" s="261"/>
      <c r="AA137" s="261"/>
      <c r="AB137" s="261"/>
      <c r="AC137" s="261"/>
      <c r="AD137" s="261"/>
      <c r="AE137" s="261"/>
      <c r="AF137" s="261"/>
      <c r="AG137" s="261"/>
      <c r="AH137" s="261"/>
      <c r="AI137" s="261"/>
    </row>
    <row r="138" spans="2:35" ht="13.5" customHeight="1">
      <c r="B138" s="257"/>
      <c r="C138" s="261"/>
      <c r="D138" s="261"/>
      <c r="E138" s="261"/>
      <c r="F138" s="261"/>
      <c r="G138" s="261"/>
      <c r="H138" s="261"/>
      <c r="I138" s="261"/>
      <c r="J138" s="261"/>
      <c r="K138" s="261"/>
      <c r="L138" s="261"/>
      <c r="M138" s="261"/>
      <c r="N138" s="261"/>
      <c r="O138" s="261"/>
      <c r="P138" s="261"/>
      <c r="Q138" s="261"/>
      <c r="R138" s="261"/>
      <c r="S138" s="261"/>
      <c r="T138" s="261"/>
      <c r="U138" s="261"/>
      <c r="V138" s="261"/>
      <c r="W138" s="261"/>
      <c r="X138" s="261"/>
      <c r="Y138" s="261"/>
      <c r="Z138" s="261"/>
      <c r="AA138" s="261"/>
      <c r="AB138" s="261"/>
      <c r="AC138" s="261"/>
      <c r="AD138" s="261"/>
      <c r="AE138" s="261"/>
      <c r="AF138" s="261"/>
      <c r="AG138" s="261"/>
      <c r="AH138" s="261"/>
      <c r="AI138" s="261"/>
    </row>
    <row r="139" spans="2:35" ht="13.5" customHeight="1">
      <c r="B139" s="257"/>
      <c r="C139" s="261"/>
      <c r="D139" s="261"/>
      <c r="E139" s="261"/>
      <c r="F139" s="261"/>
      <c r="G139" s="261"/>
      <c r="H139" s="261"/>
      <c r="I139" s="261"/>
      <c r="J139" s="261"/>
      <c r="K139" s="261"/>
      <c r="L139" s="261"/>
      <c r="M139" s="261"/>
      <c r="N139" s="261"/>
      <c r="O139" s="261"/>
      <c r="P139" s="261"/>
      <c r="Q139" s="261"/>
      <c r="R139" s="261"/>
      <c r="S139" s="261"/>
      <c r="T139" s="261"/>
      <c r="U139" s="261"/>
      <c r="V139" s="261"/>
      <c r="W139" s="261"/>
      <c r="X139" s="261"/>
      <c r="Y139" s="261"/>
      <c r="Z139" s="261"/>
      <c r="AA139" s="261"/>
      <c r="AB139" s="261"/>
      <c r="AC139" s="261"/>
      <c r="AD139" s="261"/>
      <c r="AE139" s="261"/>
      <c r="AF139" s="261"/>
      <c r="AG139" s="261"/>
      <c r="AH139" s="261"/>
      <c r="AI139" s="261"/>
    </row>
    <row r="140" spans="2:35" ht="13.5" customHeight="1">
      <c r="B140" s="257"/>
      <c r="C140" s="261"/>
      <c r="D140" s="261"/>
      <c r="E140" s="261"/>
      <c r="F140" s="261"/>
      <c r="G140" s="261"/>
      <c r="H140" s="261"/>
      <c r="I140" s="261"/>
      <c r="J140" s="261"/>
      <c r="K140" s="261"/>
      <c r="L140" s="261"/>
      <c r="M140" s="261"/>
      <c r="N140" s="261"/>
      <c r="O140" s="261"/>
      <c r="P140" s="261"/>
      <c r="Q140" s="261"/>
      <c r="R140" s="261"/>
      <c r="S140" s="261"/>
      <c r="T140" s="261"/>
      <c r="U140" s="261"/>
      <c r="V140" s="261"/>
      <c r="W140" s="261"/>
      <c r="X140" s="261"/>
      <c r="Y140" s="261"/>
      <c r="Z140" s="261"/>
      <c r="AA140" s="261"/>
      <c r="AB140" s="261"/>
      <c r="AC140" s="261"/>
      <c r="AD140" s="261"/>
      <c r="AE140" s="261"/>
      <c r="AF140" s="261"/>
      <c r="AG140" s="261"/>
      <c r="AH140" s="261"/>
      <c r="AI140" s="261"/>
    </row>
    <row r="141" spans="2:35" ht="13.5" customHeight="1">
      <c r="B141" s="257"/>
      <c r="C141" s="261"/>
      <c r="D141" s="261"/>
      <c r="E141" s="261"/>
      <c r="F141" s="261"/>
      <c r="G141" s="261"/>
      <c r="H141" s="261"/>
      <c r="I141" s="261"/>
      <c r="J141" s="261"/>
      <c r="K141" s="261"/>
      <c r="L141" s="261"/>
      <c r="M141" s="261"/>
      <c r="N141" s="261"/>
      <c r="O141" s="261"/>
      <c r="P141" s="261"/>
      <c r="Q141" s="261"/>
      <c r="R141" s="261"/>
      <c r="S141" s="261"/>
      <c r="T141" s="261"/>
      <c r="U141" s="261"/>
      <c r="V141" s="261"/>
      <c r="W141" s="261"/>
      <c r="X141" s="261"/>
      <c r="Y141" s="261"/>
      <c r="Z141" s="261"/>
      <c r="AA141" s="261"/>
      <c r="AB141" s="261"/>
      <c r="AC141" s="261"/>
      <c r="AD141" s="261"/>
      <c r="AE141" s="261"/>
      <c r="AF141" s="261"/>
      <c r="AG141" s="261"/>
      <c r="AH141" s="261"/>
      <c r="AI141" s="261"/>
    </row>
    <row r="142" spans="2:35" ht="13.5" customHeight="1">
      <c r="B142" s="257"/>
      <c r="C142" s="261"/>
      <c r="D142" s="261"/>
      <c r="E142" s="261"/>
      <c r="F142" s="261"/>
      <c r="G142" s="261"/>
      <c r="H142" s="261"/>
      <c r="I142" s="261"/>
      <c r="J142" s="261"/>
      <c r="K142" s="261"/>
      <c r="L142" s="261"/>
      <c r="M142" s="261"/>
      <c r="N142" s="261"/>
      <c r="O142" s="261"/>
      <c r="P142" s="261"/>
      <c r="Q142" s="261"/>
      <c r="R142" s="261"/>
      <c r="S142" s="261"/>
      <c r="T142" s="261"/>
      <c r="U142" s="261"/>
      <c r="V142" s="261"/>
      <c r="W142" s="261"/>
      <c r="X142" s="261"/>
      <c r="Y142" s="261"/>
      <c r="Z142" s="261"/>
      <c r="AA142" s="261"/>
      <c r="AB142" s="261"/>
      <c r="AC142" s="261"/>
      <c r="AD142" s="261"/>
      <c r="AE142" s="261"/>
      <c r="AF142" s="261"/>
      <c r="AG142" s="261"/>
      <c r="AH142" s="261"/>
      <c r="AI142" s="261"/>
    </row>
    <row r="143" spans="2:35" ht="13.5" customHeight="1">
      <c r="B143" s="257"/>
      <c r="C143" s="261"/>
      <c r="D143" s="261"/>
      <c r="E143" s="261"/>
      <c r="F143" s="261"/>
      <c r="G143" s="261"/>
      <c r="H143" s="261"/>
      <c r="I143" s="261"/>
      <c r="J143" s="261"/>
      <c r="K143" s="261"/>
      <c r="L143" s="261"/>
      <c r="M143" s="261"/>
      <c r="N143" s="261"/>
      <c r="O143" s="261"/>
      <c r="P143" s="261"/>
      <c r="Q143" s="261"/>
      <c r="R143" s="261"/>
      <c r="S143" s="261"/>
      <c r="T143" s="261"/>
      <c r="U143" s="261"/>
      <c r="V143" s="261"/>
      <c r="W143" s="261"/>
      <c r="X143" s="261"/>
      <c r="Y143" s="261"/>
      <c r="Z143" s="261"/>
      <c r="AA143" s="261"/>
      <c r="AB143" s="261"/>
      <c r="AC143" s="261"/>
      <c r="AD143" s="261"/>
      <c r="AE143" s="261"/>
      <c r="AF143" s="261"/>
      <c r="AG143" s="261"/>
      <c r="AH143" s="261"/>
      <c r="AI143" s="261"/>
    </row>
    <row r="144" spans="2:35" ht="13.5" customHeight="1">
      <c r="B144" s="257"/>
      <c r="C144" s="261"/>
      <c r="D144" s="261"/>
      <c r="E144" s="261"/>
      <c r="F144" s="261"/>
      <c r="G144" s="261"/>
      <c r="H144" s="261"/>
      <c r="I144" s="261"/>
      <c r="J144" s="261"/>
      <c r="K144" s="261"/>
      <c r="L144" s="261"/>
      <c r="M144" s="261"/>
      <c r="N144" s="261"/>
      <c r="O144" s="261"/>
      <c r="P144" s="261"/>
      <c r="Q144" s="261"/>
      <c r="R144" s="261"/>
      <c r="S144" s="261"/>
      <c r="T144" s="261"/>
      <c r="U144" s="261"/>
      <c r="V144" s="261"/>
      <c r="W144" s="261"/>
      <c r="X144" s="261"/>
      <c r="Y144" s="261"/>
      <c r="Z144" s="261"/>
      <c r="AA144" s="261"/>
      <c r="AB144" s="261"/>
      <c r="AC144" s="261"/>
      <c r="AD144" s="261"/>
      <c r="AE144" s="261"/>
      <c r="AF144" s="261"/>
      <c r="AG144" s="261"/>
      <c r="AH144" s="261"/>
      <c r="AI144" s="261"/>
    </row>
    <row r="145" spans="2:35" ht="13.5" customHeight="1">
      <c r="B145" s="257"/>
      <c r="C145" s="261"/>
      <c r="D145" s="261"/>
      <c r="E145" s="261"/>
      <c r="F145" s="261"/>
      <c r="G145" s="261"/>
      <c r="H145" s="261"/>
      <c r="I145" s="261"/>
      <c r="J145" s="261"/>
      <c r="K145" s="261"/>
      <c r="L145" s="261"/>
      <c r="M145" s="261"/>
      <c r="N145" s="261"/>
      <c r="O145" s="261"/>
      <c r="P145" s="261"/>
      <c r="Q145" s="261"/>
      <c r="R145" s="261"/>
      <c r="S145" s="261"/>
      <c r="T145" s="261"/>
      <c r="U145" s="261"/>
      <c r="V145" s="261"/>
      <c r="W145" s="261"/>
      <c r="X145" s="261"/>
      <c r="Y145" s="261"/>
      <c r="Z145" s="261"/>
      <c r="AA145" s="261"/>
      <c r="AB145" s="261"/>
      <c r="AC145" s="261"/>
      <c r="AD145" s="261"/>
      <c r="AE145" s="261"/>
      <c r="AF145" s="261"/>
      <c r="AG145" s="261"/>
      <c r="AH145" s="261"/>
      <c r="AI145" s="261"/>
    </row>
    <row r="146" spans="2:35" ht="13.5" customHeight="1">
      <c r="B146" s="257"/>
      <c r="C146" s="261"/>
      <c r="D146" s="261"/>
      <c r="E146" s="261"/>
      <c r="F146" s="261"/>
      <c r="G146" s="261"/>
      <c r="H146" s="261"/>
      <c r="I146" s="261"/>
      <c r="J146" s="261"/>
      <c r="K146" s="261"/>
      <c r="L146" s="261"/>
      <c r="M146" s="261"/>
      <c r="N146" s="261"/>
      <c r="O146" s="261"/>
      <c r="P146" s="261"/>
      <c r="Q146" s="261"/>
      <c r="R146" s="261"/>
      <c r="S146" s="261"/>
      <c r="T146" s="261"/>
      <c r="U146" s="261"/>
      <c r="V146" s="261"/>
      <c r="W146" s="261"/>
      <c r="X146" s="261"/>
      <c r="Y146" s="261"/>
      <c r="Z146" s="261"/>
      <c r="AA146" s="261"/>
      <c r="AB146" s="261"/>
      <c r="AC146" s="261"/>
      <c r="AD146" s="261"/>
      <c r="AE146" s="261"/>
      <c r="AF146" s="261"/>
      <c r="AG146" s="261"/>
      <c r="AH146" s="261"/>
      <c r="AI146" s="261"/>
    </row>
    <row r="147" spans="2:35" ht="13.5" customHeight="1">
      <c r="B147" s="257"/>
      <c r="C147" s="261"/>
      <c r="D147" s="261"/>
      <c r="E147" s="261"/>
      <c r="F147" s="261"/>
      <c r="G147" s="261"/>
      <c r="H147" s="261"/>
      <c r="I147" s="261"/>
      <c r="J147" s="261"/>
      <c r="K147" s="261"/>
      <c r="L147" s="261"/>
      <c r="M147" s="261"/>
      <c r="N147" s="261"/>
      <c r="O147" s="261"/>
      <c r="P147" s="261"/>
      <c r="Q147" s="261"/>
      <c r="R147" s="261"/>
      <c r="S147" s="261"/>
      <c r="T147" s="261"/>
      <c r="U147" s="261"/>
      <c r="V147" s="261"/>
      <c r="W147" s="261"/>
      <c r="X147" s="261"/>
      <c r="Y147" s="261"/>
      <c r="Z147" s="261"/>
      <c r="AA147" s="261"/>
      <c r="AB147" s="261"/>
      <c r="AC147" s="261"/>
      <c r="AD147" s="261"/>
      <c r="AE147" s="261"/>
      <c r="AF147" s="261"/>
      <c r="AG147" s="261"/>
      <c r="AH147" s="261"/>
      <c r="AI147" s="261"/>
    </row>
    <row r="148" spans="2:35" ht="13.5" customHeight="1">
      <c r="B148" s="257"/>
      <c r="C148" s="261"/>
      <c r="D148" s="261"/>
      <c r="E148" s="261"/>
      <c r="F148" s="261"/>
      <c r="G148" s="261"/>
      <c r="H148" s="261"/>
      <c r="I148" s="261"/>
      <c r="J148" s="261"/>
      <c r="K148" s="261"/>
      <c r="L148" s="261"/>
      <c r="M148" s="261"/>
      <c r="N148" s="261"/>
      <c r="O148" s="261"/>
      <c r="P148" s="261"/>
      <c r="Q148" s="261"/>
      <c r="R148" s="261"/>
      <c r="S148" s="261"/>
      <c r="T148" s="261"/>
      <c r="U148" s="261"/>
      <c r="V148" s="261"/>
      <c r="W148" s="261"/>
      <c r="X148" s="261"/>
      <c r="Y148" s="261"/>
      <c r="Z148" s="261"/>
      <c r="AA148" s="261"/>
      <c r="AB148" s="261"/>
      <c r="AC148" s="261"/>
      <c r="AD148" s="261"/>
      <c r="AE148" s="261"/>
      <c r="AF148" s="261"/>
      <c r="AG148" s="261"/>
      <c r="AH148" s="261"/>
      <c r="AI148" s="261"/>
    </row>
    <row r="149" spans="2:35" ht="13.5" customHeight="1">
      <c r="B149" s="257"/>
      <c r="C149" s="261"/>
      <c r="D149" s="261"/>
      <c r="E149" s="261"/>
      <c r="F149" s="261"/>
      <c r="G149" s="261"/>
      <c r="H149" s="261"/>
      <c r="I149" s="261"/>
      <c r="J149" s="261"/>
      <c r="K149" s="261"/>
      <c r="L149" s="261"/>
      <c r="M149" s="261"/>
      <c r="N149" s="261"/>
      <c r="O149" s="261"/>
      <c r="P149" s="261"/>
      <c r="Q149" s="261"/>
      <c r="R149" s="261"/>
      <c r="S149" s="261"/>
      <c r="T149" s="261"/>
      <c r="U149" s="261"/>
      <c r="V149" s="261"/>
      <c r="W149" s="261"/>
      <c r="X149" s="261"/>
      <c r="Y149" s="261"/>
      <c r="Z149" s="261"/>
      <c r="AA149" s="261"/>
      <c r="AB149" s="261"/>
      <c r="AC149" s="261"/>
      <c r="AD149" s="261"/>
      <c r="AE149" s="261"/>
      <c r="AF149" s="261"/>
      <c r="AG149" s="261"/>
      <c r="AH149" s="261"/>
      <c r="AI149" s="261"/>
    </row>
    <row r="150" spans="2:35" ht="13.5" customHeight="1">
      <c r="B150" s="257"/>
      <c r="C150" s="261"/>
      <c r="D150" s="261"/>
      <c r="E150" s="261"/>
      <c r="F150" s="261"/>
      <c r="G150" s="261"/>
      <c r="H150" s="261"/>
      <c r="I150" s="261"/>
      <c r="J150" s="261"/>
      <c r="K150" s="261"/>
      <c r="L150" s="261"/>
      <c r="M150" s="261"/>
      <c r="N150" s="261"/>
      <c r="O150" s="261"/>
      <c r="P150" s="261"/>
      <c r="Q150" s="261"/>
      <c r="R150" s="261"/>
      <c r="S150" s="261"/>
      <c r="T150" s="261"/>
      <c r="U150" s="261"/>
      <c r="V150" s="261"/>
      <c r="W150" s="261"/>
      <c r="X150" s="261"/>
      <c r="Y150" s="261"/>
      <c r="Z150" s="261"/>
      <c r="AA150" s="261"/>
      <c r="AB150" s="261"/>
      <c r="AC150" s="261"/>
      <c r="AD150" s="261"/>
      <c r="AE150" s="261"/>
      <c r="AF150" s="261"/>
      <c r="AG150" s="261"/>
      <c r="AH150" s="261"/>
      <c r="AI150" s="261"/>
    </row>
    <row r="151" spans="2:35" ht="13.5" customHeight="1">
      <c r="B151" s="257"/>
      <c r="C151" s="261"/>
      <c r="D151" s="261"/>
      <c r="E151" s="261"/>
      <c r="F151" s="261"/>
      <c r="G151" s="261"/>
      <c r="H151" s="261"/>
      <c r="I151" s="261"/>
      <c r="J151" s="261"/>
      <c r="K151" s="261"/>
      <c r="L151" s="261"/>
      <c r="M151" s="261"/>
      <c r="N151" s="261"/>
      <c r="O151" s="261"/>
      <c r="P151" s="261"/>
      <c r="Q151" s="261"/>
      <c r="R151" s="261"/>
      <c r="S151" s="261"/>
      <c r="T151" s="261"/>
      <c r="U151" s="261"/>
      <c r="V151" s="261"/>
      <c r="W151" s="261"/>
      <c r="X151" s="261"/>
      <c r="Y151" s="261"/>
      <c r="Z151" s="261"/>
      <c r="AA151" s="261"/>
      <c r="AB151" s="261"/>
      <c r="AC151" s="261"/>
      <c r="AD151" s="261"/>
      <c r="AE151" s="261"/>
      <c r="AF151" s="261"/>
      <c r="AG151" s="261"/>
      <c r="AH151" s="261"/>
      <c r="AI151" s="261"/>
    </row>
    <row r="152" spans="2:35" ht="13.5" customHeight="1">
      <c r="B152" s="257"/>
      <c r="C152" s="261"/>
      <c r="D152" s="261"/>
      <c r="E152" s="261"/>
      <c r="F152" s="261"/>
      <c r="G152" s="261"/>
      <c r="H152" s="261"/>
      <c r="I152" s="261"/>
      <c r="J152" s="261"/>
      <c r="K152" s="261"/>
      <c r="L152" s="261"/>
      <c r="M152" s="261"/>
      <c r="N152" s="261"/>
      <c r="O152" s="261"/>
      <c r="P152" s="261"/>
      <c r="Q152" s="261"/>
      <c r="R152" s="261"/>
      <c r="S152" s="261"/>
      <c r="T152" s="261"/>
      <c r="U152" s="261"/>
      <c r="V152" s="261"/>
      <c r="W152" s="261"/>
      <c r="X152" s="261"/>
      <c r="Y152" s="261"/>
      <c r="Z152" s="261"/>
      <c r="AA152" s="261"/>
      <c r="AB152" s="261"/>
      <c r="AC152" s="261"/>
      <c r="AD152" s="261"/>
      <c r="AE152" s="261"/>
      <c r="AF152" s="261"/>
      <c r="AG152" s="261"/>
      <c r="AH152" s="261"/>
      <c r="AI152" s="261"/>
    </row>
    <row r="153" spans="2:35" ht="13.5" customHeight="1">
      <c r="B153" s="257"/>
      <c r="C153" s="261"/>
      <c r="D153" s="261"/>
      <c r="E153" s="261"/>
      <c r="F153" s="261"/>
      <c r="G153" s="261"/>
      <c r="H153" s="261"/>
      <c r="I153" s="261"/>
      <c r="J153" s="261"/>
      <c r="K153" s="261"/>
      <c r="L153" s="261"/>
      <c r="M153" s="261"/>
      <c r="N153" s="261"/>
      <c r="O153" s="261"/>
      <c r="P153" s="261"/>
      <c r="Q153" s="261"/>
      <c r="R153" s="261"/>
      <c r="S153" s="261"/>
      <c r="T153" s="261"/>
      <c r="U153" s="261"/>
      <c r="V153" s="261"/>
      <c r="W153" s="261"/>
      <c r="X153" s="261"/>
      <c r="Y153" s="261"/>
      <c r="Z153" s="261"/>
      <c r="AA153" s="261"/>
      <c r="AB153" s="261"/>
      <c r="AC153" s="261"/>
      <c r="AD153" s="261"/>
      <c r="AE153" s="261"/>
      <c r="AF153" s="261"/>
      <c r="AG153" s="261"/>
      <c r="AH153" s="261"/>
      <c r="AI153" s="261"/>
    </row>
    <row r="154" spans="2:35" ht="13.5" customHeight="1">
      <c r="B154" s="257"/>
      <c r="C154" s="261"/>
      <c r="D154" s="261"/>
      <c r="E154" s="261"/>
      <c r="F154" s="261"/>
      <c r="G154" s="261"/>
      <c r="H154" s="261"/>
      <c r="I154" s="261"/>
      <c r="J154" s="261"/>
      <c r="K154" s="261"/>
      <c r="L154" s="261"/>
      <c r="M154" s="261"/>
      <c r="N154" s="261"/>
      <c r="O154" s="261"/>
      <c r="P154" s="261"/>
      <c r="Q154" s="261"/>
      <c r="R154" s="261"/>
      <c r="S154" s="261"/>
      <c r="T154" s="261"/>
      <c r="U154" s="261"/>
      <c r="V154" s="261"/>
      <c r="W154" s="261"/>
      <c r="X154" s="261"/>
      <c r="Y154" s="261"/>
      <c r="Z154" s="261"/>
      <c r="AA154" s="261"/>
      <c r="AB154" s="261"/>
      <c r="AC154" s="261"/>
      <c r="AD154" s="261"/>
      <c r="AE154" s="261"/>
      <c r="AF154" s="261"/>
      <c r="AG154" s="261"/>
      <c r="AH154" s="261"/>
      <c r="AI154" s="261"/>
    </row>
    <row r="155" spans="2:35" ht="13.5" customHeight="1">
      <c r="B155" s="257"/>
      <c r="C155" s="261"/>
      <c r="D155" s="261"/>
      <c r="E155" s="261"/>
      <c r="F155" s="261"/>
      <c r="G155" s="261"/>
      <c r="H155" s="261"/>
      <c r="I155" s="261"/>
      <c r="J155" s="261"/>
      <c r="K155" s="261"/>
      <c r="L155" s="261"/>
      <c r="M155" s="261"/>
      <c r="N155" s="261"/>
      <c r="O155" s="261"/>
      <c r="P155" s="261"/>
      <c r="Q155" s="261"/>
      <c r="R155" s="261"/>
      <c r="S155" s="261"/>
      <c r="T155" s="261"/>
      <c r="U155" s="261"/>
      <c r="V155" s="261"/>
      <c r="W155" s="261"/>
      <c r="X155" s="261"/>
      <c r="Y155" s="261"/>
      <c r="Z155" s="261"/>
      <c r="AA155" s="261"/>
      <c r="AB155" s="261"/>
      <c r="AC155" s="261"/>
      <c r="AD155" s="261"/>
      <c r="AE155" s="261"/>
      <c r="AF155" s="261"/>
      <c r="AG155" s="261"/>
      <c r="AH155" s="261"/>
      <c r="AI155" s="261"/>
    </row>
    <row r="156" spans="2:35" ht="13.5" customHeight="1">
      <c r="B156" s="257"/>
      <c r="C156" s="261"/>
      <c r="D156" s="261"/>
      <c r="E156" s="261"/>
      <c r="F156" s="261"/>
      <c r="G156" s="261"/>
      <c r="H156" s="261"/>
      <c r="I156" s="261"/>
      <c r="J156" s="261"/>
      <c r="K156" s="261"/>
      <c r="L156" s="261"/>
      <c r="M156" s="261"/>
      <c r="N156" s="261"/>
      <c r="O156" s="261"/>
      <c r="P156" s="261"/>
      <c r="Q156" s="261"/>
      <c r="R156" s="261"/>
      <c r="S156" s="261"/>
      <c r="T156" s="261"/>
      <c r="U156" s="261"/>
      <c r="V156" s="261"/>
      <c r="W156" s="261"/>
      <c r="X156" s="261"/>
      <c r="Y156" s="261"/>
      <c r="Z156" s="261"/>
      <c r="AA156" s="261"/>
      <c r="AB156" s="261"/>
      <c r="AC156" s="261"/>
      <c r="AD156" s="261"/>
      <c r="AE156" s="261"/>
      <c r="AF156" s="261"/>
      <c r="AG156" s="261"/>
      <c r="AH156" s="261"/>
      <c r="AI156" s="261"/>
    </row>
    <row r="157" spans="2:35" ht="13.5" customHeight="1">
      <c r="B157" s="257"/>
      <c r="C157" s="261"/>
      <c r="D157" s="261"/>
      <c r="E157" s="261"/>
      <c r="F157" s="261"/>
      <c r="G157" s="261"/>
      <c r="H157" s="261"/>
      <c r="I157" s="261"/>
      <c r="J157" s="261"/>
      <c r="K157" s="261"/>
      <c r="L157" s="261"/>
      <c r="M157" s="261"/>
      <c r="N157" s="261"/>
      <c r="O157" s="261"/>
      <c r="P157" s="261"/>
      <c r="Q157" s="261"/>
      <c r="R157" s="261"/>
      <c r="S157" s="261"/>
      <c r="T157" s="261"/>
      <c r="U157" s="261"/>
      <c r="V157" s="261"/>
      <c r="W157" s="261"/>
      <c r="X157" s="261"/>
      <c r="Y157" s="261"/>
      <c r="Z157" s="261"/>
      <c r="AA157" s="261"/>
      <c r="AB157" s="261"/>
      <c r="AC157" s="261"/>
      <c r="AD157" s="261"/>
      <c r="AE157" s="261"/>
      <c r="AF157" s="261"/>
      <c r="AG157" s="261"/>
      <c r="AH157" s="261"/>
      <c r="AI157" s="261"/>
    </row>
    <row r="158" spans="2:35" ht="13.5" customHeight="1">
      <c r="B158" s="257"/>
      <c r="C158" s="261"/>
      <c r="D158" s="261"/>
      <c r="E158" s="261"/>
      <c r="F158" s="261"/>
      <c r="G158" s="261"/>
      <c r="H158" s="261"/>
      <c r="I158" s="261"/>
      <c r="J158" s="261"/>
      <c r="K158" s="261"/>
      <c r="L158" s="261"/>
      <c r="M158" s="261"/>
      <c r="N158" s="261"/>
      <c r="O158" s="261"/>
      <c r="P158" s="261"/>
      <c r="Q158" s="261"/>
      <c r="R158" s="261"/>
      <c r="S158" s="261"/>
      <c r="T158" s="261"/>
      <c r="U158" s="261"/>
      <c r="V158" s="261"/>
      <c r="W158" s="261"/>
      <c r="X158" s="261"/>
      <c r="Y158" s="261"/>
      <c r="Z158" s="261"/>
      <c r="AA158" s="261"/>
      <c r="AB158" s="261"/>
      <c r="AC158" s="261"/>
      <c r="AD158" s="261"/>
      <c r="AE158" s="261"/>
      <c r="AF158" s="261"/>
      <c r="AG158" s="261"/>
      <c r="AH158" s="261"/>
      <c r="AI158" s="261"/>
    </row>
    <row r="159" spans="2:35" ht="13.5" customHeight="1">
      <c r="B159" s="257"/>
      <c r="C159" s="261"/>
      <c r="D159" s="261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261"/>
      <c r="Q159" s="261"/>
      <c r="R159" s="261"/>
      <c r="S159" s="261"/>
      <c r="T159" s="261"/>
      <c r="U159" s="261"/>
      <c r="V159" s="261"/>
      <c r="W159" s="261"/>
      <c r="X159" s="261"/>
      <c r="Y159" s="261"/>
      <c r="Z159" s="261"/>
      <c r="AA159" s="261"/>
      <c r="AB159" s="261"/>
      <c r="AC159" s="261"/>
      <c r="AD159" s="261"/>
      <c r="AE159" s="261"/>
      <c r="AF159" s="261"/>
      <c r="AG159" s="261"/>
      <c r="AH159" s="261"/>
      <c r="AI159" s="261"/>
    </row>
    <row r="160" spans="2:35" ht="13.5" customHeight="1">
      <c r="B160" s="257"/>
      <c r="C160" s="261"/>
      <c r="D160" s="261"/>
      <c r="E160" s="261"/>
      <c r="F160" s="261"/>
      <c r="G160" s="261"/>
      <c r="H160" s="261"/>
      <c r="I160" s="261"/>
      <c r="J160" s="261"/>
      <c r="K160" s="261"/>
      <c r="L160" s="261"/>
      <c r="M160" s="261"/>
      <c r="N160" s="261"/>
      <c r="O160" s="261"/>
      <c r="P160" s="261"/>
      <c r="Q160" s="261"/>
      <c r="R160" s="261"/>
      <c r="S160" s="261"/>
      <c r="T160" s="261"/>
      <c r="U160" s="261"/>
      <c r="V160" s="261"/>
      <c r="W160" s="261"/>
      <c r="X160" s="261"/>
      <c r="Y160" s="261"/>
      <c r="Z160" s="261"/>
      <c r="AA160" s="261"/>
      <c r="AB160" s="261"/>
      <c r="AC160" s="261"/>
      <c r="AD160" s="261"/>
      <c r="AE160" s="261"/>
      <c r="AF160" s="261"/>
      <c r="AG160" s="261"/>
      <c r="AH160" s="261"/>
      <c r="AI160" s="261"/>
    </row>
    <row r="161" spans="1:39" ht="13.5" customHeight="1">
      <c r="B161" s="257"/>
      <c r="C161" s="261"/>
      <c r="D161" s="261"/>
      <c r="E161" s="261"/>
      <c r="F161" s="261"/>
      <c r="G161" s="261"/>
      <c r="H161" s="261"/>
      <c r="I161" s="261"/>
      <c r="J161" s="261"/>
      <c r="K161" s="261"/>
      <c r="L161" s="261"/>
      <c r="M161" s="261"/>
      <c r="N161" s="261"/>
      <c r="O161" s="261"/>
      <c r="P161" s="261"/>
      <c r="Q161" s="261"/>
      <c r="R161" s="261"/>
      <c r="S161" s="261"/>
      <c r="T161" s="261"/>
      <c r="U161" s="261"/>
      <c r="V161" s="261"/>
      <c r="W161" s="261"/>
      <c r="X161" s="261"/>
      <c r="Y161" s="261"/>
      <c r="Z161" s="261"/>
      <c r="AA161" s="261"/>
      <c r="AB161" s="261"/>
      <c r="AC161" s="261"/>
      <c r="AD161" s="261"/>
      <c r="AE161" s="261"/>
      <c r="AF161" s="261"/>
      <c r="AG161" s="261"/>
      <c r="AH161" s="261"/>
      <c r="AI161" s="261"/>
    </row>
    <row r="162" spans="1:39" ht="13.5" customHeight="1">
      <c r="B162" s="257"/>
      <c r="C162" s="261"/>
      <c r="D162" s="261"/>
      <c r="E162" s="261"/>
      <c r="F162" s="261"/>
      <c r="G162" s="261"/>
      <c r="H162" s="261"/>
      <c r="I162" s="261"/>
      <c r="J162" s="261"/>
      <c r="K162" s="261"/>
      <c r="L162" s="261"/>
      <c r="M162" s="261"/>
      <c r="N162" s="261"/>
      <c r="O162" s="261"/>
      <c r="P162" s="261"/>
      <c r="Q162" s="261"/>
      <c r="R162" s="261"/>
      <c r="S162" s="261"/>
      <c r="T162" s="261"/>
      <c r="U162" s="261"/>
      <c r="V162" s="261"/>
      <c r="W162" s="261"/>
      <c r="X162" s="261"/>
      <c r="Y162" s="261"/>
      <c r="Z162" s="261"/>
      <c r="AA162" s="261"/>
      <c r="AB162" s="261"/>
      <c r="AC162" s="261"/>
      <c r="AD162" s="261"/>
      <c r="AE162" s="261"/>
      <c r="AF162" s="261"/>
      <c r="AG162" s="261"/>
      <c r="AH162" s="261"/>
      <c r="AI162" s="261"/>
    </row>
    <row r="163" spans="1:39" ht="13.5" customHeight="1">
      <c r="B163" s="257"/>
      <c r="C163" s="261"/>
      <c r="D163" s="261"/>
      <c r="E163" s="261"/>
      <c r="F163" s="261"/>
      <c r="G163" s="261"/>
      <c r="H163" s="261"/>
      <c r="I163" s="261"/>
      <c r="J163" s="261"/>
      <c r="K163" s="261"/>
      <c r="L163" s="261"/>
      <c r="M163" s="261"/>
      <c r="N163" s="261"/>
      <c r="O163" s="261"/>
      <c r="P163" s="261"/>
      <c r="Q163" s="261"/>
      <c r="R163" s="261"/>
      <c r="S163" s="261"/>
      <c r="T163" s="261"/>
      <c r="U163" s="261"/>
      <c r="V163" s="261"/>
      <c r="W163" s="261"/>
      <c r="X163" s="261"/>
      <c r="Y163" s="261"/>
      <c r="Z163" s="261"/>
      <c r="AA163" s="261"/>
      <c r="AB163" s="261"/>
      <c r="AC163" s="261"/>
      <c r="AD163" s="261"/>
      <c r="AE163" s="261"/>
      <c r="AF163" s="261"/>
      <c r="AG163" s="261"/>
      <c r="AH163" s="261"/>
      <c r="AI163" s="261"/>
    </row>
    <row r="164" spans="1:39" ht="13.5" customHeight="1">
      <c r="B164" s="257"/>
      <c r="C164" s="261"/>
      <c r="D164" s="261"/>
      <c r="E164" s="261"/>
      <c r="F164" s="261"/>
      <c r="G164" s="261"/>
      <c r="H164" s="261"/>
      <c r="I164" s="261"/>
      <c r="J164" s="261"/>
      <c r="K164" s="261"/>
      <c r="L164" s="261"/>
      <c r="M164" s="261"/>
      <c r="N164" s="261"/>
      <c r="O164" s="261"/>
      <c r="P164" s="261"/>
      <c r="Q164" s="261"/>
      <c r="R164" s="261"/>
      <c r="S164" s="261"/>
      <c r="T164" s="261"/>
      <c r="U164" s="261"/>
      <c r="V164" s="261"/>
      <c r="W164" s="261"/>
      <c r="X164" s="261"/>
      <c r="Y164" s="261"/>
      <c r="Z164" s="261"/>
      <c r="AA164" s="261"/>
      <c r="AB164" s="261"/>
      <c r="AC164" s="261"/>
      <c r="AD164" s="261"/>
      <c r="AE164" s="261"/>
      <c r="AF164" s="261"/>
      <c r="AG164" s="261"/>
      <c r="AH164" s="261"/>
      <c r="AI164" s="261"/>
    </row>
    <row r="165" spans="1:39" ht="13.5" customHeight="1">
      <c r="B165" s="257"/>
      <c r="C165" s="261"/>
      <c r="D165" s="261"/>
      <c r="E165" s="261"/>
      <c r="F165" s="261"/>
      <c r="G165" s="261"/>
      <c r="H165" s="261"/>
      <c r="I165" s="261"/>
      <c r="J165" s="261"/>
      <c r="K165" s="261"/>
      <c r="L165" s="261"/>
      <c r="M165" s="261"/>
      <c r="N165" s="261"/>
      <c r="O165" s="261"/>
      <c r="P165" s="261"/>
      <c r="Q165" s="261"/>
      <c r="R165" s="261"/>
      <c r="S165" s="261"/>
      <c r="T165" s="261"/>
      <c r="U165" s="261"/>
      <c r="V165" s="261"/>
      <c r="W165" s="261"/>
      <c r="X165" s="261"/>
      <c r="Y165" s="261"/>
      <c r="Z165" s="261"/>
      <c r="AA165" s="261"/>
      <c r="AB165" s="261"/>
      <c r="AC165" s="261"/>
      <c r="AD165" s="261"/>
      <c r="AE165" s="261"/>
      <c r="AF165" s="261"/>
      <c r="AG165" s="261"/>
      <c r="AH165" s="261"/>
      <c r="AI165" s="261"/>
    </row>
    <row r="166" spans="1:39" ht="13.5" customHeight="1">
      <c r="B166" s="261"/>
      <c r="C166" s="261"/>
      <c r="D166" s="261"/>
      <c r="E166" s="261"/>
      <c r="F166" s="261"/>
      <c r="G166" s="261"/>
      <c r="H166" s="261"/>
      <c r="I166" s="261"/>
      <c r="J166" s="261"/>
      <c r="K166" s="261"/>
      <c r="L166" s="261"/>
      <c r="M166" s="261"/>
      <c r="N166" s="261"/>
      <c r="O166" s="261"/>
      <c r="P166" s="261"/>
      <c r="Q166" s="261"/>
      <c r="R166" s="261"/>
      <c r="S166" s="261"/>
      <c r="T166" s="261"/>
      <c r="U166" s="261"/>
      <c r="V166" s="261"/>
      <c r="W166" s="261"/>
      <c r="X166" s="261"/>
      <c r="Y166" s="261"/>
      <c r="Z166" s="261"/>
      <c r="AA166" s="261"/>
      <c r="AB166" s="261"/>
      <c r="AC166" s="261"/>
      <c r="AD166" s="261"/>
      <c r="AE166" s="261"/>
      <c r="AF166" s="261"/>
      <c r="AG166" s="261"/>
      <c r="AH166" s="261"/>
      <c r="AI166" s="261"/>
    </row>
    <row r="167" spans="1:39" s="261" customFormat="1" ht="17.25" customHeight="1">
      <c r="B167" s="264" t="s">
        <v>184</v>
      </c>
      <c r="S167" s="262"/>
      <c r="AH167" s="267"/>
    </row>
    <row r="168" spans="1:39" s="261" customFormat="1" ht="12" customHeight="1">
      <c r="S168" s="262"/>
      <c r="AH168" s="267"/>
    </row>
    <row r="169" spans="1:39" ht="18" customHeight="1">
      <c r="C169" s="265" t="s">
        <v>201</v>
      </c>
      <c r="D169" s="258"/>
      <c r="E169" s="258"/>
      <c r="F169" s="258"/>
      <c r="G169" s="258"/>
      <c r="H169" s="258"/>
      <c r="I169" s="258"/>
      <c r="S169" s="262" t="s">
        <v>210</v>
      </c>
      <c r="T169" s="262"/>
      <c r="AA169" s="267" t="s">
        <v>203</v>
      </c>
    </row>
    <row r="170" spans="1:39" s="284" customFormat="1" ht="13.5" customHeight="1">
      <c r="B170" s="267"/>
      <c r="C170" s="480" t="s">
        <v>186</v>
      </c>
      <c r="D170" s="481"/>
      <c r="E170" s="481"/>
      <c r="F170" s="482"/>
      <c r="G170" s="483">
        <v>1990</v>
      </c>
      <c r="H170" s="484">
        <v>1991</v>
      </c>
      <c r="I170" s="484">
        <v>1992</v>
      </c>
      <c r="J170" s="484">
        <v>1993</v>
      </c>
      <c r="K170" s="484">
        <v>1994</v>
      </c>
      <c r="L170" s="484">
        <v>1995</v>
      </c>
      <c r="M170" s="484">
        <v>1996</v>
      </c>
      <c r="N170" s="484">
        <v>1997</v>
      </c>
      <c r="O170" s="484">
        <v>1998</v>
      </c>
      <c r="P170" s="484">
        <v>1999</v>
      </c>
      <c r="Q170" s="484">
        <v>2000</v>
      </c>
      <c r="R170" s="484">
        <f t="shared" ref="R170" si="20">Q170+1</f>
        <v>2001</v>
      </c>
      <c r="S170" s="484">
        <f t="shared" ref="S170" si="21">R170+1</f>
        <v>2002</v>
      </c>
      <c r="T170" s="484">
        <f t="shared" ref="T170" si="22">S170+1</f>
        <v>2003</v>
      </c>
      <c r="U170" s="484">
        <f t="shared" ref="U170" si="23">T170+1</f>
        <v>2004</v>
      </c>
      <c r="V170" s="484">
        <f t="shared" ref="V170" si="24">U170+1</f>
        <v>2005</v>
      </c>
      <c r="W170" s="484">
        <f t="shared" ref="W170" si="25">V170+1</f>
        <v>2006</v>
      </c>
      <c r="X170" s="484">
        <f t="shared" ref="X170" si="26">W170+1</f>
        <v>2007</v>
      </c>
      <c r="Y170" s="484">
        <f t="shared" ref="Y170" si="27">X170+1</f>
        <v>2008</v>
      </c>
      <c r="Z170" s="484">
        <f t="shared" ref="Z170" si="28">Y170+1</f>
        <v>2009</v>
      </c>
      <c r="AA170" s="484">
        <f t="shared" ref="AA170" si="29">Z170+1</f>
        <v>2010</v>
      </c>
      <c r="AB170" s="484">
        <f t="shared" ref="AB170" si="30">AA170+1</f>
        <v>2011</v>
      </c>
      <c r="AC170" s="484">
        <f t="shared" ref="AC170" si="31">AB170+1</f>
        <v>2012</v>
      </c>
      <c r="AD170" s="484">
        <f t="shared" ref="AD170" si="32">AC170+1</f>
        <v>2013</v>
      </c>
      <c r="AE170" s="484">
        <f t="shared" ref="AE170" si="33">AD170+1</f>
        <v>2014</v>
      </c>
      <c r="AF170" s="485">
        <f t="shared" ref="AF170" si="34">AE170+1</f>
        <v>2015</v>
      </c>
      <c r="AG170" s="267"/>
      <c r="AH170" s="267"/>
      <c r="AI170" s="440"/>
      <c r="AJ170" s="440"/>
      <c r="AK170" s="440"/>
      <c r="AL170" s="486"/>
      <c r="AM170" s="486"/>
    </row>
    <row r="171" spans="1:39" s="441" customFormat="1" ht="13.5" customHeight="1">
      <c r="A171" s="267"/>
      <c r="B171" s="267"/>
      <c r="C171" s="487"/>
      <c r="D171" s="488"/>
      <c r="E171" s="488"/>
      <c r="F171" s="489"/>
      <c r="G171" s="490" t="s">
        <v>100</v>
      </c>
      <c r="H171" s="439" t="s">
        <v>101</v>
      </c>
      <c r="I171" s="439" t="s">
        <v>122</v>
      </c>
      <c r="J171" s="439" t="s">
        <v>102</v>
      </c>
      <c r="K171" s="439" t="s">
        <v>103</v>
      </c>
      <c r="L171" s="439" t="s">
        <v>104</v>
      </c>
      <c r="M171" s="439" t="s">
        <v>123</v>
      </c>
      <c r="N171" s="439" t="s">
        <v>105</v>
      </c>
      <c r="O171" s="439" t="s">
        <v>106</v>
      </c>
      <c r="P171" s="439" t="s">
        <v>107</v>
      </c>
      <c r="Q171" s="439" t="s">
        <v>124</v>
      </c>
      <c r="R171" s="439" t="s">
        <v>108</v>
      </c>
      <c r="S171" s="439" t="s">
        <v>109</v>
      </c>
      <c r="T171" s="439" t="s">
        <v>110</v>
      </c>
      <c r="U171" s="439" t="s">
        <v>125</v>
      </c>
      <c r="V171" s="439" t="s">
        <v>111</v>
      </c>
      <c r="W171" s="439" t="s">
        <v>112</v>
      </c>
      <c r="X171" s="439" t="s">
        <v>113</v>
      </c>
      <c r="Y171" s="439" t="s">
        <v>126</v>
      </c>
      <c r="Z171" s="439" t="s">
        <v>114</v>
      </c>
      <c r="AA171" s="439" t="s">
        <v>115</v>
      </c>
      <c r="AB171" s="439" t="s">
        <v>116</v>
      </c>
      <c r="AC171" s="439" t="s">
        <v>127</v>
      </c>
      <c r="AD171" s="439" t="s">
        <v>117</v>
      </c>
      <c r="AE171" s="439" t="s">
        <v>118</v>
      </c>
      <c r="AF171" s="491" t="s">
        <v>119</v>
      </c>
      <c r="AG171" s="267"/>
      <c r="AH171" s="267"/>
      <c r="AI171" s="440"/>
      <c r="AJ171" s="440"/>
      <c r="AK171" s="440"/>
    </row>
    <row r="172" spans="1:39" s="266" customFormat="1" ht="13.5" customHeight="1">
      <c r="B172" s="492" t="s">
        <v>181</v>
      </c>
      <c r="C172" s="493" t="s">
        <v>187</v>
      </c>
      <c r="D172" s="494"/>
      <c r="E172" s="494"/>
      <c r="F172" s="444"/>
      <c r="G172" s="445">
        <f>SUM(G79:G83)</f>
        <v>19104</v>
      </c>
      <c r="H172" s="445"/>
      <c r="I172" s="445"/>
      <c r="J172" s="445"/>
      <c r="K172" s="445"/>
      <c r="L172" s="445">
        <f>SUM(L79:L83)</f>
        <v>24664</v>
      </c>
      <c r="M172" s="445"/>
      <c r="N172" s="445"/>
      <c r="O172" s="445"/>
      <c r="P172" s="445"/>
      <c r="Q172" s="445">
        <f>SUM(Q79:Q83)</f>
        <v>22561</v>
      </c>
      <c r="R172" s="445"/>
      <c r="S172" s="445"/>
      <c r="T172" s="445"/>
      <c r="U172" s="445"/>
      <c r="V172" s="445">
        <f>SUM(V79:V83)</f>
        <v>23070</v>
      </c>
      <c r="W172" s="445">
        <v>22748</v>
      </c>
      <c r="X172" s="445">
        <v>21876</v>
      </c>
      <c r="Y172" s="445">
        <v>20628</v>
      </c>
      <c r="Z172" s="445">
        <f>SUM(Z79:Z83)</f>
        <v>19674</v>
      </c>
      <c r="AA172" s="445">
        <f>SUM(AA79:AA83)</f>
        <v>17991</v>
      </c>
      <c r="AB172" s="445"/>
      <c r="AC172" s="445">
        <f>SUM(AC79:AC83)</f>
        <v>19640</v>
      </c>
      <c r="AD172" s="445">
        <f>SUM(AD79:AD83)</f>
        <v>20009</v>
      </c>
      <c r="AE172" s="445"/>
      <c r="AF172" s="446"/>
      <c r="AG172" s="267"/>
    </row>
    <row r="173" spans="1:39" s="266" customFormat="1" ht="13.5" customHeight="1">
      <c r="B173" s="495" t="s">
        <v>182</v>
      </c>
      <c r="C173" s="310" t="s">
        <v>188</v>
      </c>
      <c r="D173" s="496"/>
      <c r="E173" s="496"/>
      <c r="F173" s="497"/>
      <c r="G173" s="403">
        <f>G84</f>
        <v>444</v>
      </c>
      <c r="H173" s="403"/>
      <c r="I173" s="403"/>
      <c r="J173" s="403"/>
      <c r="K173" s="403"/>
      <c r="L173" s="403">
        <f>L84</f>
        <v>555</v>
      </c>
      <c r="M173" s="403"/>
      <c r="N173" s="403"/>
      <c r="O173" s="403"/>
      <c r="P173" s="403"/>
      <c r="Q173" s="403">
        <f>Q84</f>
        <v>693</v>
      </c>
      <c r="R173" s="403"/>
      <c r="S173" s="403"/>
      <c r="T173" s="403"/>
      <c r="U173" s="403"/>
      <c r="V173" s="403">
        <f>V84</f>
        <v>627</v>
      </c>
      <c r="W173" s="403"/>
      <c r="X173" s="403"/>
      <c r="Y173" s="403"/>
      <c r="Z173" s="403">
        <f>Z84</f>
        <v>603</v>
      </c>
      <c r="AA173" s="403">
        <f>AA84</f>
        <v>555</v>
      </c>
      <c r="AB173" s="403"/>
      <c r="AC173" s="403">
        <f>AC84</f>
        <v>558</v>
      </c>
      <c r="AD173" s="403">
        <f>AD84</f>
        <v>558</v>
      </c>
      <c r="AE173" s="403"/>
      <c r="AF173" s="464"/>
    </row>
    <row r="174" spans="1:39" s="266" customFormat="1" ht="13.5" customHeight="1">
      <c r="B174" s="495" t="s">
        <v>72</v>
      </c>
      <c r="C174" s="310" t="s">
        <v>72</v>
      </c>
      <c r="D174" s="496"/>
      <c r="E174" s="496"/>
      <c r="F174" s="449"/>
      <c r="G174" s="408">
        <v>893</v>
      </c>
      <c r="H174" s="408"/>
      <c r="I174" s="408"/>
      <c r="J174" s="408"/>
      <c r="K174" s="408"/>
      <c r="L174" s="408">
        <v>832</v>
      </c>
      <c r="M174" s="408"/>
      <c r="N174" s="408"/>
      <c r="O174" s="408"/>
      <c r="P174" s="408"/>
      <c r="Q174" s="408">
        <v>715</v>
      </c>
      <c r="R174" s="408"/>
      <c r="S174" s="408"/>
      <c r="T174" s="408"/>
      <c r="U174" s="408"/>
      <c r="V174" s="408">
        <v>647</v>
      </c>
      <c r="W174" s="408"/>
      <c r="X174" s="408"/>
      <c r="Y174" s="408"/>
      <c r="Z174" s="408">
        <v>582</v>
      </c>
      <c r="AA174" s="408">
        <f>F34</f>
        <v>1423</v>
      </c>
      <c r="AB174" s="408"/>
      <c r="AC174" s="408">
        <f>G34</f>
        <v>1545</v>
      </c>
      <c r="AD174" s="408">
        <f>H34</f>
        <v>1622</v>
      </c>
      <c r="AE174" s="408"/>
      <c r="AF174" s="409"/>
    </row>
    <row r="175" spans="1:39" s="266" customFormat="1" ht="13.5" customHeight="1">
      <c r="B175" s="495" t="s">
        <v>195</v>
      </c>
      <c r="C175" s="310" t="s">
        <v>179</v>
      </c>
      <c r="D175" s="496"/>
      <c r="E175" s="496"/>
      <c r="F175" s="449"/>
      <c r="G175" s="408">
        <v>364</v>
      </c>
      <c r="H175" s="408"/>
      <c r="I175" s="408"/>
      <c r="J175" s="408"/>
      <c r="K175" s="408"/>
      <c r="L175" s="408">
        <v>361</v>
      </c>
      <c r="M175" s="408"/>
      <c r="N175" s="408"/>
      <c r="O175" s="408"/>
      <c r="P175" s="408"/>
      <c r="Q175" s="408">
        <v>358</v>
      </c>
      <c r="R175" s="408"/>
      <c r="S175" s="408"/>
      <c r="T175" s="408"/>
      <c r="U175" s="408"/>
      <c r="V175" s="408">
        <v>343</v>
      </c>
      <c r="W175" s="408"/>
      <c r="X175" s="408"/>
      <c r="Y175" s="408"/>
      <c r="Z175" s="408">
        <v>338</v>
      </c>
      <c r="AA175" s="408"/>
      <c r="AB175" s="408"/>
      <c r="AC175" s="408"/>
      <c r="AD175" s="408"/>
      <c r="AE175" s="408"/>
      <c r="AF175" s="409"/>
    </row>
    <row r="176" spans="1:39" s="266" customFormat="1" ht="13.5" customHeight="1">
      <c r="B176" s="495" t="s">
        <v>196</v>
      </c>
      <c r="C176" s="310" t="s">
        <v>189</v>
      </c>
      <c r="D176" s="496"/>
      <c r="E176" s="496"/>
      <c r="F176" s="449"/>
      <c r="G176" s="408">
        <v>43</v>
      </c>
      <c r="H176" s="408"/>
      <c r="I176" s="408"/>
      <c r="J176" s="408"/>
      <c r="K176" s="408"/>
      <c r="L176" s="408">
        <v>43</v>
      </c>
      <c r="M176" s="408"/>
      <c r="N176" s="408"/>
      <c r="O176" s="408"/>
      <c r="P176" s="408"/>
      <c r="Q176" s="408">
        <v>109</v>
      </c>
      <c r="R176" s="408"/>
      <c r="S176" s="408"/>
      <c r="T176" s="408"/>
      <c r="U176" s="408"/>
      <c r="V176" s="408">
        <v>173</v>
      </c>
      <c r="W176" s="408"/>
      <c r="X176" s="408"/>
      <c r="Y176" s="408"/>
      <c r="Z176" s="408">
        <v>297</v>
      </c>
      <c r="AA176" s="408"/>
      <c r="AB176" s="408"/>
      <c r="AC176" s="408"/>
      <c r="AD176" s="408"/>
      <c r="AE176" s="408"/>
      <c r="AF176" s="409"/>
    </row>
    <row r="177" spans="2:39" s="266" customFormat="1" ht="13.5" customHeight="1">
      <c r="B177" s="495" t="s">
        <v>197</v>
      </c>
      <c r="C177" s="310" t="s">
        <v>190</v>
      </c>
      <c r="D177" s="496"/>
      <c r="E177" s="496"/>
      <c r="F177" s="449"/>
      <c r="G177" s="408">
        <v>227</v>
      </c>
      <c r="H177" s="408"/>
      <c r="I177" s="408"/>
      <c r="J177" s="408"/>
      <c r="K177" s="408"/>
      <c r="L177" s="408">
        <v>227</v>
      </c>
      <c r="M177" s="408"/>
      <c r="N177" s="408"/>
      <c r="O177" s="408"/>
      <c r="P177" s="408"/>
      <c r="Q177" s="408">
        <v>158</v>
      </c>
      <c r="R177" s="408"/>
      <c r="S177" s="408"/>
      <c r="T177" s="408"/>
      <c r="U177" s="408"/>
      <c r="V177" s="408">
        <v>97</v>
      </c>
      <c r="W177" s="408"/>
      <c r="X177" s="408"/>
      <c r="Y177" s="408"/>
      <c r="Z177" s="408">
        <v>47</v>
      </c>
      <c r="AA177" s="408"/>
      <c r="AB177" s="408"/>
      <c r="AC177" s="408"/>
      <c r="AD177" s="408"/>
      <c r="AE177" s="408"/>
      <c r="AF177" s="409"/>
    </row>
    <row r="178" spans="2:39" s="266" customFormat="1" ht="13.5" customHeight="1">
      <c r="B178" s="495" t="s">
        <v>193</v>
      </c>
      <c r="C178" s="310" t="s">
        <v>180</v>
      </c>
      <c r="D178" s="496"/>
      <c r="E178" s="496"/>
      <c r="F178" s="452"/>
      <c r="G178" s="450">
        <v>75</v>
      </c>
      <c r="H178" s="450"/>
      <c r="I178" s="450"/>
      <c r="J178" s="450"/>
      <c r="K178" s="450"/>
      <c r="L178" s="450">
        <v>75</v>
      </c>
      <c r="M178" s="450"/>
      <c r="N178" s="450"/>
      <c r="O178" s="450"/>
      <c r="P178" s="450"/>
      <c r="Q178" s="450">
        <v>65</v>
      </c>
      <c r="R178" s="450"/>
      <c r="S178" s="450"/>
      <c r="T178" s="450"/>
      <c r="U178" s="450"/>
      <c r="V178" s="450">
        <v>53</v>
      </c>
      <c r="W178" s="450"/>
      <c r="X178" s="450"/>
      <c r="Y178" s="450"/>
      <c r="Z178" s="450">
        <v>20</v>
      </c>
      <c r="AA178" s="450"/>
      <c r="AB178" s="450"/>
      <c r="AC178" s="450"/>
      <c r="AD178" s="450"/>
      <c r="AE178" s="450"/>
      <c r="AF178" s="451"/>
    </row>
    <row r="179" spans="2:39" s="266" customFormat="1" ht="13.5" customHeight="1">
      <c r="C179" s="453" t="s">
        <v>178</v>
      </c>
      <c r="D179" s="454"/>
      <c r="E179" s="454"/>
      <c r="F179" s="455"/>
      <c r="G179" s="456">
        <f>SUM(G172:G178)</f>
        <v>21150</v>
      </c>
      <c r="H179" s="456"/>
      <c r="I179" s="456"/>
      <c r="J179" s="456"/>
      <c r="K179" s="456"/>
      <c r="L179" s="456">
        <f>SUM(L172:L178)</f>
        <v>26757</v>
      </c>
      <c r="M179" s="456"/>
      <c r="N179" s="456"/>
      <c r="O179" s="456"/>
      <c r="P179" s="456"/>
      <c r="Q179" s="456">
        <f>SUM(Q172:Q178)</f>
        <v>24659</v>
      </c>
      <c r="R179" s="456"/>
      <c r="S179" s="456"/>
      <c r="T179" s="456"/>
      <c r="U179" s="456"/>
      <c r="V179" s="456">
        <f>SUM(V172:V178)</f>
        <v>25010</v>
      </c>
      <c r="W179" s="456"/>
      <c r="X179" s="456"/>
      <c r="Y179" s="456"/>
      <c r="Z179" s="456">
        <f>SUM(Z172:Z178)</f>
        <v>21561</v>
      </c>
      <c r="AA179" s="456">
        <f>SUM(AA172:AA178)</f>
        <v>19969</v>
      </c>
      <c r="AB179" s="456">
        <f>SUM(AB172:AB178)</f>
        <v>0</v>
      </c>
      <c r="AC179" s="456">
        <f t="shared" ref="AC179:AD179" si="35">SUM(AC172:AC178)</f>
        <v>21743</v>
      </c>
      <c r="AD179" s="456">
        <f t="shared" si="35"/>
        <v>22189</v>
      </c>
      <c r="AE179" s="456"/>
      <c r="AF179" s="457"/>
    </row>
    <row r="180" spans="2:39" s="498" customFormat="1" ht="13.5" customHeight="1">
      <c r="C180" s="284"/>
      <c r="D180" s="284"/>
      <c r="E180" s="284"/>
      <c r="F180" s="499"/>
      <c r="G180" s="479"/>
      <c r="H180" s="479"/>
      <c r="I180" s="479"/>
      <c r="J180" s="479"/>
      <c r="K180" s="479"/>
      <c r="L180" s="479"/>
      <c r="M180" s="479"/>
      <c r="N180" s="479"/>
      <c r="O180" s="479"/>
      <c r="P180" s="479"/>
      <c r="Q180" s="479"/>
      <c r="R180" s="479"/>
      <c r="S180" s="479"/>
      <c r="T180" s="479"/>
      <c r="U180" s="479"/>
      <c r="V180" s="479"/>
      <c r="W180" s="479"/>
      <c r="X180" s="479"/>
      <c r="Y180" s="479"/>
      <c r="Z180" s="479"/>
      <c r="AA180" s="479"/>
      <c r="AB180" s="479"/>
      <c r="AC180" s="479"/>
      <c r="AD180" s="479"/>
      <c r="AE180" s="479"/>
      <c r="AF180" s="479"/>
    </row>
    <row r="181" spans="2:39" ht="19.5" customHeight="1">
      <c r="C181" s="265" t="s">
        <v>202</v>
      </c>
      <c r="D181" s="261"/>
      <c r="E181" s="261"/>
      <c r="F181" s="261"/>
      <c r="G181" s="261"/>
      <c r="H181" s="261"/>
      <c r="I181" s="261"/>
      <c r="J181" s="261"/>
      <c r="K181" s="261"/>
      <c r="L181" s="261"/>
      <c r="M181" s="261"/>
      <c r="N181" s="261"/>
      <c r="O181" s="261"/>
      <c r="P181" s="261"/>
      <c r="Q181" s="261"/>
      <c r="R181" s="261"/>
      <c r="S181" s="261"/>
      <c r="T181" s="261"/>
      <c r="U181" s="261"/>
      <c r="V181" s="261"/>
      <c r="W181" s="500" t="s">
        <v>211</v>
      </c>
      <c r="X181" s="261"/>
      <c r="Y181" s="261"/>
      <c r="Z181" s="261"/>
      <c r="AA181" s="261"/>
      <c r="AB181" s="261"/>
      <c r="AC181" s="261"/>
      <c r="AD181" s="458" t="s">
        <v>144</v>
      </c>
      <c r="AG181" s="261"/>
      <c r="AH181" s="261"/>
      <c r="AI181" s="261"/>
    </row>
    <row r="182" spans="2:39" s="501" customFormat="1" ht="13.5" customHeight="1">
      <c r="C182" s="502" t="s">
        <v>71</v>
      </c>
      <c r="D182" s="503"/>
      <c r="E182" s="503"/>
      <c r="F182" s="504"/>
      <c r="G182" s="462">
        <f t="shared" ref="G182" si="36">SUM(G183:G184)</f>
        <v>15206.192162222958</v>
      </c>
      <c r="H182" s="456">
        <f t="shared" ref="H182:AE182" si="37">SUM(H183:H184)</f>
        <v>15634.737121145132</v>
      </c>
      <c r="I182" s="456">
        <f t="shared" si="37"/>
        <v>16279.960789313465</v>
      </c>
      <c r="J182" s="456">
        <f t="shared" si="37"/>
        <v>17268.894060250921</v>
      </c>
      <c r="K182" s="456">
        <f t="shared" si="37"/>
        <v>18189.318710853498</v>
      </c>
      <c r="L182" s="456">
        <f t="shared" si="37"/>
        <v>18378.075131780883</v>
      </c>
      <c r="M182" s="456">
        <f t="shared" si="37"/>
        <v>18215.534673737722</v>
      </c>
      <c r="N182" s="456">
        <f t="shared" si="37"/>
        <v>20391.323150200158</v>
      </c>
      <c r="O182" s="456">
        <f t="shared" si="37"/>
        <v>18490.934222282245</v>
      </c>
      <c r="P182" s="456">
        <f t="shared" si="37"/>
        <v>19162.052621778566</v>
      </c>
      <c r="Q182" s="456">
        <f t="shared" si="37"/>
        <v>19580.789767754766</v>
      </c>
      <c r="R182" s="456">
        <f t="shared" si="37"/>
        <v>19559.825615885136</v>
      </c>
      <c r="S182" s="456">
        <f t="shared" si="37"/>
        <v>19165.501657487279</v>
      </c>
      <c r="T182" s="456">
        <f t="shared" si="37"/>
        <v>20180.925924880114</v>
      </c>
      <c r="U182" s="456">
        <f t="shared" si="37"/>
        <v>19930.750503871062</v>
      </c>
      <c r="V182" s="456">
        <f t="shared" si="37"/>
        <v>21221.223342953406</v>
      </c>
      <c r="W182" s="456">
        <f t="shared" si="37"/>
        <v>20605.649342021821</v>
      </c>
      <c r="X182" s="456">
        <f t="shared" si="37"/>
        <v>21348.23752795958</v>
      </c>
      <c r="Y182" s="456">
        <f t="shared" si="37"/>
        <v>19805.265089612862</v>
      </c>
      <c r="Z182" s="456">
        <f t="shared" si="37"/>
        <v>19958.116796810944</v>
      </c>
      <c r="AA182" s="456">
        <f t="shared" si="37"/>
        <v>19633.97739884086</v>
      </c>
      <c r="AB182" s="456">
        <f t="shared" si="37"/>
        <v>18104.517916089684</v>
      </c>
      <c r="AC182" s="456">
        <f t="shared" si="37"/>
        <v>22610.902501271179</v>
      </c>
      <c r="AD182" s="456">
        <f t="shared" si="37"/>
        <v>22336.432613881043</v>
      </c>
      <c r="AE182" s="456">
        <f t="shared" si="37"/>
        <v>21002.934896370673</v>
      </c>
      <c r="AF182" s="505"/>
      <c r="AG182" s="506">
        <v>1</v>
      </c>
      <c r="AH182" s="267"/>
      <c r="AI182" s="440"/>
      <c r="AJ182" s="440"/>
      <c r="AK182" s="440"/>
      <c r="AL182" s="507"/>
      <c r="AM182" s="507"/>
    </row>
    <row r="183" spans="2:39" s="501" customFormat="1" ht="13.5" customHeight="1">
      <c r="C183" s="508" t="s">
        <v>141</v>
      </c>
      <c r="D183" s="509" t="s">
        <v>0</v>
      </c>
      <c r="E183" s="510"/>
      <c r="F183" s="511"/>
      <c r="G183" s="445">
        <v>14198.48874490082</v>
      </c>
      <c r="H183" s="445">
        <v>14697.988024810056</v>
      </c>
      <c r="I183" s="445">
        <v>15285.653743742925</v>
      </c>
      <c r="J183" s="445">
        <v>16319.796658935589</v>
      </c>
      <c r="K183" s="445">
        <v>17181.15661821733</v>
      </c>
      <c r="L183" s="445">
        <v>17340.732098290689</v>
      </c>
      <c r="M183" s="445">
        <v>17198.615193125966</v>
      </c>
      <c r="N183" s="445">
        <v>19328.179042488347</v>
      </c>
      <c r="O183" s="445">
        <v>17425.620187303819</v>
      </c>
      <c r="P183" s="445">
        <v>18091.334212619695</v>
      </c>
      <c r="Q183" s="445">
        <v>18461.457171379654</v>
      </c>
      <c r="R183" s="445">
        <v>18437.622065190462</v>
      </c>
      <c r="S183" s="445">
        <v>18088.346046982577</v>
      </c>
      <c r="T183" s="445">
        <v>19021.20658932667</v>
      </c>
      <c r="U183" s="445">
        <v>18801.223383449964</v>
      </c>
      <c r="V183" s="445">
        <v>20123.954103339202</v>
      </c>
      <c r="W183" s="445">
        <v>19529.876957100267</v>
      </c>
      <c r="X183" s="445">
        <v>20305.444562953173</v>
      </c>
      <c r="Y183" s="445">
        <v>18769.631103154352</v>
      </c>
      <c r="Z183" s="445">
        <v>19084.743975630394</v>
      </c>
      <c r="AA183" s="445">
        <v>18643.749126984949</v>
      </c>
      <c r="AB183" s="445">
        <v>17193.639686015573</v>
      </c>
      <c r="AC183" s="445">
        <v>21569.277046899533</v>
      </c>
      <c r="AD183" s="445">
        <v>21236.480684060276</v>
      </c>
      <c r="AE183" s="445">
        <v>20029.012663682941</v>
      </c>
      <c r="AF183" s="512"/>
      <c r="AG183" s="513">
        <v>1</v>
      </c>
      <c r="AH183" s="304" t="s">
        <v>168</v>
      </c>
      <c r="AI183" s="486"/>
      <c r="AK183" s="486"/>
      <c r="AL183" s="507"/>
      <c r="AM183" s="507"/>
    </row>
    <row r="184" spans="2:39" s="501" customFormat="1" ht="13.5" customHeight="1">
      <c r="C184" s="514" t="s">
        <v>142</v>
      </c>
      <c r="D184" s="515" t="s">
        <v>140</v>
      </c>
      <c r="E184" s="516"/>
      <c r="F184" s="517"/>
      <c r="G184" s="518">
        <v>1007.7034173221389</v>
      </c>
      <c r="H184" s="518">
        <v>936.74909633507571</v>
      </c>
      <c r="I184" s="518">
        <v>994.30704557053969</v>
      </c>
      <c r="J184" s="518">
        <v>949.09740131533204</v>
      </c>
      <c r="K184" s="518">
        <v>1008.1620926361671</v>
      </c>
      <c r="L184" s="518">
        <v>1037.343033490193</v>
      </c>
      <c r="M184" s="518">
        <v>1016.9194806117556</v>
      </c>
      <c r="N184" s="518">
        <v>1063.1441077118104</v>
      </c>
      <c r="O184" s="518">
        <v>1065.3140349784248</v>
      </c>
      <c r="P184" s="518">
        <v>1070.7184091588711</v>
      </c>
      <c r="Q184" s="518">
        <v>1119.3325963751117</v>
      </c>
      <c r="R184" s="518">
        <v>1122.2035506946729</v>
      </c>
      <c r="S184" s="518">
        <v>1077.1556105047007</v>
      </c>
      <c r="T184" s="518">
        <v>1159.7193355534425</v>
      </c>
      <c r="U184" s="518">
        <v>1129.527120421099</v>
      </c>
      <c r="V184" s="518">
        <v>1097.2692396142033</v>
      </c>
      <c r="W184" s="518">
        <v>1075.7723849215561</v>
      </c>
      <c r="X184" s="518">
        <v>1042.7929650064082</v>
      </c>
      <c r="Y184" s="518">
        <v>1035.6339864585098</v>
      </c>
      <c r="Z184" s="518">
        <v>873.37282118055123</v>
      </c>
      <c r="AA184" s="518">
        <v>990.22827185590938</v>
      </c>
      <c r="AB184" s="518">
        <v>910.87823007411191</v>
      </c>
      <c r="AC184" s="518">
        <v>1041.6254543716459</v>
      </c>
      <c r="AD184" s="518">
        <v>1099.9519298207661</v>
      </c>
      <c r="AE184" s="518">
        <v>973.9222326877325</v>
      </c>
      <c r="AF184" s="519"/>
      <c r="AG184" s="520">
        <v>1</v>
      </c>
      <c r="AH184" s="304" t="s">
        <v>137</v>
      </c>
      <c r="AI184" s="486"/>
      <c r="AK184" s="486"/>
      <c r="AL184" s="507"/>
      <c r="AM184" s="507"/>
    </row>
    <row r="185" spans="2:39" s="501" customFormat="1" ht="13.5" customHeight="1">
      <c r="C185" s="521" t="s">
        <v>72</v>
      </c>
      <c r="D185" s="522"/>
      <c r="E185" s="522"/>
      <c r="F185" s="523"/>
      <c r="G185" s="524">
        <v>1106.9530631071391</v>
      </c>
      <c r="H185" s="525">
        <v>1091.4639172892685</v>
      </c>
      <c r="I185" s="525">
        <v>1159.7391462044584</v>
      </c>
      <c r="J185" s="525">
        <v>1014.621508369182</v>
      </c>
      <c r="K185" s="525">
        <v>1199.2361167739282</v>
      </c>
      <c r="L185" s="525">
        <v>1140.4670669647735</v>
      </c>
      <c r="M185" s="525">
        <v>1114.6231952752626</v>
      </c>
      <c r="N185" s="525">
        <v>1091.9418202757674</v>
      </c>
      <c r="O185" s="525">
        <v>1001.3843518139663</v>
      </c>
      <c r="P185" s="525">
        <v>1009.2278461128458</v>
      </c>
      <c r="Q185" s="525">
        <v>1044.0961041670332</v>
      </c>
      <c r="R185" s="525">
        <v>1016.2089579616638</v>
      </c>
      <c r="S185" s="525">
        <v>1025.9406377321438</v>
      </c>
      <c r="T185" s="525">
        <v>1032.318350763293</v>
      </c>
      <c r="U185" s="525">
        <v>1039.5838466432963</v>
      </c>
      <c r="V185" s="525">
        <v>1023.3624604387334</v>
      </c>
      <c r="W185" s="525">
        <v>1007.6431304757228</v>
      </c>
      <c r="X185" s="525">
        <v>1033.5692399186332</v>
      </c>
      <c r="Y185" s="525">
        <v>1052.0263629324293</v>
      </c>
      <c r="Z185" s="525">
        <v>1032.8231955582094</v>
      </c>
      <c r="AA185" s="525">
        <v>1074.5765313256416</v>
      </c>
      <c r="AB185" s="525">
        <v>981.29591218466157</v>
      </c>
      <c r="AC185" s="525">
        <v>975.18698898757543</v>
      </c>
      <c r="AD185" s="525">
        <v>974.96627898829638</v>
      </c>
      <c r="AE185" s="525">
        <v>970.489176587516</v>
      </c>
      <c r="AF185" s="526"/>
      <c r="AG185" s="527">
        <v>25</v>
      </c>
      <c r="AH185" s="458" t="s">
        <v>147</v>
      </c>
      <c r="AI185" s="486"/>
      <c r="AJ185" s="486"/>
      <c r="AK185" s="507"/>
      <c r="AL185" s="507"/>
      <c r="AM185" s="507"/>
    </row>
    <row r="186" spans="2:39" s="501" customFormat="1" ht="13.5" customHeight="1">
      <c r="C186" s="521" t="s">
        <v>212</v>
      </c>
      <c r="D186" s="522"/>
      <c r="E186" s="522"/>
      <c r="F186" s="528" t="s">
        <v>143</v>
      </c>
      <c r="G186" s="524">
        <v>538.74422266142642</v>
      </c>
      <c r="H186" s="525">
        <v>534.01774878018057</v>
      </c>
      <c r="I186" s="525">
        <v>543.73476025569528</v>
      </c>
      <c r="J186" s="525">
        <v>548.89136216910242</v>
      </c>
      <c r="K186" s="525">
        <v>548.86866820471823</v>
      </c>
      <c r="L186" s="525">
        <v>545.87749577091381</v>
      </c>
      <c r="M186" s="525">
        <v>543.39568587263818</v>
      </c>
      <c r="N186" s="525">
        <v>550.1370854143313</v>
      </c>
      <c r="O186" s="525">
        <v>541.70386079000298</v>
      </c>
      <c r="P186" s="525">
        <v>530.09207288994628</v>
      </c>
      <c r="Q186" s="525">
        <v>541.45611469287201</v>
      </c>
      <c r="R186" s="525">
        <v>528.68262772535365</v>
      </c>
      <c r="S186" s="525">
        <v>506.23446885733904</v>
      </c>
      <c r="T186" s="525">
        <v>515.75592744496896</v>
      </c>
      <c r="U186" s="525">
        <v>505.46930738388858</v>
      </c>
      <c r="V186" s="525">
        <v>506.31230704558493</v>
      </c>
      <c r="W186" s="525">
        <v>511.54315875442035</v>
      </c>
      <c r="X186" s="525">
        <v>510.49782232862214</v>
      </c>
      <c r="Y186" s="525">
        <v>478.11464378740345</v>
      </c>
      <c r="Z186" s="525">
        <v>463.01919811268635</v>
      </c>
      <c r="AA186" s="525">
        <v>465.06903628888739</v>
      </c>
      <c r="AB186" s="525">
        <v>412.36616481932242</v>
      </c>
      <c r="AC186" s="525">
        <v>447.75076386903322</v>
      </c>
      <c r="AD186" s="525">
        <v>448.65170687212589</v>
      </c>
      <c r="AE186" s="525">
        <v>430.39211752691403</v>
      </c>
      <c r="AF186" s="526"/>
      <c r="AG186" s="527">
        <v>298</v>
      </c>
      <c r="AH186" s="458" t="s">
        <v>147</v>
      </c>
      <c r="AI186" s="486"/>
      <c r="AJ186" s="486"/>
      <c r="AK186" s="507"/>
      <c r="AL186" s="507"/>
      <c r="AM186" s="507"/>
    </row>
    <row r="187" spans="2:39" s="501" customFormat="1" ht="13.5" customHeight="1">
      <c r="C187" s="529" t="s">
        <v>1</v>
      </c>
      <c r="D187" s="503"/>
      <c r="E187" s="503"/>
      <c r="F187" s="504"/>
      <c r="G187" s="462">
        <f t="shared" ref="G187:AE187" si="38">SUM(G188:G191)</f>
        <v>249.15351359672829</v>
      </c>
      <c r="H187" s="456">
        <f t="shared" si="38"/>
        <v>278.70572256635359</v>
      </c>
      <c r="I187" s="456">
        <f t="shared" si="38"/>
        <v>304.50056443442668</v>
      </c>
      <c r="J187" s="456">
        <f t="shared" si="38"/>
        <v>387.33449464320455</v>
      </c>
      <c r="K187" s="456">
        <f t="shared" si="38"/>
        <v>449.31292830876038</v>
      </c>
      <c r="L187" s="456">
        <f t="shared" si="38"/>
        <v>555.2213454532897</v>
      </c>
      <c r="M187" s="456">
        <f t="shared" si="38"/>
        <v>598.93660585941279</v>
      </c>
      <c r="N187" s="456">
        <f t="shared" si="38"/>
        <v>623.12314763219058</v>
      </c>
      <c r="O187" s="456">
        <f t="shared" si="38"/>
        <v>564.73539035266742</v>
      </c>
      <c r="P187" s="456">
        <f t="shared" si="38"/>
        <v>459.37448807947607</v>
      </c>
      <c r="Q187" s="456">
        <f t="shared" si="38"/>
        <v>388.28896988747482</v>
      </c>
      <c r="R187" s="456">
        <f t="shared" si="38"/>
        <v>369.23419095032824</v>
      </c>
      <c r="S187" s="456">
        <f t="shared" si="38"/>
        <v>368.37671025682886</v>
      </c>
      <c r="T187" s="456">
        <f t="shared" si="38"/>
        <v>368.27756028076158</v>
      </c>
      <c r="U187" s="456">
        <f t="shared" si="38"/>
        <v>375.96248952383519</v>
      </c>
      <c r="V187" s="456">
        <f t="shared" si="38"/>
        <v>380.18672910209813</v>
      </c>
      <c r="W187" s="456">
        <f t="shared" si="38"/>
        <v>397.39446151973044</v>
      </c>
      <c r="X187" s="456">
        <f t="shared" si="38"/>
        <v>405.00401318295593</v>
      </c>
      <c r="Y187" s="456">
        <f t="shared" si="38"/>
        <v>395.46855608064942</v>
      </c>
      <c r="Z187" s="456">
        <f t="shared" si="38"/>
        <v>384.78115445400596</v>
      </c>
      <c r="AA187" s="456">
        <f t="shared" si="38"/>
        <v>433.8999574360119</v>
      </c>
      <c r="AB187" s="456">
        <f t="shared" si="38"/>
        <v>454.77692421948672</v>
      </c>
      <c r="AC187" s="456">
        <f t="shared" si="38"/>
        <v>485.32370746416564</v>
      </c>
      <c r="AD187" s="456">
        <f t="shared" si="38"/>
        <v>546.67368906997649</v>
      </c>
      <c r="AE187" s="456">
        <f t="shared" si="38"/>
        <v>613.42006189430822</v>
      </c>
      <c r="AF187" s="505"/>
      <c r="AG187" s="506"/>
      <c r="AH187" s="458" t="s">
        <v>147</v>
      </c>
      <c r="AI187" s="486"/>
      <c r="AJ187" s="507"/>
      <c r="AK187" s="507"/>
      <c r="AL187" s="507"/>
      <c r="AM187" s="507"/>
    </row>
    <row r="188" spans="2:39" s="501" customFormat="1" ht="13.5" customHeight="1">
      <c r="C188" s="530" t="s">
        <v>191</v>
      </c>
      <c r="D188" s="442" t="s">
        <v>73</v>
      </c>
      <c r="E188" s="531"/>
      <c r="F188" s="532"/>
      <c r="G188" s="524">
        <v>2.0460946986942861E-2</v>
      </c>
      <c r="H188" s="445">
        <v>0</v>
      </c>
      <c r="I188" s="445">
        <v>2.0203610479517313</v>
      </c>
      <c r="J188" s="445">
        <v>15.306126849964837</v>
      </c>
      <c r="K188" s="445">
        <v>31.561434405935803</v>
      </c>
      <c r="L188" s="445">
        <v>46.90242615283212</v>
      </c>
      <c r="M188" s="445">
        <v>66.511476701536068</v>
      </c>
      <c r="N188" s="445">
        <v>83.957672845619967</v>
      </c>
      <c r="O188" s="445">
        <v>94.075237701639495</v>
      </c>
      <c r="P188" s="445">
        <v>99.071320647040949</v>
      </c>
      <c r="Q188" s="445">
        <v>105.24031190248807</v>
      </c>
      <c r="R188" s="445">
        <v>110.60307567473197</v>
      </c>
      <c r="S188" s="445">
        <v>122.83509081693167</v>
      </c>
      <c r="T188" s="445">
        <v>140.54350496520317</v>
      </c>
      <c r="U188" s="445">
        <v>153.50587606150555</v>
      </c>
      <c r="V188" s="445">
        <v>166.97351392762297</v>
      </c>
      <c r="W188" s="445">
        <v>185.33945451515515</v>
      </c>
      <c r="X188" s="445">
        <v>221.04161246394557</v>
      </c>
      <c r="Y188" s="445">
        <v>254.94929314797537</v>
      </c>
      <c r="Z188" s="445">
        <v>285.73888744940206</v>
      </c>
      <c r="AA188" s="445">
        <v>317.25255194523896</v>
      </c>
      <c r="AB188" s="445">
        <v>351.37951810945867</v>
      </c>
      <c r="AC188" s="445">
        <v>402.24378509101598</v>
      </c>
      <c r="AD188" s="445">
        <v>442.80476013949863</v>
      </c>
      <c r="AE188" s="445">
        <v>497.79554623811453</v>
      </c>
      <c r="AF188" s="512"/>
      <c r="AG188" s="533" t="s">
        <v>69</v>
      </c>
      <c r="AH188" s="267"/>
      <c r="AI188" s="486"/>
      <c r="AJ188" s="507"/>
      <c r="AK188" s="507"/>
      <c r="AL188" s="507"/>
      <c r="AM188" s="507"/>
    </row>
    <row r="189" spans="2:39" s="501" customFormat="1" ht="13.5" customHeight="1">
      <c r="C189" s="530" t="s">
        <v>192</v>
      </c>
      <c r="D189" s="447" t="s">
        <v>74</v>
      </c>
      <c r="E189" s="534"/>
      <c r="F189" s="535"/>
      <c r="G189" s="536">
        <v>120.62507526983245</v>
      </c>
      <c r="H189" s="408">
        <v>136.61020211060688</v>
      </c>
      <c r="I189" s="408">
        <v>142.31343405524467</v>
      </c>
      <c r="J189" s="408">
        <v>208.74544533719813</v>
      </c>
      <c r="K189" s="408">
        <v>258.95108843905768</v>
      </c>
      <c r="L189" s="408">
        <v>331.52880834019828</v>
      </c>
      <c r="M189" s="408">
        <v>333.87185484989959</v>
      </c>
      <c r="N189" s="408">
        <v>353.90381957049937</v>
      </c>
      <c r="O189" s="408">
        <v>299.78273294070669</v>
      </c>
      <c r="P189" s="408">
        <v>243.056316270986</v>
      </c>
      <c r="Q189" s="408">
        <v>201.65167658585841</v>
      </c>
      <c r="R189" s="408">
        <v>188.17184888814569</v>
      </c>
      <c r="S189" s="408">
        <v>179.07055580757631</v>
      </c>
      <c r="T189" s="408">
        <v>166.20871786307131</v>
      </c>
      <c r="U189" s="408">
        <v>164.60707841162608</v>
      </c>
      <c r="V189" s="408">
        <v>162.60520623520571</v>
      </c>
      <c r="W189" s="408">
        <v>165.66677188426843</v>
      </c>
      <c r="X189" s="408">
        <v>143.07289076850836</v>
      </c>
      <c r="Y189" s="408">
        <v>106.41453633412964</v>
      </c>
      <c r="Z189" s="408">
        <v>73.252125199615122</v>
      </c>
      <c r="AA189" s="408">
        <v>88.022740929130038</v>
      </c>
      <c r="AB189" s="408">
        <v>77.576568840322508</v>
      </c>
      <c r="AC189" s="408">
        <v>60.979033039159823</v>
      </c>
      <c r="AD189" s="408">
        <v>78.490474441370296</v>
      </c>
      <c r="AE189" s="408">
        <v>87.654187342428187</v>
      </c>
      <c r="AF189" s="537"/>
      <c r="AG189" s="538" t="s">
        <v>70</v>
      </c>
      <c r="AH189" s="267"/>
      <c r="AI189" s="486"/>
      <c r="AJ189" s="507"/>
      <c r="AK189" s="507"/>
      <c r="AL189" s="507"/>
      <c r="AM189" s="507"/>
    </row>
    <row r="190" spans="2:39" s="501" customFormat="1" ht="13.5" customHeight="1">
      <c r="C190" s="530" t="s">
        <v>193</v>
      </c>
      <c r="D190" s="447" t="s">
        <v>75</v>
      </c>
      <c r="E190" s="539"/>
      <c r="F190" s="540"/>
      <c r="G190" s="536">
        <v>127.8039503524999</v>
      </c>
      <c r="H190" s="408">
        <v>141.44333764680633</v>
      </c>
      <c r="I190" s="408">
        <v>159.46893665084806</v>
      </c>
      <c r="J190" s="408">
        <v>162.312513447762</v>
      </c>
      <c r="K190" s="408">
        <v>157.10665480268926</v>
      </c>
      <c r="L190" s="408">
        <v>172.56042995160948</v>
      </c>
      <c r="M190" s="408">
        <v>194.73966616936909</v>
      </c>
      <c r="N190" s="408">
        <v>182.07478731565249</v>
      </c>
      <c r="O190" s="408">
        <v>167.4761471875216</v>
      </c>
      <c r="P190" s="408">
        <v>111.29116389067326</v>
      </c>
      <c r="Q190" s="408">
        <v>78.077949356181335</v>
      </c>
      <c r="R190" s="408">
        <v>66.19233219855073</v>
      </c>
      <c r="S190" s="408">
        <v>61.083919749906784</v>
      </c>
      <c r="T190" s="408">
        <v>54.958888496831662</v>
      </c>
      <c r="U190" s="408">
        <v>50.376090674991389</v>
      </c>
      <c r="V190" s="408">
        <v>45.071073944078663</v>
      </c>
      <c r="W190" s="408">
        <v>40.016651690157332</v>
      </c>
      <c r="X190" s="408">
        <v>32.770541340904124</v>
      </c>
      <c r="Y190" s="408">
        <v>28.155889312617859</v>
      </c>
      <c r="Z190" s="408">
        <v>21.180253847591459</v>
      </c>
      <c r="AA190" s="408">
        <v>22.996751259621469</v>
      </c>
      <c r="AB190" s="408">
        <v>20.554173678654664</v>
      </c>
      <c r="AC190" s="408">
        <v>18.290374077916145</v>
      </c>
      <c r="AD190" s="408">
        <v>21.288633525730383</v>
      </c>
      <c r="AE190" s="408">
        <v>22.490575435976648</v>
      </c>
      <c r="AF190" s="537"/>
      <c r="AG190" s="541">
        <v>22800</v>
      </c>
      <c r="AH190" s="486"/>
      <c r="AI190" s="486"/>
      <c r="AJ190" s="507"/>
      <c r="AK190" s="507"/>
      <c r="AL190" s="507"/>
      <c r="AM190" s="507"/>
    </row>
    <row r="191" spans="2:39" s="501" customFormat="1" ht="13.5" customHeight="1">
      <c r="C191" s="530" t="s">
        <v>194</v>
      </c>
      <c r="D191" s="284" t="s">
        <v>76</v>
      </c>
      <c r="E191" s="542"/>
      <c r="F191" s="543"/>
      <c r="G191" s="544">
        <v>0.70402702740900991</v>
      </c>
      <c r="H191" s="545">
        <v>0.65218280894038383</v>
      </c>
      <c r="I191" s="545">
        <v>0.69783268038222712</v>
      </c>
      <c r="J191" s="545">
        <v>0.97040900827953336</v>
      </c>
      <c r="K191" s="545">
        <v>1.6937506610775965</v>
      </c>
      <c r="L191" s="545">
        <v>4.2296810086498597</v>
      </c>
      <c r="M191" s="545">
        <v>3.8136081386080494</v>
      </c>
      <c r="N191" s="545">
        <v>3.186867900418743</v>
      </c>
      <c r="O191" s="545">
        <v>3.4012725227996286</v>
      </c>
      <c r="P191" s="545">
        <v>5.9556872707758437</v>
      </c>
      <c r="Q191" s="545">
        <v>3.3190320429469624</v>
      </c>
      <c r="R191" s="545">
        <v>4.266934188899846</v>
      </c>
      <c r="S191" s="545">
        <v>5.3871438824140929</v>
      </c>
      <c r="T191" s="545">
        <v>6.5664489556553765</v>
      </c>
      <c r="U191" s="545">
        <v>7.4734443757122317</v>
      </c>
      <c r="V191" s="545">
        <v>5.5369349951908049</v>
      </c>
      <c r="W191" s="545">
        <v>6.3715834301495509</v>
      </c>
      <c r="X191" s="545">
        <v>8.118968609597907</v>
      </c>
      <c r="Y191" s="545">
        <v>5.9488372859265519</v>
      </c>
      <c r="Z191" s="545">
        <v>4.6098879573972722</v>
      </c>
      <c r="AA191" s="545">
        <v>5.6279133020214109</v>
      </c>
      <c r="AB191" s="545">
        <v>5.266663591050893</v>
      </c>
      <c r="AC191" s="545">
        <v>3.8105152560736713</v>
      </c>
      <c r="AD191" s="545">
        <v>4.0898209633772025</v>
      </c>
      <c r="AE191" s="545">
        <v>5.4797528777888287</v>
      </c>
      <c r="AF191" s="546"/>
      <c r="AG191" s="547">
        <v>17200</v>
      </c>
      <c r="AH191" s="486"/>
      <c r="AI191" s="486"/>
      <c r="AJ191" s="507"/>
      <c r="AK191" s="507"/>
      <c r="AL191" s="507"/>
      <c r="AM191" s="507"/>
    </row>
    <row r="192" spans="2:39" s="501" customFormat="1" ht="13.5" customHeight="1">
      <c r="C192" s="453" t="s">
        <v>132</v>
      </c>
      <c r="D192" s="503"/>
      <c r="E192" s="503"/>
      <c r="F192" s="504"/>
      <c r="G192" s="462">
        <f>SUM(G187,G186,G185)</f>
        <v>1894.8507993652938</v>
      </c>
      <c r="H192" s="456">
        <f t="shared" ref="H192:AE192" si="39">SUM(H187,H186,H185)</f>
        <v>1904.1873886358026</v>
      </c>
      <c r="I192" s="456">
        <f t="shared" si="39"/>
        <v>2007.9744708945805</v>
      </c>
      <c r="J192" s="456">
        <f t="shared" si="39"/>
        <v>1950.8473651814891</v>
      </c>
      <c r="K192" s="456">
        <f t="shared" si="39"/>
        <v>2197.4177132874065</v>
      </c>
      <c r="L192" s="456">
        <f t="shared" si="39"/>
        <v>2241.5659081889771</v>
      </c>
      <c r="M192" s="456">
        <f t="shared" si="39"/>
        <v>2256.9554870073134</v>
      </c>
      <c r="N192" s="456">
        <f t="shared" si="39"/>
        <v>2265.2020533222894</v>
      </c>
      <c r="O192" s="456">
        <f t="shared" si="39"/>
        <v>2107.8236029566369</v>
      </c>
      <c r="P192" s="456">
        <f t="shared" si="39"/>
        <v>1998.6944070822681</v>
      </c>
      <c r="Q192" s="456">
        <f t="shared" si="39"/>
        <v>1973.8411887473801</v>
      </c>
      <c r="R192" s="456">
        <f t="shared" si="39"/>
        <v>1914.1257766373458</v>
      </c>
      <c r="S192" s="456">
        <f t="shared" si="39"/>
        <v>1900.5518168463118</v>
      </c>
      <c r="T192" s="456">
        <f t="shared" si="39"/>
        <v>1916.3518384890235</v>
      </c>
      <c r="U192" s="456">
        <f t="shared" si="39"/>
        <v>1921.01564355102</v>
      </c>
      <c r="V192" s="456">
        <f t="shared" si="39"/>
        <v>1909.8614965864163</v>
      </c>
      <c r="W192" s="456">
        <f t="shared" si="39"/>
        <v>1916.5807507498735</v>
      </c>
      <c r="X192" s="456">
        <f t="shared" si="39"/>
        <v>1949.0710754302113</v>
      </c>
      <c r="Y192" s="456">
        <f t="shared" si="39"/>
        <v>1925.6095628004821</v>
      </c>
      <c r="Z192" s="456">
        <f t="shared" si="39"/>
        <v>1880.6235481249016</v>
      </c>
      <c r="AA192" s="456">
        <f t="shared" si="39"/>
        <v>1973.5455250505408</v>
      </c>
      <c r="AB192" s="456">
        <f t="shared" si="39"/>
        <v>1848.4390012234708</v>
      </c>
      <c r="AC192" s="456">
        <f t="shared" si="39"/>
        <v>1908.2614603207744</v>
      </c>
      <c r="AD192" s="456">
        <f t="shared" si="39"/>
        <v>1970.2916749303988</v>
      </c>
      <c r="AE192" s="456">
        <f t="shared" si="39"/>
        <v>2014.3013560087384</v>
      </c>
      <c r="AF192" s="505"/>
      <c r="AG192" s="506"/>
      <c r="AH192" s="507"/>
      <c r="AI192" s="486"/>
      <c r="AJ192" s="486"/>
      <c r="AK192" s="507"/>
      <c r="AL192" s="507"/>
      <c r="AM192" s="507"/>
    </row>
    <row r="193" spans="3:39" s="501" customFormat="1" ht="13.5" customHeight="1">
      <c r="C193" s="548" t="s">
        <v>2</v>
      </c>
      <c r="D193" s="503"/>
      <c r="E193" s="503"/>
      <c r="F193" s="504"/>
      <c r="G193" s="462">
        <f>SUM(G182,G192)</f>
        <v>17101.042961588253</v>
      </c>
      <c r="H193" s="456">
        <f>SUM(H182,H192)</f>
        <v>17538.924509780933</v>
      </c>
      <c r="I193" s="456">
        <f t="shared" ref="I193:AE193" si="40">SUM(I182,I192)</f>
        <v>18287.935260208047</v>
      </c>
      <c r="J193" s="456">
        <f t="shared" si="40"/>
        <v>19219.74142543241</v>
      </c>
      <c r="K193" s="456">
        <f t="shared" si="40"/>
        <v>20386.736424140905</v>
      </c>
      <c r="L193" s="456">
        <f t="shared" si="40"/>
        <v>20619.641039969858</v>
      </c>
      <c r="M193" s="456">
        <f t="shared" si="40"/>
        <v>20472.490160745037</v>
      </c>
      <c r="N193" s="456">
        <f t="shared" si="40"/>
        <v>22656.525203522448</v>
      </c>
      <c r="O193" s="456">
        <f t="shared" si="40"/>
        <v>20598.757825238881</v>
      </c>
      <c r="P193" s="456">
        <f t="shared" si="40"/>
        <v>21160.747028860835</v>
      </c>
      <c r="Q193" s="456">
        <f t="shared" si="40"/>
        <v>21554.630956502147</v>
      </c>
      <c r="R193" s="456">
        <f t="shared" si="40"/>
        <v>21473.951392522482</v>
      </c>
      <c r="S193" s="456">
        <f t="shared" si="40"/>
        <v>21066.053474333592</v>
      </c>
      <c r="T193" s="456">
        <f t="shared" si="40"/>
        <v>22097.277763369137</v>
      </c>
      <c r="U193" s="456">
        <f t="shared" si="40"/>
        <v>21851.766147422084</v>
      </c>
      <c r="V193" s="456">
        <f t="shared" si="40"/>
        <v>23131.084839539821</v>
      </c>
      <c r="W193" s="456">
        <f t="shared" si="40"/>
        <v>22522.230092771693</v>
      </c>
      <c r="X193" s="456">
        <f t="shared" si="40"/>
        <v>23297.308603389793</v>
      </c>
      <c r="Y193" s="456">
        <f t="shared" si="40"/>
        <v>21730.874652413342</v>
      </c>
      <c r="Z193" s="456">
        <f t="shared" si="40"/>
        <v>21838.740344935846</v>
      </c>
      <c r="AA193" s="456">
        <f t="shared" si="40"/>
        <v>21607.5229238914</v>
      </c>
      <c r="AB193" s="456">
        <f t="shared" si="40"/>
        <v>19952.956917313153</v>
      </c>
      <c r="AC193" s="456">
        <f t="shared" si="40"/>
        <v>24519.163961591952</v>
      </c>
      <c r="AD193" s="456">
        <f t="shared" si="40"/>
        <v>24306.724288811442</v>
      </c>
      <c r="AE193" s="456">
        <f t="shared" si="40"/>
        <v>23017.236252379411</v>
      </c>
      <c r="AF193" s="505"/>
      <c r="AG193" s="506"/>
      <c r="AH193" s="267"/>
      <c r="AI193" s="486"/>
      <c r="AJ193" s="486"/>
      <c r="AK193" s="486"/>
      <c r="AL193" s="507"/>
      <c r="AM193" s="507"/>
    </row>
    <row r="194" spans="3:39" s="501" customFormat="1" ht="12" customHeight="1">
      <c r="C194" s="486"/>
      <c r="D194" s="507"/>
      <c r="E194" s="507"/>
      <c r="F194" s="507"/>
      <c r="G194" s="479"/>
      <c r="H194" s="479"/>
      <c r="I194" s="479"/>
      <c r="J194" s="479"/>
      <c r="K194" s="479"/>
      <c r="L194" s="479"/>
      <c r="M194" s="479"/>
      <c r="N194" s="479"/>
      <c r="O194" s="479"/>
      <c r="P194" s="479"/>
      <c r="Q194" s="479"/>
      <c r="R194" s="479"/>
      <c r="S194" s="479"/>
      <c r="T194" s="479"/>
      <c r="U194" s="479"/>
      <c r="V194" s="479"/>
      <c r="W194" s="479"/>
      <c r="X194" s="479"/>
      <c r="Y194" s="479"/>
      <c r="Z194" s="479"/>
      <c r="AA194" s="479"/>
      <c r="AB194" s="479"/>
      <c r="AC194" s="479"/>
      <c r="AD194" s="479"/>
      <c r="AE194" s="479"/>
      <c r="AF194" s="479"/>
      <c r="AG194" s="549"/>
      <c r="AH194" s="267"/>
      <c r="AI194" s="486"/>
      <c r="AJ194" s="486"/>
      <c r="AK194" s="486"/>
      <c r="AL194" s="507"/>
      <c r="AM194" s="507"/>
    </row>
    <row r="195" spans="3:39" ht="21" customHeight="1">
      <c r="C195" s="265" t="s">
        <v>230</v>
      </c>
      <c r="D195" s="261"/>
      <c r="E195" s="261"/>
      <c r="F195" s="261"/>
      <c r="G195" s="261"/>
      <c r="H195" s="261"/>
      <c r="I195" s="261"/>
      <c r="J195" s="261"/>
      <c r="K195" s="261"/>
      <c r="L195" s="261"/>
      <c r="M195" s="261"/>
      <c r="N195" s="261"/>
      <c r="O195" s="261"/>
      <c r="P195" s="500" t="s">
        <v>231</v>
      </c>
      <c r="Q195" s="261"/>
      <c r="R195" s="261"/>
      <c r="S195" s="261"/>
      <c r="T195" s="261"/>
      <c r="U195" s="261"/>
      <c r="V195" s="261"/>
      <c r="W195" s="500" t="s">
        <v>211</v>
      </c>
      <c r="X195" s="261"/>
      <c r="Y195" s="261"/>
      <c r="Z195" s="261"/>
      <c r="AA195" s="261"/>
      <c r="AB195" s="261"/>
      <c r="AC195" s="261"/>
      <c r="AD195" s="261"/>
      <c r="AE195" s="261"/>
      <c r="AF195" s="261"/>
      <c r="AG195" s="261"/>
      <c r="AH195" s="261"/>
      <c r="AI195" s="261"/>
    </row>
    <row r="196" spans="3:39" s="501" customFormat="1" ht="14.25" customHeight="1">
      <c r="C196" s="502" t="s">
        <v>71</v>
      </c>
      <c r="D196" s="503"/>
      <c r="E196" s="503"/>
      <c r="F196" s="504"/>
      <c r="G196" s="462">
        <f t="shared" ref="G196:AF196" si="41">SUM(G197:G198)</f>
        <v>1162.4655760121682</v>
      </c>
      <c r="H196" s="456">
        <f t="shared" si="41"/>
        <v>1170.737962640457</v>
      </c>
      <c r="I196" s="456">
        <f t="shared" si="41"/>
        <v>1180.6394515163088</v>
      </c>
      <c r="J196" s="456">
        <f t="shared" si="41"/>
        <v>1173.5162632751965</v>
      </c>
      <c r="K196" s="456">
        <f t="shared" si="41"/>
        <v>1234.8319140508313</v>
      </c>
      <c r="L196" s="456">
        <f t="shared" si="41"/>
        <v>1248.3569596207087</v>
      </c>
      <c r="M196" s="456">
        <f t="shared" si="41"/>
        <v>1261.2246042073741</v>
      </c>
      <c r="N196" s="456">
        <f t="shared" si="41"/>
        <v>1258.9339295363977</v>
      </c>
      <c r="O196" s="456">
        <f t="shared" si="41"/>
        <v>1223.6139548508627</v>
      </c>
      <c r="P196" s="456">
        <f t="shared" si="41"/>
        <v>1258.5624712083015</v>
      </c>
      <c r="Q196" s="456">
        <f t="shared" si="41"/>
        <v>1279.8352941451449</v>
      </c>
      <c r="R196" s="456">
        <f t="shared" si="41"/>
        <v>1262.6404580726735</v>
      </c>
      <c r="S196" s="456">
        <f t="shared" si="41"/>
        <v>1299.46068982162</v>
      </c>
      <c r="T196" s="456">
        <f t="shared" si="41"/>
        <v>1304.3783897382307</v>
      </c>
      <c r="U196" s="456">
        <f t="shared" si="41"/>
        <v>1303.3876204271705</v>
      </c>
      <c r="V196" s="456">
        <f t="shared" si="41"/>
        <v>1310.78531695583</v>
      </c>
      <c r="W196" s="456">
        <f t="shared" si="41"/>
        <v>1290.124467631086</v>
      </c>
      <c r="X196" s="456">
        <f t="shared" si="41"/>
        <v>1324.6035965018018</v>
      </c>
      <c r="Y196" s="456">
        <f t="shared" si="41"/>
        <v>1239.9060855676271</v>
      </c>
      <c r="Z196" s="456">
        <f t="shared" si="41"/>
        <v>1167.0955469925334</v>
      </c>
      <c r="AA196" s="456">
        <f t="shared" si="41"/>
        <v>1217.3536997634048</v>
      </c>
      <c r="AB196" s="456">
        <f t="shared" si="41"/>
        <v>1266.0775334117736</v>
      </c>
      <c r="AC196" s="456">
        <f t="shared" si="41"/>
        <v>1300.3386804849911</v>
      </c>
      <c r="AD196" s="456">
        <f t="shared" si="41"/>
        <v>1315.868630256226</v>
      </c>
      <c r="AE196" s="456">
        <f t="shared" si="41"/>
        <v>1268.7122098610484</v>
      </c>
      <c r="AF196" s="505">
        <f t="shared" si="41"/>
        <v>1227.3894167026972</v>
      </c>
      <c r="AG196" s="506">
        <v>1</v>
      </c>
      <c r="AH196" s="267"/>
      <c r="AI196" s="440"/>
      <c r="AJ196" s="440"/>
      <c r="AK196" s="440"/>
      <c r="AL196" s="507"/>
      <c r="AM196" s="507"/>
    </row>
    <row r="197" spans="3:39" s="501" customFormat="1" ht="14.25" customHeight="1">
      <c r="C197" s="508" t="s">
        <v>141</v>
      </c>
      <c r="D197" s="509" t="s">
        <v>0</v>
      </c>
      <c r="E197" s="510"/>
      <c r="F197" s="511"/>
      <c r="G197" s="445">
        <v>1066.8439067289078</v>
      </c>
      <c r="H197" s="445">
        <v>1074.0413040417375</v>
      </c>
      <c r="I197" s="445">
        <v>1082.4665023980647</v>
      </c>
      <c r="J197" s="445">
        <v>1077.8291288808055</v>
      </c>
      <c r="K197" s="445">
        <v>1134.1903728371162</v>
      </c>
      <c r="L197" s="445">
        <v>1146.6515420578964</v>
      </c>
      <c r="M197" s="445">
        <v>1158.3742445240523</v>
      </c>
      <c r="N197" s="445">
        <v>1157.1710074931036</v>
      </c>
      <c r="O197" s="445">
        <v>1128.1131379557562</v>
      </c>
      <c r="P197" s="445">
        <v>1162.8359179256331</v>
      </c>
      <c r="Q197" s="445">
        <v>1182.090864841362</v>
      </c>
      <c r="R197" s="445">
        <v>1166.9981409992843</v>
      </c>
      <c r="S197" s="445">
        <v>1206.5081944683475</v>
      </c>
      <c r="T197" s="445">
        <v>1211.6293088795289</v>
      </c>
      <c r="U197" s="445">
        <v>1211.6160919220599</v>
      </c>
      <c r="V197" s="445">
        <v>1219.0191869170546</v>
      </c>
      <c r="W197" s="445">
        <v>1199.9203335569189</v>
      </c>
      <c r="X197" s="445">
        <v>1234.5997143775273</v>
      </c>
      <c r="Y197" s="445">
        <v>1153.2485008776989</v>
      </c>
      <c r="Z197" s="445">
        <v>1089.9935575030358</v>
      </c>
      <c r="AA197" s="445">
        <v>1138.7583317057909</v>
      </c>
      <c r="AB197" s="445">
        <v>1188.3623614179542</v>
      </c>
      <c r="AC197" s="445">
        <v>1220.7458823444163</v>
      </c>
      <c r="AD197" s="445">
        <v>1235.0357796266524</v>
      </c>
      <c r="AE197" s="445">
        <v>1189.3788164098701</v>
      </c>
      <c r="AF197" s="512">
        <v>1148.9527321328144</v>
      </c>
      <c r="AG197" s="513">
        <v>1</v>
      </c>
      <c r="AH197" s="267"/>
      <c r="AI197" s="440"/>
      <c r="AK197" s="486"/>
      <c r="AL197" s="507"/>
      <c r="AM197" s="507"/>
    </row>
    <row r="198" spans="3:39" s="501" customFormat="1" ht="14.25" customHeight="1">
      <c r="C198" s="514" t="s">
        <v>142</v>
      </c>
      <c r="D198" s="515" t="s">
        <v>140</v>
      </c>
      <c r="E198" s="516"/>
      <c r="F198" s="517"/>
      <c r="G198" s="518">
        <v>95.621669283260502</v>
      </c>
      <c r="H198" s="518">
        <v>96.696658598719523</v>
      </c>
      <c r="I198" s="518">
        <v>98.172949118244119</v>
      </c>
      <c r="J198" s="518">
        <v>95.687134394390966</v>
      </c>
      <c r="K198" s="518">
        <v>100.641541213715</v>
      </c>
      <c r="L198" s="518">
        <v>101.70541756281233</v>
      </c>
      <c r="M198" s="518">
        <v>102.85035968332187</v>
      </c>
      <c r="N198" s="518">
        <v>101.76292204329401</v>
      </c>
      <c r="O198" s="518">
        <v>95.500816895106396</v>
      </c>
      <c r="P198" s="518">
        <v>95.72655328266849</v>
      </c>
      <c r="Q198" s="518">
        <v>97.744429303782837</v>
      </c>
      <c r="R198" s="518">
        <v>95.642317073389137</v>
      </c>
      <c r="S198" s="518">
        <v>92.952495353272525</v>
      </c>
      <c r="T198" s="518">
        <v>92.749080858701674</v>
      </c>
      <c r="U198" s="518">
        <v>91.77152850511068</v>
      </c>
      <c r="V198" s="518">
        <v>91.766130038775358</v>
      </c>
      <c r="W198" s="518">
        <v>90.204134074167058</v>
      </c>
      <c r="X198" s="518">
        <v>90.00388212427444</v>
      </c>
      <c r="Y198" s="518">
        <v>86.657584689928228</v>
      </c>
      <c r="Z198" s="518">
        <v>77.101989489497512</v>
      </c>
      <c r="AA198" s="518">
        <v>78.59536805761401</v>
      </c>
      <c r="AB198" s="518">
        <v>77.715171993819467</v>
      </c>
      <c r="AC198" s="518">
        <v>79.592798140574743</v>
      </c>
      <c r="AD198" s="518">
        <v>80.832850629573699</v>
      </c>
      <c r="AE198" s="518">
        <v>79.33339345117831</v>
      </c>
      <c r="AF198" s="519">
        <v>78.436684569882843</v>
      </c>
      <c r="AG198" s="520">
        <v>1</v>
      </c>
      <c r="AH198" s="267"/>
      <c r="AI198" s="440"/>
      <c r="AK198" s="486"/>
      <c r="AL198" s="507"/>
      <c r="AM198" s="507"/>
    </row>
    <row r="199" spans="3:39" s="501" customFormat="1" ht="14.25" customHeight="1">
      <c r="C199" s="521" t="s">
        <v>72</v>
      </c>
      <c r="D199" s="522"/>
      <c r="E199" s="522"/>
      <c r="F199" s="523"/>
      <c r="G199" s="524">
        <v>44.223073323296369</v>
      </c>
      <c r="H199" s="525">
        <v>42.988350832101631</v>
      </c>
      <c r="I199" s="525">
        <v>43.812137881198339</v>
      </c>
      <c r="J199" s="525">
        <v>39.723473603979485</v>
      </c>
      <c r="K199" s="525">
        <v>43.113896280320951</v>
      </c>
      <c r="L199" s="525">
        <v>41.637892280118201</v>
      </c>
      <c r="M199" s="525">
        <v>40.409829399552066</v>
      </c>
      <c r="N199" s="525">
        <v>39.684955984360492</v>
      </c>
      <c r="O199" s="525">
        <v>37.827735454899319</v>
      </c>
      <c r="P199" s="525">
        <v>37.688157267659662</v>
      </c>
      <c r="Q199" s="525">
        <v>37.666021553680501</v>
      </c>
      <c r="R199" s="525">
        <v>36.606104684965111</v>
      </c>
      <c r="S199" s="525">
        <v>35.936377644160594</v>
      </c>
      <c r="T199" s="525">
        <v>34.463261213469814</v>
      </c>
      <c r="U199" s="525">
        <v>35.484027628193815</v>
      </c>
      <c r="V199" s="525">
        <v>35.279252985202831</v>
      </c>
      <c r="W199" s="525">
        <v>34.762493622358683</v>
      </c>
      <c r="X199" s="525">
        <v>35.013482091455025</v>
      </c>
      <c r="Y199" s="525">
        <v>34.719405731624086</v>
      </c>
      <c r="Z199" s="525">
        <v>33.802460609003063</v>
      </c>
      <c r="AA199" s="525">
        <v>34.854999916909648</v>
      </c>
      <c r="AB199" s="525">
        <v>33.84016285956875</v>
      </c>
      <c r="AC199" s="525">
        <v>32.982010003703401</v>
      </c>
      <c r="AD199" s="525">
        <v>32.675282066541257</v>
      </c>
      <c r="AE199" s="525">
        <v>32.068178296097408</v>
      </c>
      <c r="AF199" s="526">
        <v>31.294941784488813</v>
      </c>
      <c r="AG199" s="527">
        <v>25</v>
      </c>
      <c r="AH199" s="267"/>
      <c r="AI199" s="440"/>
      <c r="AJ199" s="486"/>
      <c r="AK199" s="507"/>
      <c r="AL199" s="507"/>
      <c r="AM199" s="507"/>
    </row>
    <row r="200" spans="3:39" s="501" customFormat="1" ht="14.25" customHeight="1">
      <c r="C200" s="521" t="s">
        <v>212</v>
      </c>
      <c r="D200" s="522"/>
      <c r="E200" s="522"/>
      <c r="F200" s="528" t="s">
        <v>143</v>
      </c>
      <c r="G200" s="524">
        <v>31.517576813302053</v>
      </c>
      <c r="H200" s="525">
        <v>31.218758095360016</v>
      </c>
      <c r="I200" s="525">
        <v>31.358845562432361</v>
      </c>
      <c r="J200" s="525">
        <v>31.251043631963309</v>
      </c>
      <c r="K200" s="525">
        <v>32.558778255496613</v>
      </c>
      <c r="L200" s="525">
        <v>32.860592013466572</v>
      </c>
      <c r="M200" s="525">
        <v>33.981849482462167</v>
      </c>
      <c r="N200" s="525">
        <v>34.780090179224281</v>
      </c>
      <c r="O200" s="525">
        <v>33.186153448374533</v>
      </c>
      <c r="P200" s="525">
        <v>27.033247874722683</v>
      </c>
      <c r="Q200" s="525">
        <v>29.56141086241707</v>
      </c>
      <c r="R200" s="525">
        <v>25.990566574759466</v>
      </c>
      <c r="S200" s="525">
        <v>25.443313240112847</v>
      </c>
      <c r="T200" s="525">
        <v>25.24332478919013</v>
      </c>
      <c r="U200" s="525">
        <v>25.234540943896121</v>
      </c>
      <c r="V200" s="525">
        <v>24.829113977274179</v>
      </c>
      <c r="W200" s="525">
        <v>24.796045911438778</v>
      </c>
      <c r="X200" s="525">
        <v>24.191008911983133</v>
      </c>
      <c r="Y200" s="525">
        <v>23.263998945465094</v>
      </c>
      <c r="Z200" s="525">
        <v>22.689783010007122</v>
      </c>
      <c r="AA200" s="525">
        <v>22.318197339644598</v>
      </c>
      <c r="AB200" s="525">
        <v>21.785967483916647</v>
      </c>
      <c r="AC200" s="525">
        <v>21.351005295374986</v>
      </c>
      <c r="AD200" s="525">
        <v>21.400063839232487</v>
      </c>
      <c r="AE200" s="525">
        <v>20.945098743964458</v>
      </c>
      <c r="AF200" s="526">
        <v>20.829588710856935</v>
      </c>
      <c r="AG200" s="527">
        <v>298</v>
      </c>
      <c r="AH200" s="267"/>
      <c r="AI200" s="440"/>
      <c r="AJ200" s="486"/>
      <c r="AK200" s="507"/>
      <c r="AL200" s="507"/>
      <c r="AM200" s="507"/>
    </row>
    <row r="201" spans="3:39" s="501" customFormat="1" ht="14.25" customHeight="1">
      <c r="C201" s="529" t="s">
        <v>1</v>
      </c>
      <c r="D201" s="503"/>
      <c r="E201" s="503"/>
      <c r="F201" s="504"/>
      <c r="G201" s="462">
        <f t="shared" ref="G201:AF201" si="42">SUM(G202:G205)</f>
        <v>35.35428892405767</v>
      </c>
      <c r="H201" s="456">
        <f t="shared" si="42"/>
        <v>39.095187235868003</v>
      </c>
      <c r="I201" s="456">
        <f t="shared" si="42"/>
        <v>41.052951673445413</v>
      </c>
      <c r="J201" s="456">
        <f t="shared" si="42"/>
        <v>44.817405684401898</v>
      </c>
      <c r="K201" s="456">
        <f t="shared" si="42"/>
        <v>49.591402497918821</v>
      </c>
      <c r="L201" s="456">
        <f t="shared" si="42"/>
        <v>59.471728426964553</v>
      </c>
      <c r="M201" s="456">
        <f t="shared" si="42"/>
        <v>60.071026195534181</v>
      </c>
      <c r="N201" s="456">
        <f t="shared" si="42"/>
        <v>59.102675143276009</v>
      </c>
      <c r="O201" s="456">
        <f t="shared" si="42"/>
        <v>53.722814545016718</v>
      </c>
      <c r="P201" s="456">
        <f t="shared" si="42"/>
        <v>46.978226472088487</v>
      </c>
      <c r="Q201" s="456">
        <f t="shared" si="42"/>
        <v>42.042239535271378</v>
      </c>
      <c r="R201" s="456">
        <f t="shared" si="42"/>
        <v>35.70181953185422</v>
      </c>
      <c r="S201" s="456">
        <f t="shared" si="42"/>
        <v>31.542795140045861</v>
      </c>
      <c r="T201" s="456">
        <f t="shared" si="42"/>
        <v>30.904977594184089</v>
      </c>
      <c r="U201" s="456">
        <f t="shared" si="42"/>
        <v>27.382300047036967</v>
      </c>
      <c r="V201" s="456">
        <f t="shared" si="42"/>
        <v>27.929939069748098</v>
      </c>
      <c r="W201" s="456">
        <f t="shared" si="42"/>
        <v>30.256053975030742</v>
      </c>
      <c r="X201" s="456">
        <f t="shared" si="42"/>
        <v>30.944288022153078</v>
      </c>
      <c r="Y201" s="456">
        <f t="shared" si="42"/>
        <v>30.6865424321864</v>
      </c>
      <c r="Z201" s="456">
        <f t="shared" si="42"/>
        <v>28.784987061418974</v>
      </c>
      <c r="AA201" s="456">
        <f t="shared" si="42"/>
        <v>31.518384115143341</v>
      </c>
      <c r="AB201" s="456">
        <f t="shared" si="42"/>
        <v>33.874966333940357</v>
      </c>
      <c r="AC201" s="456">
        <f t="shared" si="42"/>
        <v>36.531328182697976</v>
      </c>
      <c r="AD201" s="456">
        <f t="shared" si="42"/>
        <v>39.093669123187425</v>
      </c>
      <c r="AE201" s="456">
        <f t="shared" si="42"/>
        <v>42.315150933356414</v>
      </c>
      <c r="AF201" s="505">
        <f t="shared" si="42"/>
        <v>45.203796658728741</v>
      </c>
      <c r="AG201" s="506"/>
      <c r="AH201" s="267"/>
      <c r="AI201" s="440"/>
      <c r="AJ201" s="507"/>
      <c r="AK201" s="507"/>
      <c r="AL201" s="507"/>
      <c r="AM201" s="507"/>
    </row>
    <row r="202" spans="3:39" s="501" customFormat="1" ht="14.25" customHeight="1">
      <c r="C202" s="530" t="s">
        <v>232</v>
      </c>
      <c r="D202" s="442" t="s">
        <v>73</v>
      </c>
      <c r="E202" s="531"/>
      <c r="F202" s="532"/>
      <c r="G202" s="633">
        <v>15.9323098610065</v>
      </c>
      <c r="H202" s="634">
        <v>17.349612944863189</v>
      </c>
      <c r="I202" s="634">
        <v>17.76722403564693</v>
      </c>
      <c r="J202" s="634">
        <v>18.129158284890007</v>
      </c>
      <c r="K202" s="634">
        <v>21.051895213035113</v>
      </c>
      <c r="L202" s="634">
        <v>25.213191034391045</v>
      </c>
      <c r="M202" s="634">
        <v>24.598107256849218</v>
      </c>
      <c r="N202" s="634">
        <v>24.436792431397134</v>
      </c>
      <c r="O202" s="634">
        <v>23.742102500183375</v>
      </c>
      <c r="P202" s="634">
        <v>24.368275903524488</v>
      </c>
      <c r="Q202" s="634">
        <v>22.851998107079659</v>
      </c>
      <c r="R202" s="634">
        <v>19.462521407101939</v>
      </c>
      <c r="S202" s="634">
        <v>16.236391797572242</v>
      </c>
      <c r="T202" s="634">
        <v>16.228364874053739</v>
      </c>
      <c r="U202" s="634">
        <v>12.420918895123924</v>
      </c>
      <c r="V202" s="634">
        <v>12.781828283938269</v>
      </c>
      <c r="W202" s="634">
        <v>14.6270621674769</v>
      </c>
      <c r="X202" s="634">
        <v>16.707189370320666</v>
      </c>
      <c r="Y202" s="634">
        <v>19.284929277060357</v>
      </c>
      <c r="Z202" s="634">
        <v>20.937326092711235</v>
      </c>
      <c r="AA202" s="634">
        <v>23.305227292766361</v>
      </c>
      <c r="AB202" s="634">
        <v>26.071497147355043</v>
      </c>
      <c r="AC202" s="634">
        <v>29.348604344244389</v>
      </c>
      <c r="AD202" s="634">
        <v>32.094559399421307</v>
      </c>
      <c r="AE202" s="634">
        <v>35.765791138699278</v>
      </c>
      <c r="AF202" s="635">
        <v>39.202804796617855</v>
      </c>
      <c r="AG202" s="513" t="s">
        <v>233</v>
      </c>
      <c r="AH202" s="267"/>
      <c r="AI202" s="440"/>
      <c r="AJ202" s="507"/>
      <c r="AK202" s="507"/>
      <c r="AL202" s="507"/>
      <c r="AM202" s="507"/>
    </row>
    <row r="203" spans="3:39" s="501" customFormat="1" ht="14.25" customHeight="1">
      <c r="C203" s="530" t="s">
        <v>234</v>
      </c>
      <c r="D203" s="447" t="s">
        <v>74</v>
      </c>
      <c r="E203" s="534"/>
      <c r="F203" s="535"/>
      <c r="G203" s="636">
        <v>6.5392993330603124</v>
      </c>
      <c r="H203" s="637">
        <v>7.5069220881606293</v>
      </c>
      <c r="I203" s="637">
        <v>7.6172931076973525</v>
      </c>
      <c r="J203" s="637">
        <v>10.942797023893531</v>
      </c>
      <c r="K203" s="637">
        <v>13.443461837094947</v>
      </c>
      <c r="L203" s="637">
        <v>17.609918599177117</v>
      </c>
      <c r="M203" s="637">
        <v>18.258177043160494</v>
      </c>
      <c r="N203" s="637">
        <v>19.984282883097684</v>
      </c>
      <c r="O203" s="637">
        <v>16.568476128945992</v>
      </c>
      <c r="P203" s="637">
        <v>13.118064707488832</v>
      </c>
      <c r="Q203" s="637">
        <v>11.873109881357884</v>
      </c>
      <c r="R203" s="637">
        <v>9.8784684342627678</v>
      </c>
      <c r="S203" s="637">
        <v>9.1994397103048353</v>
      </c>
      <c r="T203" s="637">
        <v>8.8542056268787857</v>
      </c>
      <c r="U203" s="637">
        <v>9.216640483583598</v>
      </c>
      <c r="V203" s="637">
        <v>8.6233516588427417</v>
      </c>
      <c r="W203" s="637">
        <v>8.9987757459274516</v>
      </c>
      <c r="X203" s="637">
        <v>7.9168495857216747</v>
      </c>
      <c r="Y203" s="637">
        <v>5.7434047787878875</v>
      </c>
      <c r="Z203" s="637">
        <v>4.0468721450282388</v>
      </c>
      <c r="AA203" s="637">
        <v>4.2495437036642674</v>
      </c>
      <c r="AB203" s="637">
        <v>3.7554464923644928</v>
      </c>
      <c r="AC203" s="637">
        <v>3.4363283067771979</v>
      </c>
      <c r="AD203" s="637">
        <v>3.2800593072681292</v>
      </c>
      <c r="AE203" s="637">
        <v>3.361425307453592</v>
      </c>
      <c r="AF203" s="638">
        <v>3.3081046771154901</v>
      </c>
      <c r="AG203" s="639" t="s">
        <v>235</v>
      </c>
      <c r="AH203" s="267"/>
      <c r="AI203" s="440"/>
      <c r="AJ203" s="507"/>
      <c r="AK203" s="507"/>
      <c r="AL203" s="507"/>
      <c r="AM203" s="507"/>
    </row>
    <row r="204" spans="3:39" s="501" customFormat="1" ht="14.25" customHeight="1">
      <c r="C204" s="530" t="s">
        <v>236</v>
      </c>
      <c r="D204" s="447" t="s">
        <v>75</v>
      </c>
      <c r="E204" s="539"/>
      <c r="F204" s="540"/>
      <c r="G204" s="636">
        <v>12.850069876123966</v>
      </c>
      <c r="H204" s="637">
        <v>14.206042348977288</v>
      </c>
      <c r="I204" s="637">
        <v>15.635824676234234</v>
      </c>
      <c r="J204" s="637">
        <v>15.701970570462503</v>
      </c>
      <c r="K204" s="637">
        <v>15.019955788766001</v>
      </c>
      <c r="L204" s="637">
        <v>16.447524694550538</v>
      </c>
      <c r="M204" s="637">
        <v>17.022187764473411</v>
      </c>
      <c r="N204" s="637">
        <v>14.510540478356033</v>
      </c>
      <c r="O204" s="637">
        <v>13.224101247799888</v>
      </c>
      <c r="P204" s="637">
        <v>9.1766166900014632</v>
      </c>
      <c r="Q204" s="637">
        <v>7.0313589307549007</v>
      </c>
      <c r="R204" s="637">
        <v>6.0660167800018465</v>
      </c>
      <c r="S204" s="637">
        <v>5.7354807991064209</v>
      </c>
      <c r="T204" s="637">
        <v>5.4063108216924833</v>
      </c>
      <c r="U204" s="637">
        <v>5.2587023289238077</v>
      </c>
      <c r="V204" s="637">
        <v>5.0530064154062853</v>
      </c>
      <c r="W204" s="637">
        <v>5.2289023176758471</v>
      </c>
      <c r="X204" s="637">
        <v>4.733451609827128</v>
      </c>
      <c r="Y204" s="637">
        <v>4.1771687224711584</v>
      </c>
      <c r="Z204" s="637">
        <v>2.4466334261602305</v>
      </c>
      <c r="AA204" s="637">
        <v>2.4238716471637818</v>
      </c>
      <c r="AB204" s="637">
        <v>2.247642725314186</v>
      </c>
      <c r="AC204" s="637">
        <v>2.2345432822934996</v>
      </c>
      <c r="AD204" s="637">
        <v>2.1018130508240449</v>
      </c>
      <c r="AE204" s="637">
        <v>2.0650671486339114</v>
      </c>
      <c r="AF204" s="638">
        <v>2.1218561027988936</v>
      </c>
      <c r="AG204" s="541">
        <v>22800</v>
      </c>
      <c r="AH204" s="267"/>
      <c r="AI204" s="440"/>
      <c r="AJ204" s="507"/>
      <c r="AK204" s="507"/>
      <c r="AL204" s="507"/>
      <c r="AM204" s="507"/>
    </row>
    <row r="205" spans="3:39" s="501" customFormat="1" ht="14.25" customHeight="1">
      <c r="C205" s="530" t="s">
        <v>237</v>
      </c>
      <c r="D205" s="284" t="s">
        <v>76</v>
      </c>
      <c r="E205" s="542"/>
      <c r="F205" s="543"/>
      <c r="G205" s="640">
        <v>3.260985386689496E-2</v>
      </c>
      <c r="H205" s="641">
        <v>3.260985386689496E-2</v>
      </c>
      <c r="I205" s="641">
        <v>3.260985386689496E-2</v>
      </c>
      <c r="J205" s="641">
        <v>4.3479805155859939E-2</v>
      </c>
      <c r="K205" s="641">
        <v>7.6089659022754899E-2</v>
      </c>
      <c r="L205" s="641">
        <v>0.20109409884585214</v>
      </c>
      <c r="M205" s="641">
        <v>0.19255413105106323</v>
      </c>
      <c r="N205" s="641">
        <v>0.17105935042516235</v>
      </c>
      <c r="O205" s="641">
        <v>0.18813466808746665</v>
      </c>
      <c r="P205" s="641">
        <v>0.3152691710736984</v>
      </c>
      <c r="Q205" s="641">
        <v>0.28577261607893389</v>
      </c>
      <c r="R205" s="641">
        <v>0.29481291048766206</v>
      </c>
      <c r="S205" s="641">
        <v>0.37148283306236585</v>
      </c>
      <c r="T205" s="641">
        <v>0.4160962715590813</v>
      </c>
      <c r="U205" s="641">
        <v>0.48603833940564012</v>
      </c>
      <c r="V205" s="641">
        <v>1.4717527115608</v>
      </c>
      <c r="W205" s="641">
        <v>1.4013137439505405</v>
      </c>
      <c r="X205" s="641">
        <v>1.58679745628361</v>
      </c>
      <c r="Y205" s="641">
        <v>1.481039653866997</v>
      </c>
      <c r="Z205" s="641">
        <v>1.3541553975192695</v>
      </c>
      <c r="AA205" s="641">
        <v>1.5397414715489333</v>
      </c>
      <c r="AB205" s="641">
        <v>1.80037996890664</v>
      </c>
      <c r="AC205" s="641">
        <v>1.5118522493828876</v>
      </c>
      <c r="AD205" s="641">
        <v>1.6172373656739449</v>
      </c>
      <c r="AE205" s="641">
        <v>1.1228673385696302</v>
      </c>
      <c r="AF205" s="642">
        <v>0.57103108219650822</v>
      </c>
      <c r="AG205" s="547">
        <v>17200</v>
      </c>
      <c r="AH205" s="267"/>
      <c r="AI205" s="440"/>
      <c r="AJ205" s="507"/>
      <c r="AK205" s="507"/>
      <c r="AL205" s="507"/>
      <c r="AM205" s="507"/>
    </row>
    <row r="206" spans="3:39" s="501" customFormat="1" ht="14.25" customHeight="1">
      <c r="C206" s="453" t="s">
        <v>132</v>
      </c>
      <c r="D206" s="503"/>
      <c r="E206" s="503"/>
      <c r="F206" s="504"/>
      <c r="G206" s="462">
        <f>SUM(G201,G200,G199)</f>
        <v>111.09493906065609</v>
      </c>
      <c r="H206" s="456">
        <f t="shared" ref="H206:AF206" si="43">SUM(H201,H200,H199)</f>
        <v>113.30229616332964</v>
      </c>
      <c r="I206" s="456">
        <f t="shared" si="43"/>
        <v>116.22393511707611</v>
      </c>
      <c r="J206" s="456">
        <f t="shared" si="43"/>
        <v>115.79192292034469</v>
      </c>
      <c r="K206" s="456">
        <f t="shared" si="43"/>
        <v>125.26407703373638</v>
      </c>
      <c r="L206" s="456">
        <f t="shared" si="43"/>
        <v>133.97021272054931</v>
      </c>
      <c r="M206" s="456">
        <f t="shared" si="43"/>
        <v>134.46270507754843</v>
      </c>
      <c r="N206" s="456">
        <f t="shared" si="43"/>
        <v>133.56772130686079</v>
      </c>
      <c r="O206" s="456">
        <f t="shared" si="43"/>
        <v>124.73670344829057</v>
      </c>
      <c r="P206" s="456">
        <f t="shared" si="43"/>
        <v>111.69963161447083</v>
      </c>
      <c r="Q206" s="456">
        <f t="shared" si="43"/>
        <v>109.26967195136896</v>
      </c>
      <c r="R206" s="456">
        <f t="shared" si="43"/>
        <v>98.298490791578786</v>
      </c>
      <c r="S206" s="456">
        <f t="shared" si="43"/>
        <v>92.922486024319312</v>
      </c>
      <c r="T206" s="456">
        <f t="shared" si="43"/>
        <v>90.611563596844036</v>
      </c>
      <c r="U206" s="456">
        <f t="shared" si="43"/>
        <v>88.100868619126899</v>
      </c>
      <c r="V206" s="456">
        <f t="shared" si="43"/>
        <v>88.038306032225108</v>
      </c>
      <c r="W206" s="456">
        <f t="shared" si="43"/>
        <v>89.81459350882821</v>
      </c>
      <c r="X206" s="456">
        <f t="shared" si="43"/>
        <v>90.148779025591239</v>
      </c>
      <c r="Y206" s="456">
        <f t="shared" si="43"/>
        <v>88.669947109275569</v>
      </c>
      <c r="Z206" s="456">
        <f t="shared" si="43"/>
        <v>85.277230680429156</v>
      </c>
      <c r="AA206" s="456">
        <f t="shared" si="43"/>
        <v>88.691581371697595</v>
      </c>
      <c r="AB206" s="456">
        <f t="shared" si="43"/>
        <v>89.50109667742575</v>
      </c>
      <c r="AC206" s="456">
        <f t="shared" si="43"/>
        <v>90.864343481776359</v>
      </c>
      <c r="AD206" s="456">
        <f t="shared" si="43"/>
        <v>93.169015028961169</v>
      </c>
      <c r="AE206" s="456">
        <f t="shared" si="43"/>
        <v>95.328427973418286</v>
      </c>
      <c r="AF206" s="505">
        <f t="shared" si="43"/>
        <v>97.328327154074486</v>
      </c>
      <c r="AG206" s="506"/>
      <c r="AH206" s="507"/>
      <c r="AI206" s="486"/>
      <c r="AJ206" s="486"/>
      <c r="AK206" s="507"/>
      <c r="AL206" s="507"/>
      <c r="AM206" s="507"/>
    </row>
    <row r="207" spans="3:39" s="501" customFormat="1" ht="14.25" customHeight="1">
      <c r="C207" s="548" t="s">
        <v>2</v>
      </c>
      <c r="D207" s="503"/>
      <c r="E207" s="503"/>
      <c r="F207" s="504"/>
      <c r="G207" s="462">
        <f>SUM(G196,G206)</f>
        <v>1273.5605150728243</v>
      </c>
      <c r="H207" s="456">
        <f>SUM(H196,H206)</f>
        <v>1284.0402588037866</v>
      </c>
      <c r="I207" s="456">
        <f t="shared" ref="I207:AF207" si="44">SUM(I196,I206)</f>
        <v>1296.8633866333848</v>
      </c>
      <c r="J207" s="456">
        <f t="shared" si="44"/>
        <v>1289.3081861955411</v>
      </c>
      <c r="K207" s="456">
        <f t="shared" si="44"/>
        <v>1360.0959910845677</v>
      </c>
      <c r="L207" s="456">
        <f t="shared" si="44"/>
        <v>1382.3271723412581</v>
      </c>
      <c r="M207" s="456">
        <f t="shared" si="44"/>
        <v>1395.6873092849225</v>
      </c>
      <c r="N207" s="456">
        <f t="shared" si="44"/>
        <v>1392.5016508432586</v>
      </c>
      <c r="O207" s="456">
        <f t="shared" si="44"/>
        <v>1348.3506582991533</v>
      </c>
      <c r="P207" s="456">
        <f t="shared" si="44"/>
        <v>1370.2621028227722</v>
      </c>
      <c r="Q207" s="456">
        <f t="shared" si="44"/>
        <v>1389.1049660965139</v>
      </c>
      <c r="R207" s="456">
        <f t="shared" si="44"/>
        <v>1360.9389488642523</v>
      </c>
      <c r="S207" s="456">
        <f t="shared" si="44"/>
        <v>1392.3831758459394</v>
      </c>
      <c r="T207" s="456">
        <f t="shared" si="44"/>
        <v>1394.9899533350747</v>
      </c>
      <c r="U207" s="456">
        <f t="shared" si="44"/>
        <v>1391.4884890462974</v>
      </c>
      <c r="V207" s="456">
        <f t="shared" si="44"/>
        <v>1398.8236229880551</v>
      </c>
      <c r="W207" s="456">
        <f t="shared" si="44"/>
        <v>1379.9390611399142</v>
      </c>
      <c r="X207" s="456">
        <f t="shared" si="44"/>
        <v>1414.752375527393</v>
      </c>
      <c r="Y207" s="456">
        <f t="shared" si="44"/>
        <v>1328.5760326769027</v>
      </c>
      <c r="Z207" s="456">
        <f t="shared" si="44"/>
        <v>1252.3727776729625</v>
      </c>
      <c r="AA207" s="456">
        <f t="shared" si="44"/>
        <v>1306.0452811351024</v>
      </c>
      <c r="AB207" s="456">
        <f t="shared" si="44"/>
        <v>1355.5786300891994</v>
      </c>
      <c r="AC207" s="456">
        <f t="shared" si="44"/>
        <v>1391.2030239667674</v>
      </c>
      <c r="AD207" s="456">
        <f t="shared" si="44"/>
        <v>1409.0376452851872</v>
      </c>
      <c r="AE207" s="456">
        <f t="shared" si="44"/>
        <v>1364.0406378344667</v>
      </c>
      <c r="AF207" s="505">
        <f t="shared" si="44"/>
        <v>1324.7177438567717</v>
      </c>
      <c r="AG207" s="506"/>
      <c r="AH207" s="267"/>
      <c r="AI207" s="486"/>
      <c r="AJ207" s="486"/>
      <c r="AK207" s="486"/>
      <c r="AL207" s="507"/>
      <c r="AM207" s="507"/>
    </row>
    <row r="208" spans="3:39" s="501" customFormat="1" ht="12" customHeight="1">
      <c r="G208" s="549"/>
      <c r="H208" s="549"/>
      <c r="I208" s="549"/>
      <c r="J208" s="549"/>
      <c r="K208" s="549"/>
      <c r="L208" s="549"/>
      <c r="M208" s="549"/>
      <c r="N208" s="549"/>
      <c r="O208" s="549"/>
      <c r="P208" s="549"/>
      <c r="Q208" s="549"/>
      <c r="R208" s="549"/>
      <c r="S208" s="549"/>
      <c r="T208" s="549"/>
      <c r="U208" s="549"/>
      <c r="V208" s="549"/>
      <c r="W208" s="549"/>
      <c r="X208" s="549"/>
      <c r="Y208" s="549"/>
      <c r="Z208" s="549"/>
      <c r="AA208" s="549"/>
      <c r="AB208" s="549"/>
      <c r="AC208" s="549"/>
      <c r="AD208" s="549"/>
      <c r="AE208" s="549"/>
      <c r="AF208" s="549"/>
      <c r="AG208" s="267"/>
      <c r="AH208" s="267"/>
      <c r="AI208" s="267"/>
      <c r="AJ208" s="507"/>
      <c r="AK208" s="507"/>
      <c r="AL208" s="507"/>
      <c r="AM208" s="507"/>
    </row>
    <row r="209" spans="5:39" s="501" customFormat="1" ht="12" customHeight="1">
      <c r="E209" s="550"/>
      <c r="G209" s="549"/>
      <c r="H209" s="549"/>
      <c r="I209" s="549"/>
      <c r="J209" s="549"/>
      <c r="K209" s="549"/>
      <c r="L209" s="549"/>
      <c r="M209" s="549"/>
      <c r="N209" s="549"/>
      <c r="O209" s="549"/>
      <c r="P209" s="549"/>
      <c r="Q209" s="549"/>
      <c r="R209" s="549"/>
      <c r="S209" s="549"/>
      <c r="T209" s="549"/>
      <c r="U209" s="549"/>
      <c r="V209" s="549"/>
      <c r="W209" s="549"/>
      <c r="X209" s="549"/>
      <c r="Y209" s="549"/>
      <c r="Z209" s="549"/>
      <c r="AA209" s="549"/>
      <c r="AB209" s="549"/>
      <c r="AC209" s="549"/>
      <c r="AD209" s="549"/>
      <c r="AE209" s="549"/>
      <c r="AF209" s="549"/>
      <c r="AG209" s="267"/>
      <c r="AH209" s="267"/>
      <c r="AI209" s="267"/>
      <c r="AJ209" s="507"/>
      <c r="AK209" s="507"/>
      <c r="AL209" s="507"/>
      <c r="AM209" s="507"/>
    </row>
    <row r="210" spans="5:39" s="501" customFormat="1" ht="12" customHeight="1">
      <c r="E210" s="550"/>
      <c r="G210" s="549"/>
      <c r="H210" s="549"/>
      <c r="I210" s="549"/>
      <c r="J210" s="549"/>
      <c r="K210" s="549"/>
      <c r="L210" s="549"/>
      <c r="M210" s="549"/>
      <c r="N210" s="549"/>
      <c r="O210" s="549"/>
      <c r="P210" s="549"/>
      <c r="Q210" s="549"/>
      <c r="R210" s="549"/>
      <c r="S210" s="549"/>
      <c r="T210" s="549"/>
      <c r="U210" s="549"/>
      <c r="V210" s="549"/>
      <c r="W210" s="549"/>
      <c r="X210" s="549"/>
      <c r="Y210" s="549"/>
      <c r="Z210" s="549"/>
      <c r="AA210" s="549"/>
      <c r="AB210" s="549"/>
      <c r="AC210" s="549"/>
      <c r="AD210" s="549"/>
      <c r="AE210" s="549"/>
      <c r="AF210" s="549"/>
      <c r="AG210" s="267"/>
      <c r="AH210" s="267"/>
      <c r="AI210" s="267"/>
      <c r="AJ210" s="507"/>
      <c r="AK210" s="507"/>
      <c r="AL210" s="507"/>
      <c r="AM210" s="507"/>
    </row>
    <row r="211" spans="5:39" s="501" customFormat="1" ht="12" customHeight="1">
      <c r="E211" s="550"/>
      <c r="G211" s="549"/>
      <c r="H211" s="549"/>
      <c r="I211" s="549"/>
      <c r="J211" s="549"/>
      <c r="K211" s="549"/>
      <c r="L211" s="549"/>
      <c r="M211" s="549"/>
      <c r="N211" s="549"/>
      <c r="O211" s="549"/>
      <c r="P211" s="549"/>
      <c r="Q211" s="549"/>
      <c r="R211" s="549"/>
      <c r="S211" s="549"/>
      <c r="T211" s="549"/>
      <c r="U211" s="549"/>
      <c r="V211" s="549"/>
      <c r="W211" s="549"/>
      <c r="X211" s="549"/>
      <c r="Y211" s="549"/>
      <c r="Z211" s="549"/>
      <c r="AA211" s="549"/>
      <c r="AB211" s="549"/>
      <c r="AC211" s="549"/>
      <c r="AD211" s="549"/>
      <c r="AE211" s="549"/>
      <c r="AF211" s="549"/>
      <c r="AG211" s="267"/>
      <c r="AH211" s="267"/>
      <c r="AI211" s="267"/>
      <c r="AJ211" s="507"/>
      <c r="AK211" s="507"/>
      <c r="AL211" s="507"/>
      <c r="AM211" s="507"/>
    </row>
    <row r="212" spans="5:39" s="501" customFormat="1" ht="12" customHeight="1">
      <c r="E212" s="550"/>
      <c r="G212" s="549"/>
      <c r="H212" s="549"/>
      <c r="I212" s="549"/>
      <c r="J212" s="549"/>
      <c r="K212" s="549"/>
      <c r="L212" s="549"/>
      <c r="M212" s="549"/>
      <c r="N212" s="549"/>
      <c r="O212" s="549"/>
      <c r="P212" s="549"/>
      <c r="Q212" s="549"/>
      <c r="R212" s="549"/>
      <c r="S212" s="549"/>
      <c r="T212" s="549"/>
      <c r="U212" s="549"/>
      <c r="V212" s="549"/>
      <c r="W212" s="549"/>
      <c r="X212" s="549"/>
      <c r="Y212" s="549"/>
      <c r="Z212" s="549"/>
      <c r="AA212" s="549"/>
      <c r="AB212" s="549"/>
      <c r="AC212" s="549"/>
      <c r="AD212" s="549"/>
      <c r="AE212" s="549"/>
      <c r="AF212" s="549"/>
      <c r="AG212" s="267"/>
      <c r="AH212" s="267"/>
      <c r="AI212" s="267"/>
      <c r="AJ212" s="507"/>
      <c r="AK212" s="507"/>
      <c r="AL212" s="507"/>
      <c r="AM212" s="507"/>
    </row>
    <row r="213" spans="5:39" s="501" customFormat="1" ht="12" customHeight="1">
      <c r="E213" s="550"/>
      <c r="G213" s="549"/>
      <c r="H213" s="549"/>
      <c r="I213" s="549"/>
      <c r="J213" s="549"/>
      <c r="K213" s="549"/>
      <c r="L213" s="549"/>
      <c r="M213" s="549"/>
      <c r="N213" s="549"/>
      <c r="O213" s="549"/>
      <c r="P213" s="549"/>
      <c r="Q213" s="549"/>
      <c r="R213" s="549"/>
      <c r="S213" s="549"/>
      <c r="T213" s="549"/>
      <c r="U213" s="549"/>
      <c r="V213" s="549"/>
      <c r="W213" s="549"/>
      <c r="X213" s="549"/>
      <c r="Y213" s="549"/>
      <c r="Z213" s="549"/>
      <c r="AA213" s="549"/>
      <c r="AB213" s="549"/>
      <c r="AC213" s="549"/>
      <c r="AD213" s="549"/>
      <c r="AE213" s="549"/>
      <c r="AF213" s="549"/>
      <c r="AG213" s="267"/>
      <c r="AH213" s="267"/>
      <c r="AI213" s="267"/>
      <c r="AJ213" s="507"/>
      <c r="AK213" s="507"/>
      <c r="AL213" s="507"/>
      <c r="AM213" s="507"/>
    </row>
    <row r="214" spans="5:39" s="501" customFormat="1" ht="12" customHeight="1">
      <c r="E214" s="550"/>
      <c r="G214" s="549"/>
      <c r="H214" s="549"/>
      <c r="I214" s="549"/>
      <c r="J214" s="549"/>
      <c r="K214" s="549"/>
      <c r="L214" s="549"/>
      <c r="M214" s="549"/>
      <c r="N214" s="549"/>
      <c r="O214" s="549"/>
      <c r="P214" s="549"/>
      <c r="Q214" s="549"/>
      <c r="R214" s="549"/>
      <c r="S214" s="549"/>
      <c r="T214" s="549"/>
      <c r="U214" s="549"/>
      <c r="V214" s="549"/>
      <c r="W214" s="549"/>
      <c r="X214" s="549"/>
      <c r="Y214" s="549"/>
      <c r="Z214" s="549"/>
      <c r="AA214" s="549"/>
      <c r="AB214" s="549"/>
      <c r="AC214" s="549"/>
      <c r="AD214" s="549"/>
      <c r="AE214" s="549"/>
      <c r="AF214" s="549"/>
      <c r="AG214" s="267"/>
      <c r="AH214" s="267"/>
      <c r="AI214" s="267"/>
      <c r="AJ214" s="507"/>
      <c r="AK214" s="507"/>
      <c r="AL214" s="507"/>
      <c r="AM214" s="507"/>
    </row>
    <row r="215" spans="5:39" s="501" customFormat="1" ht="12" customHeight="1">
      <c r="E215" s="550"/>
      <c r="G215" s="549"/>
      <c r="H215" s="549"/>
      <c r="I215" s="549"/>
      <c r="J215" s="549"/>
      <c r="K215" s="549"/>
      <c r="L215" s="549"/>
      <c r="M215" s="549"/>
      <c r="N215" s="549"/>
      <c r="O215" s="549"/>
      <c r="P215" s="549"/>
      <c r="Q215" s="549"/>
      <c r="R215" s="549"/>
      <c r="S215" s="549"/>
      <c r="T215" s="549"/>
      <c r="U215" s="549"/>
      <c r="V215" s="549"/>
      <c r="W215" s="549"/>
      <c r="X215" s="549"/>
      <c r="Y215" s="549"/>
      <c r="Z215" s="549"/>
      <c r="AA215" s="549"/>
      <c r="AB215" s="549"/>
      <c r="AC215" s="549"/>
      <c r="AD215" s="549"/>
      <c r="AE215" s="549"/>
      <c r="AF215" s="549"/>
      <c r="AG215" s="267"/>
      <c r="AH215" s="267"/>
      <c r="AI215" s="267"/>
      <c r="AJ215" s="507"/>
      <c r="AK215" s="507"/>
      <c r="AL215" s="507"/>
      <c r="AM215" s="507"/>
    </row>
    <row r="216" spans="5:39" s="501" customFormat="1" ht="12" customHeight="1">
      <c r="E216" s="550"/>
      <c r="G216" s="549"/>
      <c r="H216" s="549"/>
      <c r="I216" s="549"/>
      <c r="J216" s="549"/>
      <c r="K216" s="549"/>
      <c r="L216" s="549"/>
      <c r="M216" s="549"/>
      <c r="N216" s="549"/>
      <c r="O216" s="549"/>
      <c r="P216" s="549"/>
      <c r="Q216" s="549"/>
      <c r="R216" s="549"/>
      <c r="S216" s="549"/>
      <c r="T216" s="549"/>
      <c r="U216" s="549"/>
      <c r="V216" s="549"/>
      <c r="W216" s="549"/>
      <c r="X216" s="549"/>
      <c r="Y216" s="549"/>
      <c r="Z216" s="549"/>
      <c r="AA216" s="549"/>
      <c r="AB216" s="549"/>
      <c r="AC216" s="549"/>
      <c r="AD216" s="549"/>
      <c r="AE216" s="549"/>
      <c r="AF216" s="549"/>
      <c r="AG216" s="267"/>
      <c r="AH216" s="267"/>
      <c r="AI216" s="267"/>
      <c r="AJ216" s="507"/>
      <c r="AK216" s="507"/>
      <c r="AL216" s="507"/>
      <c r="AM216" s="507"/>
    </row>
    <row r="217" spans="5:39" s="501" customFormat="1" ht="12" customHeight="1">
      <c r="E217" s="550"/>
      <c r="G217" s="549"/>
      <c r="H217" s="549"/>
      <c r="I217" s="549"/>
      <c r="J217" s="549"/>
      <c r="K217" s="549"/>
      <c r="L217" s="549"/>
      <c r="M217" s="549"/>
      <c r="N217" s="549"/>
      <c r="O217" s="549"/>
      <c r="P217" s="549"/>
      <c r="Q217" s="549"/>
      <c r="R217" s="549"/>
      <c r="S217" s="549"/>
      <c r="T217" s="549"/>
      <c r="U217" s="549"/>
      <c r="V217" s="549"/>
      <c r="W217" s="549"/>
      <c r="X217" s="549"/>
      <c r="Y217" s="549"/>
      <c r="Z217" s="549"/>
      <c r="AA217" s="549"/>
      <c r="AB217" s="549"/>
      <c r="AC217" s="549"/>
      <c r="AD217" s="549"/>
      <c r="AE217" s="549"/>
      <c r="AF217" s="549"/>
      <c r="AG217" s="267"/>
      <c r="AH217" s="267"/>
      <c r="AI217" s="267"/>
      <c r="AJ217" s="507"/>
      <c r="AK217" s="507"/>
      <c r="AL217" s="507"/>
      <c r="AM217" s="507"/>
    </row>
    <row r="218" spans="5:39" s="501" customFormat="1" ht="12" customHeight="1">
      <c r="E218" s="550"/>
      <c r="G218" s="549"/>
      <c r="H218" s="549"/>
      <c r="I218" s="549"/>
      <c r="J218" s="549"/>
      <c r="K218" s="549"/>
      <c r="L218" s="549"/>
      <c r="M218" s="549"/>
      <c r="N218" s="549"/>
      <c r="O218" s="549"/>
      <c r="P218" s="549"/>
      <c r="Q218" s="549"/>
      <c r="R218" s="549"/>
      <c r="S218" s="549"/>
      <c r="T218" s="549"/>
      <c r="U218" s="549"/>
      <c r="V218" s="549"/>
      <c r="W218" s="549"/>
      <c r="X218" s="549"/>
      <c r="Y218" s="549"/>
      <c r="Z218" s="549"/>
      <c r="AA218" s="549"/>
      <c r="AB218" s="549"/>
      <c r="AC218" s="549"/>
      <c r="AD218" s="549"/>
      <c r="AE218" s="549"/>
      <c r="AF218" s="549"/>
      <c r="AG218" s="267"/>
      <c r="AH218" s="267"/>
      <c r="AI218" s="267"/>
      <c r="AJ218" s="507"/>
      <c r="AK218" s="507"/>
      <c r="AL218" s="507"/>
      <c r="AM218" s="507"/>
    </row>
    <row r="219" spans="5:39" s="501" customFormat="1" ht="12" customHeight="1">
      <c r="E219" s="550"/>
      <c r="G219" s="549"/>
      <c r="H219" s="549"/>
      <c r="I219" s="549"/>
      <c r="J219" s="549"/>
      <c r="K219" s="549"/>
      <c r="L219" s="549"/>
      <c r="M219" s="549"/>
      <c r="N219" s="549"/>
      <c r="O219" s="549"/>
      <c r="P219" s="549"/>
      <c r="Q219" s="549"/>
      <c r="R219" s="549"/>
      <c r="S219" s="549"/>
      <c r="T219" s="549"/>
      <c r="U219" s="549"/>
      <c r="V219" s="549"/>
      <c r="W219" s="549"/>
      <c r="X219" s="549"/>
      <c r="Y219" s="549"/>
      <c r="Z219" s="549"/>
      <c r="AA219" s="549"/>
      <c r="AB219" s="549"/>
      <c r="AC219" s="549"/>
      <c r="AD219" s="549"/>
      <c r="AE219" s="549"/>
      <c r="AF219" s="549"/>
      <c r="AG219" s="267"/>
      <c r="AH219" s="267"/>
      <c r="AI219" s="267"/>
      <c r="AJ219" s="507"/>
      <c r="AK219" s="507"/>
      <c r="AL219" s="507"/>
      <c r="AM219" s="507"/>
    </row>
    <row r="220" spans="5:39" s="501" customFormat="1" ht="12" customHeight="1">
      <c r="E220" s="550"/>
      <c r="G220" s="549"/>
      <c r="H220" s="549"/>
      <c r="I220" s="549"/>
      <c r="J220" s="549"/>
      <c r="K220" s="549"/>
      <c r="L220" s="549"/>
      <c r="M220" s="549"/>
      <c r="N220" s="549"/>
      <c r="O220" s="549"/>
      <c r="P220" s="549"/>
      <c r="Q220" s="549"/>
      <c r="R220" s="549"/>
      <c r="S220" s="549"/>
      <c r="T220" s="549"/>
      <c r="U220" s="549"/>
      <c r="V220" s="549"/>
      <c r="W220" s="549"/>
      <c r="X220" s="549"/>
      <c r="Y220" s="549"/>
      <c r="Z220" s="549"/>
      <c r="AA220" s="549"/>
      <c r="AB220" s="549"/>
      <c r="AC220" s="549"/>
      <c r="AD220" s="549"/>
      <c r="AE220" s="549"/>
      <c r="AF220" s="549"/>
      <c r="AG220" s="267"/>
      <c r="AH220" s="267"/>
      <c r="AI220" s="267"/>
      <c r="AJ220" s="507"/>
      <c r="AK220" s="507"/>
      <c r="AL220" s="507"/>
      <c r="AM220" s="507"/>
    </row>
    <row r="221" spans="5:39" s="501" customFormat="1" ht="12" customHeight="1">
      <c r="E221" s="550"/>
      <c r="G221" s="549"/>
      <c r="H221" s="549"/>
      <c r="I221" s="549"/>
      <c r="J221" s="549"/>
      <c r="K221" s="549"/>
      <c r="L221" s="549"/>
      <c r="M221" s="549"/>
      <c r="N221" s="549"/>
      <c r="O221" s="549"/>
      <c r="P221" s="549"/>
      <c r="Q221" s="549"/>
      <c r="R221" s="549"/>
      <c r="S221" s="549"/>
      <c r="T221" s="549"/>
      <c r="U221" s="549"/>
      <c r="V221" s="549"/>
      <c r="W221" s="549"/>
      <c r="X221" s="549"/>
      <c r="Y221" s="549"/>
      <c r="Z221" s="549"/>
      <c r="AA221" s="549"/>
      <c r="AB221" s="549"/>
      <c r="AC221" s="549"/>
      <c r="AD221" s="549"/>
      <c r="AE221" s="549"/>
      <c r="AF221" s="549"/>
      <c r="AG221" s="267"/>
      <c r="AH221" s="267"/>
      <c r="AI221" s="267"/>
      <c r="AJ221" s="507"/>
      <c r="AK221" s="507"/>
      <c r="AL221" s="507"/>
      <c r="AM221" s="507"/>
    </row>
    <row r="222" spans="5:39" s="501" customFormat="1" ht="12" customHeight="1">
      <c r="E222" s="550"/>
      <c r="G222" s="549"/>
      <c r="H222" s="549"/>
      <c r="I222" s="549"/>
      <c r="J222" s="549"/>
      <c r="K222" s="549"/>
      <c r="L222" s="549"/>
      <c r="M222" s="549"/>
      <c r="N222" s="549"/>
      <c r="O222" s="549"/>
      <c r="P222" s="549"/>
      <c r="Q222" s="549"/>
      <c r="R222" s="549"/>
      <c r="S222" s="549"/>
      <c r="T222" s="549"/>
      <c r="U222" s="549"/>
      <c r="V222" s="549"/>
      <c r="W222" s="549"/>
      <c r="X222" s="549"/>
      <c r="Y222" s="549"/>
      <c r="Z222" s="549"/>
      <c r="AA222" s="549"/>
      <c r="AB222" s="549"/>
      <c r="AC222" s="549"/>
      <c r="AD222" s="549"/>
      <c r="AE222" s="549"/>
      <c r="AF222" s="549"/>
      <c r="AG222" s="267"/>
      <c r="AH222" s="267"/>
      <c r="AI222" s="267"/>
      <c r="AJ222" s="507"/>
      <c r="AK222" s="507"/>
      <c r="AL222" s="507"/>
      <c r="AM222" s="507"/>
    </row>
    <row r="223" spans="5:39" s="501" customFormat="1" ht="12" customHeight="1">
      <c r="E223" s="550"/>
      <c r="G223" s="549"/>
      <c r="H223" s="549"/>
      <c r="I223" s="549"/>
      <c r="J223" s="549"/>
      <c r="K223" s="549"/>
      <c r="L223" s="549"/>
      <c r="M223" s="549"/>
      <c r="N223" s="549"/>
      <c r="O223" s="549"/>
      <c r="P223" s="549"/>
      <c r="Q223" s="549"/>
      <c r="R223" s="549"/>
      <c r="S223" s="549"/>
      <c r="T223" s="549"/>
      <c r="U223" s="549"/>
      <c r="V223" s="549"/>
      <c r="W223" s="549"/>
      <c r="X223" s="549"/>
      <c r="Y223" s="549"/>
      <c r="Z223" s="549"/>
      <c r="AA223" s="549"/>
      <c r="AB223" s="549"/>
      <c r="AC223" s="549"/>
      <c r="AD223" s="549"/>
      <c r="AE223" s="549"/>
      <c r="AF223" s="549"/>
      <c r="AG223" s="267"/>
      <c r="AH223" s="267"/>
      <c r="AI223" s="267"/>
      <c r="AJ223" s="507"/>
      <c r="AK223" s="507"/>
      <c r="AL223" s="507"/>
      <c r="AM223" s="507"/>
    </row>
    <row r="224" spans="5:39" s="501" customFormat="1" ht="12" customHeight="1">
      <c r="E224" s="550"/>
      <c r="G224" s="549"/>
      <c r="H224" s="549"/>
      <c r="I224" s="549"/>
      <c r="J224" s="549"/>
      <c r="K224" s="549"/>
      <c r="L224" s="549"/>
      <c r="M224" s="549"/>
      <c r="N224" s="549"/>
      <c r="O224" s="549"/>
      <c r="P224" s="549"/>
      <c r="Q224" s="549"/>
      <c r="R224" s="549"/>
      <c r="S224" s="549"/>
      <c r="T224" s="549"/>
      <c r="U224" s="549"/>
      <c r="V224" s="549"/>
      <c r="W224" s="549"/>
      <c r="X224" s="549"/>
      <c r="Y224" s="549"/>
      <c r="Z224" s="549"/>
      <c r="AA224" s="549"/>
      <c r="AB224" s="549"/>
      <c r="AC224" s="549"/>
      <c r="AD224" s="549"/>
      <c r="AE224" s="549"/>
      <c r="AF224" s="549"/>
      <c r="AG224" s="267"/>
      <c r="AH224" s="267"/>
      <c r="AI224" s="267"/>
      <c r="AJ224" s="507"/>
      <c r="AK224" s="507"/>
      <c r="AL224" s="507"/>
      <c r="AM224" s="507"/>
    </row>
    <row r="225" spans="5:39" s="501" customFormat="1" ht="12" customHeight="1">
      <c r="E225" s="550"/>
      <c r="G225" s="549"/>
      <c r="H225" s="549"/>
      <c r="I225" s="549"/>
      <c r="J225" s="549"/>
      <c r="K225" s="549"/>
      <c r="L225" s="549"/>
      <c r="M225" s="549"/>
      <c r="N225" s="549"/>
      <c r="O225" s="549"/>
      <c r="P225" s="549"/>
      <c r="Q225" s="549"/>
      <c r="R225" s="549"/>
      <c r="S225" s="549"/>
      <c r="T225" s="549"/>
      <c r="U225" s="549"/>
      <c r="V225" s="549"/>
      <c r="W225" s="549"/>
      <c r="X225" s="549"/>
      <c r="Y225" s="549"/>
      <c r="Z225" s="549"/>
      <c r="AA225" s="549"/>
      <c r="AB225" s="549"/>
      <c r="AC225" s="549"/>
      <c r="AD225" s="549"/>
      <c r="AE225" s="549"/>
      <c r="AF225" s="549"/>
      <c r="AG225" s="267"/>
      <c r="AH225" s="267"/>
      <c r="AI225" s="267"/>
      <c r="AJ225" s="507"/>
      <c r="AK225" s="507"/>
      <c r="AL225" s="507"/>
      <c r="AM225" s="507"/>
    </row>
    <row r="226" spans="5:39" s="501" customFormat="1" ht="12" customHeight="1">
      <c r="E226" s="550"/>
      <c r="G226" s="549"/>
      <c r="H226" s="549"/>
      <c r="I226" s="549"/>
      <c r="J226" s="549"/>
      <c r="K226" s="549"/>
      <c r="L226" s="549"/>
      <c r="M226" s="549"/>
      <c r="N226" s="549"/>
      <c r="O226" s="549"/>
      <c r="P226" s="549"/>
      <c r="Q226" s="549"/>
      <c r="R226" s="549"/>
      <c r="S226" s="549"/>
      <c r="T226" s="549"/>
      <c r="U226" s="549"/>
      <c r="V226" s="549"/>
      <c r="W226" s="549"/>
      <c r="X226" s="549"/>
      <c r="Y226" s="549"/>
      <c r="Z226" s="549"/>
      <c r="AA226" s="549"/>
      <c r="AB226" s="549"/>
      <c r="AC226" s="549"/>
      <c r="AD226" s="549"/>
      <c r="AE226" s="549"/>
      <c r="AF226" s="549"/>
      <c r="AG226" s="267"/>
      <c r="AH226" s="267"/>
      <c r="AI226" s="267"/>
      <c r="AJ226" s="507"/>
      <c r="AK226" s="507"/>
      <c r="AL226" s="507"/>
      <c r="AM226" s="507"/>
    </row>
    <row r="227" spans="5:39" s="501" customFormat="1" ht="12" customHeight="1">
      <c r="E227" s="550"/>
      <c r="G227" s="549"/>
      <c r="H227" s="549"/>
      <c r="I227" s="549"/>
      <c r="J227" s="549"/>
      <c r="K227" s="549"/>
      <c r="L227" s="549"/>
      <c r="M227" s="549"/>
      <c r="N227" s="549"/>
      <c r="O227" s="549"/>
      <c r="P227" s="549"/>
      <c r="Q227" s="549"/>
      <c r="R227" s="549"/>
      <c r="S227" s="549"/>
      <c r="T227" s="549"/>
      <c r="U227" s="549"/>
      <c r="V227" s="549"/>
      <c r="W227" s="549"/>
      <c r="X227" s="549"/>
      <c r="Y227" s="549"/>
      <c r="Z227" s="549"/>
      <c r="AA227" s="549"/>
      <c r="AB227" s="549"/>
      <c r="AC227" s="549"/>
      <c r="AD227" s="549"/>
      <c r="AE227" s="549"/>
      <c r="AF227" s="549"/>
      <c r="AG227" s="267"/>
      <c r="AH227" s="267"/>
      <c r="AI227" s="267"/>
      <c r="AJ227" s="507"/>
      <c r="AK227" s="507"/>
      <c r="AL227" s="507"/>
      <c r="AM227" s="507"/>
    </row>
    <row r="228" spans="5:39" s="501" customFormat="1" ht="12" customHeight="1">
      <c r="E228" s="550"/>
      <c r="G228" s="549"/>
      <c r="H228" s="549"/>
      <c r="I228" s="549"/>
      <c r="J228" s="549"/>
      <c r="K228" s="549"/>
      <c r="L228" s="549"/>
      <c r="M228" s="549"/>
      <c r="N228" s="549"/>
      <c r="O228" s="549"/>
      <c r="P228" s="549"/>
      <c r="Q228" s="549"/>
      <c r="R228" s="549"/>
      <c r="S228" s="549"/>
      <c r="T228" s="549"/>
      <c r="U228" s="549"/>
      <c r="V228" s="549"/>
      <c r="W228" s="549"/>
      <c r="X228" s="549"/>
      <c r="Y228" s="549"/>
      <c r="Z228" s="549"/>
      <c r="AA228" s="549"/>
      <c r="AB228" s="549"/>
      <c r="AC228" s="549"/>
      <c r="AD228" s="549"/>
      <c r="AE228" s="549"/>
      <c r="AF228" s="549"/>
      <c r="AG228" s="267"/>
      <c r="AH228" s="267"/>
      <c r="AI228" s="267"/>
      <c r="AJ228" s="507"/>
      <c r="AK228" s="507"/>
      <c r="AL228" s="507"/>
      <c r="AM228" s="507"/>
    </row>
    <row r="229" spans="5:39" s="501" customFormat="1" ht="12" customHeight="1">
      <c r="E229" s="550"/>
      <c r="G229" s="549"/>
      <c r="H229" s="549"/>
      <c r="I229" s="549"/>
      <c r="J229" s="549"/>
      <c r="K229" s="549"/>
      <c r="L229" s="549"/>
      <c r="M229" s="549"/>
      <c r="N229" s="549"/>
      <c r="O229" s="549"/>
      <c r="P229" s="549"/>
      <c r="Q229" s="549"/>
      <c r="R229" s="549"/>
      <c r="S229" s="549"/>
      <c r="T229" s="549"/>
      <c r="U229" s="549"/>
      <c r="V229" s="549"/>
      <c r="W229" s="549"/>
      <c r="X229" s="549"/>
      <c r="Y229" s="549"/>
      <c r="Z229" s="549"/>
      <c r="AA229" s="549"/>
      <c r="AB229" s="549"/>
      <c r="AC229" s="549"/>
      <c r="AD229" s="549"/>
      <c r="AE229" s="549"/>
      <c r="AF229" s="549"/>
      <c r="AG229" s="267"/>
      <c r="AH229" s="267"/>
      <c r="AI229" s="267"/>
      <c r="AJ229" s="507"/>
      <c r="AK229" s="507"/>
      <c r="AL229" s="507"/>
      <c r="AM229" s="507"/>
    </row>
    <row r="230" spans="5:39" s="501" customFormat="1" ht="12" customHeight="1">
      <c r="E230" s="550"/>
      <c r="G230" s="549"/>
      <c r="H230" s="549"/>
      <c r="I230" s="549"/>
      <c r="J230" s="549"/>
      <c r="K230" s="549"/>
      <c r="L230" s="549"/>
      <c r="M230" s="549"/>
      <c r="N230" s="549"/>
      <c r="O230" s="549"/>
      <c r="P230" s="549"/>
      <c r="Q230" s="549"/>
      <c r="R230" s="549"/>
      <c r="S230" s="549"/>
      <c r="T230" s="549"/>
      <c r="U230" s="549"/>
      <c r="V230" s="549"/>
      <c r="W230" s="549"/>
      <c r="X230" s="549"/>
      <c r="Y230" s="549"/>
      <c r="Z230" s="549"/>
      <c r="AA230" s="549"/>
      <c r="AB230" s="549"/>
      <c r="AC230" s="549"/>
      <c r="AD230" s="549"/>
      <c r="AE230" s="549"/>
      <c r="AF230" s="549"/>
      <c r="AG230" s="267"/>
      <c r="AH230" s="267"/>
      <c r="AI230" s="267"/>
      <c r="AJ230" s="507"/>
      <c r="AK230" s="507"/>
      <c r="AL230" s="507"/>
      <c r="AM230" s="507"/>
    </row>
    <row r="231" spans="5:39" s="501" customFormat="1" ht="12" customHeight="1">
      <c r="E231" s="550"/>
      <c r="G231" s="549"/>
      <c r="H231" s="549"/>
      <c r="I231" s="549"/>
      <c r="J231" s="549"/>
      <c r="K231" s="549"/>
      <c r="L231" s="549"/>
      <c r="M231" s="549"/>
      <c r="N231" s="549"/>
      <c r="O231" s="549"/>
      <c r="P231" s="549"/>
      <c r="Q231" s="549"/>
      <c r="R231" s="549"/>
      <c r="S231" s="549"/>
      <c r="T231" s="549"/>
      <c r="U231" s="549"/>
      <c r="V231" s="549"/>
      <c r="W231" s="549"/>
      <c r="X231" s="549"/>
      <c r="Y231" s="549"/>
      <c r="Z231" s="549"/>
      <c r="AA231" s="549"/>
      <c r="AB231" s="549"/>
      <c r="AC231" s="549"/>
      <c r="AD231" s="549"/>
      <c r="AE231" s="549"/>
      <c r="AF231" s="549"/>
      <c r="AG231" s="267"/>
      <c r="AH231" s="267"/>
      <c r="AI231" s="267"/>
      <c r="AJ231" s="507"/>
      <c r="AK231" s="507"/>
      <c r="AL231" s="507"/>
      <c r="AM231" s="507"/>
    </row>
    <row r="232" spans="5:39" s="501" customFormat="1" ht="12" customHeight="1">
      <c r="E232" s="550"/>
      <c r="G232" s="549"/>
      <c r="H232" s="549"/>
      <c r="I232" s="549"/>
      <c r="J232" s="549"/>
      <c r="K232" s="549"/>
      <c r="L232" s="549"/>
      <c r="M232" s="549"/>
      <c r="N232" s="549"/>
      <c r="O232" s="549"/>
      <c r="P232" s="549"/>
      <c r="Q232" s="549"/>
      <c r="R232" s="549"/>
      <c r="S232" s="549"/>
      <c r="T232" s="549"/>
      <c r="U232" s="549"/>
      <c r="V232" s="549"/>
      <c r="W232" s="549"/>
      <c r="X232" s="549"/>
      <c r="Y232" s="549"/>
      <c r="Z232" s="549"/>
      <c r="AA232" s="549"/>
      <c r="AB232" s="549"/>
      <c r="AC232" s="549"/>
      <c r="AD232" s="549"/>
      <c r="AE232" s="549"/>
      <c r="AF232" s="549"/>
      <c r="AG232" s="267"/>
      <c r="AH232" s="267"/>
      <c r="AI232" s="267"/>
      <c r="AJ232" s="507"/>
      <c r="AK232" s="507"/>
      <c r="AL232" s="507"/>
      <c r="AM232" s="507"/>
    </row>
    <row r="233" spans="5:39" s="501" customFormat="1" ht="12" customHeight="1">
      <c r="E233" s="550"/>
      <c r="G233" s="549"/>
      <c r="H233" s="549"/>
      <c r="I233" s="549"/>
      <c r="J233" s="549"/>
      <c r="K233" s="549"/>
      <c r="L233" s="549"/>
      <c r="M233" s="549"/>
      <c r="N233" s="549"/>
      <c r="O233" s="549"/>
      <c r="P233" s="549"/>
      <c r="Q233" s="549"/>
      <c r="R233" s="549"/>
      <c r="S233" s="549"/>
      <c r="T233" s="549"/>
      <c r="U233" s="549"/>
      <c r="V233" s="549"/>
      <c r="W233" s="549"/>
      <c r="X233" s="549"/>
      <c r="Y233" s="549"/>
      <c r="Z233" s="549"/>
      <c r="AA233" s="549"/>
      <c r="AB233" s="549"/>
      <c r="AC233" s="549"/>
      <c r="AD233" s="549"/>
      <c r="AE233" s="549"/>
      <c r="AF233" s="549"/>
      <c r="AG233" s="267"/>
      <c r="AH233" s="267"/>
      <c r="AI233" s="267"/>
      <c r="AJ233" s="507"/>
      <c r="AK233" s="507"/>
      <c r="AL233" s="507"/>
      <c r="AM233" s="507"/>
    </row>
    <row r="234" spans="5:39" s="501" customFormat="1" ht="12" customHeight="1">
      <c r="E234" s="550"/>
      <c r="G234" s="549"/>
      <c r="H234" s="549"/>
      <c r="I234" s="549"/>
      <c r="J234" s="549"/>
      <c r="K234" s="549"/>
      <c r="L234" s="549"/>
      <c r="M234" s="549"/>
      <c r="N234" s="549"/>
      <c r="O234" s="549"/>
      <c r="P234" s="549"/>
      <c r="Q234" s="549"/>
      <c r="R234" s="549"/>
      <c r="S234" s="549"/>
      <c r="T234" s="549"/>
      <c r="U234" s="549"/>
      <c r="V234" s="549"/>
      <c r="W234" s="549"/>
      <c r="X234" s="549"/>
      <c r="Y234" s="549"/>
      <c r="Z234" s="549"/>
      <c r="AA234" s="549"/>
      <c r="AB234" s="549"/>
      <c r="AC234" s="549"/>
      <c r="AD234" s="549"/>
      <c r="AE234" s="549"/>
      <c r="AF234" s="549"/>
      <c r="AG234" s="267"/>
      <c r="AH234" s="267"/>
      <c r="AI234" s="267"/>
      <c r="AJ234" s="507"/>
      <c r="AK234" s="507"/>
      <c r="AL234" s="507"/>
      <c r="AM234" s="507"/>
    </row>
    <row r="235" spans="5:39" s="501" customFormat="1" ht="12" customHeight="1">
      <c r="E235" s="550"/>
      <c r="G235" s="549"/>
      <c r="H235" s="549"/>
      <c r="I235" s="549"/>
      <c r="J235" s="549"/>
      <c r="K235" s="549"/>
      <c r="L235" s="549"/>
      <c r="M235" s="549"/>
      <c r="N235" s="549"/>
      <c r="O235" s="549"/>
      <c r="P235" s="549"/>
      <c r="Q235" s="549"/>
      <c r="R235" s="549"/>
      <c r="S235" s="549"/>
      <c r="T235" s="549"/>
      <c r="U235" s="549"/>
      <c r="V235" s="549"/>
      <c r="W235" s="549"/>
      <c r="X235" s="549"/>
      <c r="Y235" s="549"/>
      <c r="Z235" s="549"/>
      <c r="AA235" s="549"/>
      <c r="AB235" s="549"/>
      <c r="AC235" s="549"/>
      <c r="AD235" s="549"/>
      <c r="AE235" s="549"/>
      <c r="AF235" s="549"/>
      <c r="AG235" s="267"/>
      <c r="AH235" s="267"/>
      <c r="AI235" s="267"/>
      <c r="AJ235" s="507"/>
      <c r="AK235" s="507"/>
      <c r="AL235" s="507"/>
      <c r="AM235" s="507"/>
    </row>
    <row r="236" spans="5:39" s="501" customFormat="1" ht="12" customHeight="1">
      <c r="E236" s="550"/>
      <c r="G236" s="549"/>
      <c r="H236" s="549"/>
      <c r="I236" s="549"/>
      <c r="J236" s="549"/>
      <c r="K236" s="549"/>
      <c r="L236" s="549"/>
      <c r="M236" s="549"/>
      <c r="N236" s="549"/>
      <c r="O236" s="549"/>
      <c r="P236" s="549"/>
      <c r="Q236" s="549"/>
      <c r="R236" s="549"/>
      <c r="S236" s="549"/>
      <c r="T236" s="549"/>
      <c r="U236" s="549"/>
      <c r="V236" s="549"/>
      <c r="W236" s="549"/>
      <c r="X236" s="549"/>
      <c r="Y236" s="549"/>
      <c r="Z236" s="549"/>
      <c r="AA236" s="549"/>
      <c r="AB236" s="549"/>
      <c r="AC236" s="549"/>
      <c r="AD236" s="549"/>
      <c r="AE236" s="549"/>
      <c r="AF236" s="549"/>
      <c r="AG236" s="267"/>
      <c r="AH236" s="267"/>
      <c r="AI236" s="267"/>
      <c r="AJ236" s="507"/>
      <c r="AK236" s="507"/>
      <c r="AL236" s="507"/>
      <c r="AM236" s="507"/>
    </row>
    <row r="237" spans="5:39" s="501" customFormat="1" ht="12" customHeight="1">
      <c r="E237" s="550"/>
      <c r="G237" s="549"/>
      <c r="H237" s="549"/>
      <c r="I237" s="549"/>
      <c r="J237" s="549"/>
      <c r="K237" s="549"/>
      <c r="L237" s="549"/>
      <c r="M237" s="549"/>
      <c r="N237" s="549"/>
      <c r="O237" s="549"/>
      <c r="P237" s="549"/>
      <c r="Q237" s="549"/>
      <c r="R237" s="549"/>
      <c r="S237" s="549"/>
      <c r="T237" s="549"/>
      <c r="U237" s="549"/>
      <c r="V237" s="549"/>
      <c r="W237" s="549"/>
      <c r="X237" s="549"/>
      <c r="Y237" s="549"/>
      <c r="Z237" s="549"/>
      <c r="AA237" s="549"/>
      <c r="AB237" s="549"/>
      <c r="AC237" s="549"/>
      <c r="AD237" s="549"/>
      <c r="AE237" s="549"/>
      <c r="AF237" s="549"/>
      <c r="AG237" s="267"/>
      <c r="AH237" s="267"/>
      <c r="AI237" s="267"/>
      <c r="AJ237" s="507"/>
      <c r="AK237" s="507"/>
      <c r="AL237" s="507"/>
      <c r="AM237" s="507"/>
    </row>
    <row r="238" spans="5:39" s="501" customFormat="1" ht="12" customHeight="1">
      <c r="E238" s="550"/>
      <c r="G238" s="549"/>
      <c r="H238" s="549"/>
      <c r="I238" s="549"/>
      <c r="J238" s="549"/>
      <c r="K238" s="549"/>
      <c r="L238" s="549"/>
      <c r="M238" s="549"/>
      <c r="N238" s="549"/>
      <c r="O238" s="549"/>
      <c r="P238" s="549"/>
      <c r="Q238" s="549"/>
      <c r="R238" s="549"/>
      <c r="S238" s="549"/>
      <c r="T238" s="549"/>
      <c r="U238" s="549"/>
      <c r="V238" s="549"/>
      <c r="W238" s="549"/>
      <c r="X238" s="549"/>
      <c r="Y238" s="549"/>
      <c r="Z238" s="549"/>
      <c r="AA238" s="549"/>
      <c r="AB238" s="549"/>
      <c r="AC238" s="549"/>
      <c r="AD238" s="549"/>
      <c r="AE238" s="549"/>
      <c r="AF238" s="549"/>
      <c r="AG238" s="267"/>
      <c r="AH238" s="267"/>
      <c r="AI238" s="267"/>
      <c r="AJ238" s="507"/>
      <c r="AK238" s="507"/>
      <c r="AL238" s="507"/>
      <c r="AM238" s="507"/>
    </row>
    <row r="239" spans="5:39" s="501" customFormat="1" ht="12" customHeight="1">
      <c r="E239" s="550"/>
      <c r="G239" s="549"/>
      <c r="H239" s="549"/>
      <c r="I239" s="549"/>
      <c r="J239" s="549"/>
      <c r="K239" s="549"/>
      <c r="L239" s="549"/>
      <c r="M239" s="549"/>
      <c r="N239" s="549"/>
      <c r="O239" s="549"/>
      <c r="P239" s="549"/>
      <c r="Q239" s="549"/>
      <c r="R239" s="549"/>
      <c r="S239" s="549"/>
      <c r="T239" s="549"/>
      <c r="U239" s="549"/>
      <c r="V239" s="549"/>
      <c r="W239" s="549"/>
      <c r="X239" s="549"/>
      <c r="Y239" s="549"/>
      <c r="Z239" s="549"/>
      <c r="AA239" s="549"/>
      <c r="AB239" s="549"/>
      <c r="AC239" s="549"/>
      <c r="AD239" s="549"/>
      <c r="AE239" s="549"/>
      <c r="AF239" s="549"/>
      <c r="AG239" s="267"/>
      <c r="AH239" s="267"/>
      <c r="AI239" s="267"/>
      <c r="AJ239" s="507"/>
      <c r="AK239" s="507"/>
      <c r="AL239" s="507"/>
      <c r="AM239" s="507"/>
    </row>
    <row r="240" spans="5:39" s="501" customFormat="1" ht="12" customHeight="1">
      <c r="E240" s="550"/>
      <c r="G240" s="549"/>
      <c r="H240" s="549"/>
      <c r="I240" s="549"/>
      <c r="J240" s="549"/>
      <c r="K240" s="549"/>
      <c r="L240" s="549"/>
      <c r="M240" s="549"/>
      <c r="N240" s="549"/>
      <c r="O240" s="549"/>
      <c r="P240" s="549"/>
      <c r="Q240" s="549"/>
      <c r="R240" s="549"/>
      <c r="S240" s="549"/>
      <c r="T240" s="549"/>
      <c r="U240" s="549"/>
      <c r="V240" s="549"/>
      <c r="W240" s="549"/>
      <c r="X240" s="549"/>
      <c r="Y240" s="549"/>
      <c r="Z240" s="549"/>
      <c r="AA240" s="549"/>
      <c r="AB240" s="549"/>
      <c r="AC240" s="549"/>
      <c r="AD240" s="549"/>
      <c r="AE240" s="549"/>
      <c r="AF240" s="549"/>
      <c r="AG240" s="267"/>
      <c r="AH240" s="267"/>
      <c r="AI240" s="267"/>
      <c r="AJ240" s="507"/>
      <c r="AK240" s="507"/>
      <c r="AL240" s="507"/>
      <c r="AM240" s="507"/>
    </row>
    <row r="241" spans="3:39" s="501" customFormat="1" ht="12" customHeight="1">
      <c r="E241" s="550"/>
      <c r="G241" s="549"/>
      <c r="H241" s="549"/>
      <c r="I241" s="549"/>
      <c r="J241" s="549"/>
      <c r="K241" s="549"/>
      <c r="L241" s="549"/>
      <c r="M241" s="549"/>
      <c r="N241" s="549"/>
      <c r="O241" s="549"/>
      <c r="P241" s="549"/>
      <c r="Q241" s="549"/>
      <c r="R241" s="549"/>
      <c r="S241" s="549"/>
      <c r="T241" s="549"/>
      <c r="U241" s="549"/>
      <c r="V241" s="549"/>
      <c r="W241" s="549"/>
      <c r="X241" s="549"/>
      <c r="Y241" s="549"/>
      <c r="Z241" s="549"/>
      <c r="AA241" s="549"/>
      <c r="AB241" s="549"/>
      <c r="AC241" s="549"/>
      <c r="AD241" s="549"/>
      <c r="AE241" s="549"/>
      <c r="AF241" s="549"/>
      <c r="AG241" s="267"/>
      <c r="AH241" s="267"/>
      <c r="AI241" s="267"/>
      <c r="AJ241" s="507"/>
      <c r="AK241" s="507"/>
      <c r="AL241" s="507"/>
      <c r="AM241" s="507"/>
    </row>
    <row r="242" spans="3:39" s="501" customFormat="1" ht="12" customHeight="1">
      <c r="E242" s="550"/>
      <c r="G242" s="549"/>
      <c r="H242" s="549"/>
      <c r="I242" s="549"/>
      <c r="J242" s="549"/>
      <c r="K242" s="549"/>
      <c r="L242" s="549"/>
      <c r="M242" s="549"/>
      <c r="N242" s="549"/>
      <c r="O242" s="549"/>
      <c r="P242" s="549"/>
      <c r="Q242" s="549"/>
      <c r="R242" s="549"/>
      <c r="S242" s="549"/>
      <c r="T242" s="549"/>
      <c r="U242" s="549"/>
      <c r="V242" s="549"/>
      <c r="W242" s="549"/>
      <c r="X242" s="549"/>
      <c r="Y242" s="549"/>
      <c r="Z242" s="549"/>
      <c r="AA242" s="549"/>
      <c r="AB242" s="549"/>
      <c r="AC242" s="549"/>
      <c r="AD242" s="549"/>
      <c r="AE242" s="549"/>
      <c r="AF242" s="549"/>
      <c r="AG242" s="267"/>
      <c r="AH242" s="267"/>
      <c r="AI242" s="267"/>
      <c r="AJ242" s="507"/>
      <c r="AK242" s="507"/>
      <c r="AL242" s="507"/>
      <c r="AM242" s="507"/>
    </row>
    <row r="243" spans="3:39" s="501" customFormat="1" ht="12" customHeight="1">
      <c r="E243" s="550"/>
      <c r="G243" s="549"/>
      <c r="H243" s="549"/>
      <c r="I243" s="549"/>
      <c r="J243" s="549"/>
      <c r="K243" s="549"/>
      <c r="L243" s="549"/>
      <c r="M243" s="549"/>
      <c r="N243" s="549"/>
      <c r="O243" s="549"/>
      <c r="P243" s="549"/>
      <c r="Q243" s="549"/>
      <c r="R243" s="549"/>
      <c r="S243" s="549"/>
      <c r="T243" s="549"/>
      <c r="U243" s="549"/>
      <c r="V243" s="549"/>
      <c r="W243" s="549"/>
      <c r="X243" s="549"/>
      <c r="Y243" s="549"/>
      <c r="Z243" s="549"/>
      <c r="AA243" s="549"/>
      <c r="AB243" s="549"/>
      <c r="AC243" s="549"/>
      <c r="AD243" s="549"/>
      <c r="AE243" s="549"/>
      <c r="AF243" s="549"/>
      <c r="AG243" s="267"/>
      <c r="AH243" s="267"/>
      <c r="AI243" s="267"/>
      <c r="AJ243" s="507"/>
      <c r="AK243" s="507"/>
      <c r="AL243" s="507"/>
      <c r="AM243" s="507"/>
    </row>
    <row r="244" spans="3:39" s="501" customFormat="1" ht="12" customHeight="1">
      <c r="E244" s="550"/>
      <c r="G244" s="549"/>
      <c r="H244" s="549"/>
      <c r="I244" s="549"/>
      <c r="J244" s="549"/>
      <c r="K244" s="549"/>
      <c r="L244" s="549"/>
      <c r="M244" s="549"/>
      <c r="N244" s="549"/>
      <c r="O244" s="549"/>
      <c r="P244" s="549"/>
      <c r="Q244" s="549"/>
      <c r="R244" s="549"/>
      <c r="S244" s="549"/>
      <c r="T244" s="549"/>
      <c r="U244" s="549"/>
      <c r="V244" s="549"/>
      <c r="W244" s="549"/>
      <c r="X244" s="549"/>
      <c r="Y244" s="549"/>
      <c r="Z244" s="549"/>
      <c r="AA244" s="549"/>
      <c r="AB244" s="549"/>
      <c r="AC244" s="549"/>
      <c r="AD244" s="549"/>
      <c r="AE244" s="549"/>
      <c r="AF244" s="549"/>
      <c r="AG244" s="267"/>
      <c r="AH244" s="267"/>
      <c r="AI244" s="267"/>
      <c r="AJ244" s="507"/>
      <c r="AK244" s="507"/>
      <c r="AL244" s="507"/>
      <c r="AM244" s="507"/>
    </row>
    <row r="245" spans="3:39" ht="12" customHeight="1">
      <c r="C245" s="261"/>
      <c r="D245" s="261"/>
      <c r="E245" s="261"/>
      <c r="F245" s="261"/>
      <c r="G245" s="261"/>
      <c r="H245" s="261"/>
      <c r="I245" s="261"/>
      <c r="J245" s="261"/>
      <c r="K245" s="261"/>
      <c r="L245" s="261"/>
      <c r="M245" s="261"/>
      <c r="N245" s="261"/>
      <c r="O245" s="261"/>
      <c r="P245" s="261"/>
      <c r="Q245" s="261"/>
      <c r="R245" s="261"/>
      <c r="S245" s="261"/>
      <c r="T245" s="261"/>
      <c r="U245" s="261"/>
      <c r="V245" s="261"/>
      <c r="W245" s="261"/>
      <c r="X245" s="261"/>
      <c r="Y245" s="261"/>
      <c r="Z245" s="261"/>
      <c r="AA245" s="261"/>
      <c r="AB245" s="261"/>
      <c r="AC245" s="261"/>
      <c r="AD245" s="261"/>
      <c r="AE245" s="261"/>
      <c r="AF245" s="261"/>
      <c r="AG245" s="261"/>
      <c r="AH245" s="261"/>
      <c r="AI245" s="261"/>
    </row>
    <row r="246" spans="3:39" ht="12" customHeight="1">
      <c r="C246" s="261"/>
      <c r="D246" s="261"/>
      <c r="E246" s="261"/>
      <c r="F246" s="261"/>
      <c r="G246" s="261"/>
      <c r="H246" s="261"/>
      <c r="I246" s="261"/>
      <c r="J246" s="261"/>
      <c r="K246" s="261"/>
      <c r="L246" s="261"/>
      <c r="M246" s="261"/>
      <c r="N246" s="261"/>
      <c r="O246" s="261"/>
      <c r="P246" s="261"/>
      <c r="Q246" s="261"/>
      <c r="R246" s="261"/>
      <c r="S246" s="261"/>
      <c r="T246" s="261"/>
      <c r="U246" s="261"/>
      <c r="V246" s="261"/>
      <c r="W246" s="261"/>
      <c r="X246" s="261"/>
      <c r="Y246" s="261"/>
      <c r="Z246" s="261"/>
      <c r="AA246" s="261"/>
      <c r="AB246" s="261"/>
      <c r="AC246" s="261"/>
      <c r="AD246" s="261"/>
      <c r="AE246" s="261"/>
      <c r="AF246" s="261"/>
      <c r="AG246" s="261"/>
      <c r="AH246" s="261"/>
      <c r="AI246" s="261"/>
    </row>
    <row r="247" spans="3:39" ht="12" customHeight="1">
      <c r="C247" s="261"/>
      <c r="D247" s="261"/>
      <c r="E247" s="261"/>
      <c r="F247" s="261"/>
      <c r="G247" s="261"/>
      <c r="H247" s="261"/>
      <c r="I247" s="261"/>
      <c r="J247" s="261"/>
      <c r="K247" s="261"/>
      <c r="L247" s="261"/>
      <c r="M247" s="261"/>
      <c r="N247" s="261"/>
      <c r="O247" s="261"/>
      <c r="P247" s="261"/>
      <c r="Q247" s="261"/>
      <c r="R247" s="261"/>
      <c r="S247" s="261"/>
      <c r="T247" s="261"/>
      <c r="U247" s="261"/>
      <c r="V247" s="261"/>
      <c r="W247" s="261"/>
      <c r="X247" s="261"/>
      <c r="Y247" s="261"/>
      <c r="Z247" s="261"/>
      <c r="AA247" s="261"/>
      <c r="AB247" s="261"/>
      <c r="AC247" s="261"/>
      <c r="AD247" s="261"/>
      <c r="AE247" s="261"/>
      <c r="AF247" s="261"/>
      <c r="AG247" s="261"/>
      <c r="AH247" s="261"/>
      <c r="AI247" s="261"/>
    </row>
    <row r="248" spans="3:39" ht="12" customHeight="1">
      <c r="C248" s="261"/>
      <c r="D248" s="261"/>
      <c r="E248" s="261"/>
      <c r="F248" s="261"/>
      <c r="G248" s="261"/>
      <c r="H248" s="261"/>
      <c r="I248" s="261"/>
      <c r="J248" s="261"/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261"/>
      <c r="AF248" s="261"/>
      <c r="AG248" s="261"/>
      <c r="AH248" s="261"/>
      <c r="AI248" s="261"/>
    </row>
    <row r="249" spans="3:39" ht="12" customHeight="1">
      <c r="C249" s="261"/>
      <c r="D249" s="261"/>
      <c r="E249" s="261"/>
      <c r="F249" s="261"/>
      <c r="G249" s="261"/>
      <c r="H249" s="261"/>
      <c r="I249" s="261"/>
      <c r="J249" s="261"/>
      <c r="K249" s="261"/>
      <c r="L249" s="261"/>
      <c r="M249" s="261"/>
      <c r="N249" s="261"/>
      <c r="O249" s="261"/>
      <c r="P249" s="261"/>
      <c r="Q249" s="261"/>
      <c r="R249" s="261"/>
      <c r="S249" s="261"/>
      <c r="T249" s="261"/>
      <c r="U249" s="261"/>
      <c r="V249" s="261"/>
      <c r="W249" s="261"/>
      <c r="X249" s="261"/>
      <c r="Y249" s="261"/>
      <c r="Z249" s="261"/>
      <c r="AA249" s="261"/>
      <c r="AB249" s="261"/>
      <c r="AC249" s="261"/>
      <c r="AD249" s="261"/>
      <c r="AE249" s="261"/>
      <c r="AF249" s="261"/>
      <c r="AG249" s="261"/>
      <c r="AH249" s="261"/>
      <c r="AI249" s="261"/>
    </row>
    <row r="250" spans="3:39" ht="12" customHeight="1">
      <c r="C250" s="261"/>
      <c r="D250" s="261"/>
      <c r="E250" s="261"/>
      <c r="F250" s="261"/>
      <c r="G250" s="261"/>
      <c r="H250" s="261"/>
      <c r="I250" s="261"/>
      <c r="J250" s="261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61"/>
      <c r="AF250" s="261"/>
      <c r="AG250" s="261"/>
      <c r="AH250" s="261"/>
      <c r="AI250" s="261"/>
    </row>
    <row r="251" spans="3:39" ht="12" customHeight="1"/>
    <row r="252" spans="3:39" ht="12" customHeight="1"/>
    <row r="253" spans="3:39" ht="12" customHeight="1"/>
    <row r="254" spans="3:39" ht="12" customHeight="1"/>
    <row r="255" spans="3:39" ht="12" customHeight="1"/>
    <row r="256" spans="3:39" ht="12" customHeight="1"/>
    <row r="257" spans="2:37" ht="12" customHeight="1"/>
    <row r="258" spans="2:37" ht="12" customHeight="1"/>
    <row r="259" spans="2:37" ht="12" customHeight="1"/>
    <row r="260" spans="2:37" ht="12" customHeight="1"/>
    <row r="261" spans="2:37" ht="12" customHeight="1"/>
    <row r="262" spans="2:37" ht="12" customHeight="1"/>
    <row r="263" spans="2:37" ht="12" customHeight="1"/>
    <row r="264" spans="2:37" ht="12" customHeight="1"/>
    <row r="265" spans="2:37" ht="12" customHeight="1"/>
    <row r="266" spans="2:37" ht="12" customHeight="1"/>
    <row r="267" spans="2:37" ht="12" customHeight="1"/>
    <row r="268" spans="2:37" ht="12" customHeight="1"/>
    <row r="269" spans="2:37" ht="12" customHeight="1"/>
    <row r="270" spans="2:37" s="261" customFormat="1" ht="19.5" customHeight="1">
      <c r="B270" s="264" t="s">
        <v>241</v>
      </c>
      <c r="S270" s="262"/>
      <c r="AH270" s="267"/>
    </row>
    <row r="271" spans="2:37" ht="9.9499999999999993" customHeight="1">
      <c r="C271" s="267" t="s">
        <v>242</v>
      </c>
    </row>
    <row r="272" spans="2:37" s="2" customFormat="1" ht="19.5" customHeight="1">
      <c r="B272" s="90" t="s">
        <v>128</v>
      </c>
      <c r="L272" s="254" t="s">
        <v>129</v>
      </c>
      <c r="AD272" s="255" t="s">
        <v>138</v>
      </c>
      <c r="AG272" s="1"/>
      <c r="AH272" s="1"/>
      <c r="AI272" s="1"/>
      <c r="AJ272" s="1"/>
      <c r="AK272" s="1"/>
    </row>
    <row r="273" spans="1:38" s="8" customFormat="1" ht="9.9499999999999993" customHeight="1">
      <c r="D273" s="23" t="s">
        <v>4</v>
      </c>
      <c r="E273" s="93"/>
      <c r="F273" s="24"/>
      <c r="G273" s="91">
        <v>33147</v>
      </c>
      <c r="H273" s="91">
        <v>33512</v>
      </c>
      <c r="I273" s="91">
        <v>33878</v>
      </c>
      <c r="J273" s="91">
        <v>34243</v>
      </c>
      <c r="K273" s="91">
        <v>34608</v>
      </c>
      <c r="L273" s="91">
        <v>34973</v>
      </c>
      <c r="M273" s="91">
        <v>35339</v>
      </c>
      <c r="N273" s="91">
        <v>35704</v>
      </c>
      <c r="O273" s="91">
        <v>36069</v>
      </c>
      <c r="P273" s="91">
        <v>36434</v>
      </c>
      <c r="Q273" s="91">
        <v>36800</v>
      </c>
      <c r="R273" s="91">
        <v>37165</v>
      </c>
      <c r="S273" s="91">
        <v>37530</v>
      </c>
      <c r="T273" s="91">
        <v>37895</v>
      </c>
      <c r="U273" s="91">
        <v>38261</v>
      </c>
      <c r="V273" s="91">
        <v>38626</v>
      </c>
      <c r="W273" s="91">
        <v>38991</v>
      </c>
      <c r="X273" s="91">
        <v>39356</v>
      </c>
      <c r="Y273" s="91">
        <v>39722</v>
      </c>
      <c r="Z273" s="91">
        <v>40087</v>
      </c>
      <c r="AA273" s="91">
        <v>40452</v>
      </c>
      <c r="AB273" s="91">
        <v>40817</v>
      </c>
      <c r="AC273" s="91">
        <v>41183</v>
      </c>
      <c r="AD273" s="91">
        <v>41548</v>
      </c>
      <c r="AE273" s="91">
        <v>41913</v>
      </c>
      <c r="AF273" s="91">
        <v>42278</v>
      </c>
      <c r="AG273" s="1"/>
      <c r="AH273" s="1"/>
      <c r="AI273" s="1"/>
      <c r="AJ273" s="1"/>
      <c r="AK273" s="1"/>
      <c r="AL273" s="2"/>
    </row>
    <row r="274" spans="1:38" s="2" customFormat="1" ht="9.9499999999999993" customHeight="1">
      <c r="D274" s="6" t="s">
        <v>62</v>
      </c>
      <c r="E274" s="85"/>
      <c r="F274" s="664" t="s">
        <v>68</v>
      </c>
      <c r="G274" s="21">
        <f t="shared" ref="G274:AF274" si="45">G288/10^3</f>
        <v>91.103822260631389</v>
      </c>
      <c r="H274" s="3">
        <f t="shared" si="45"/>
        <v>91.46284111407472</v>
      </c>
      <c r="I274" s="3">
        <f t="shared" si="45"/>
        <v>91.800109004363648</v>
      </c>
      <c r="J274" s="3">
        <f t="shared" si="45"/>
        <v>90.358873556207087</v>
      </c>
      <c r="K274" s="3">
        <f t="shared" si="45"/>
        <v>97.552500189353324</v>
      </c>
      <c r="L274" s="3">
        <f t="shared" si="45"/>
        <v>100.25027809880393</v>
      </c>
      <c r="M274" s="3">
        <f t="shared" si="45"/>
        <v>96.954674543332402</v>
      </c>
      <c r="N274" s="3">
        <f t="shared" si="45"/>
        <v>101.60371891751139</v>
      </c>
      <c r="O274" s="3">
        <f t="shared" si="45"/>
        <v>91.717007307588332</v>
      </c>
      <c r="P274" s="3">
        <f t="shared" si="45"/>
        <v>92.41367551891409</v>
      </c>
      <c r="Q274" s="3">
        <f t="shared" si="45"/>
        <v>89.824472062992157</v>
      </c>
      <c r="R274" s="3">
        <f t="shared" si="45"/>
        <v>87.239622877125797</v>
      </c>
      <c r="S274" s="3">
        <f t="shared" si="45"/>
        <v>93.26906545096864</v>
      </c>
      <c r="T274" s="3">
        <f t="shared" si="45"/>
        <v>92.747021503128792</v>
      </c>
      <c r="U274" s="3">
        <f t="shared" si="45"/>
        <v>89.248852154948665</v>
      </c>
      <c r="V274" s="3">
        <f t="shared" si="45"/>
        <v>103.66058877358445</v>
      </c>
      <c r="W274" s="3">
        <f t="shared" si="45"/>
        <v>87.991061559518243</v>
      </c>
      <c r="X274" s="3">
        <f t="shared" si="45"/>
        <v>107.60444194007954</v>
      </c>
      <c r="Y274" s="3">
        <f t="shared" si="45"/>
        <v>105.76448707513863</v>
      </c>
      <c r="Z274" s="3">
        <f t="shared" si="45"/>
        <v>103.19946352265102</v>
      </c>
      <c r="AA274" s="3">
        <f t="shared" si="45"/>
        <v>110.22929647617781</v>
      </c>
      <c r="AB274" s="3">
        <f t="shared" si="45"/>
        <v>111.25065179206551</v>
      </c>
      <c r="AC274" s="3">
        <f t="shared" si="45"/>
        <v>104.58671449733872</v>
      </c>
      <c r="AD274" s="3">
        <f t="shared" si="45"/>
        <v>98.870621530180102</v>
      </c>
      <c r="AE274" s="3">
        <f t="shared" si="45"/>
        <v>85.023104334066431</v>
      </c>
      <c r="AF274" s="3">
        <f t="shared" si="45"/>
        <v>79.5486327980732</v>
      </c>
      <c r="AG274" s="1"/>
      <c r="AH274" s="1"/>
      <c r="AI274" s="1"/>
      <c r="AJ274" s="1"/>
      <c r="AK274" s="1"/>
    </row>
    <row r="275" spans="1:38" s="2" customFormat="1" ht="9.9499999999999993" customHeight="1">
      <c r="D275" s="7" t="s">
        <v>63</v>
      </c>
      <c r="E275" s="85"/>
      <c r="F275" s="665"/>
      <c r="G275" s="21">
        <f t="shared" ref="G275:AF275" si="46">G295/10^3</f>
        <v>501.89303905101281</v>
      </c>
      <c r="H275" s="3">
        <f t="shared" si="46"/>
        <v>490.98928330030856</v>
      </c>
      <c r="I275" s="3">
        <f t="shared" si="46"/>
        <v>480.7054172110291</v>
      </c>
      <c r="J275" s="3">
        <f t="shared" si="46"/>
        <v>466.82635689475916</v>
      </c>
      <c r="K275" s="3">
        <f t="shared" si="46"/>
        <v>483.69381657956791</v>
      </c>
      <c r="L275" s="3">
        <f t="shared" si="46"/>
        <v>477.79856724495033</v>
      </c>
      <c r="M275" s="3">
        <f t="shared" si="46"/>
        <v>482.07359780739876</v>
      </c>
      <c r="N275" s="3">
        <f t="shared" si="46"/>
        <v>473.35981446267544</v>
      </c>
      <c r="O275" s="3">
        <f t="shared" si="46"/>
        <v>443.22753292698792</v>
      </c>
      <c r="P275" s="3">
        <f t="shared" si="46"/>
        <v>454.72073348264979</v>
      </c>
      <c r="Q275" s="3">
        <f t="shared" si="46"/>
        <v>465.85463139645037</v>
      </c>
      <c r="R275" s="3">
        <f t="shared" si="46"/>
        <v>453.33211217035921</v>
      </c>
      <c r="S275" s="3">
        <f t="shared" si="46"/>
        <v>467.77633964418499</v>
      </c>
      <c r="T275" s="3">
        <f t="shared" si="46"/>
        <v>470.8345692362123</v>
      </c>
      <c r="U275" s="3">
        <f t="shared" si="46"/>
        <v>468.20449815293171</v>
      </c>
      <c r="V275" s="3">
        <f t="shared" si="46"/>
        <v>456.90462841954945</v>
      </c>
      <c r="W275" s="3">
        <f t="shared" si="46"/>
        <v>471.8460464294829</v>
      </c>
      <c r="X275" s="3">
        <f t="shared" si="46"/>
        <v>471.95419168740557</v>
      </c>
      <c r="Y275" s="3">
        <f t="shared" si="46"/>
        <v>417.03491491295284</v>
      </c>
      <c r="Z275" s="3">
        <f t="shared" si="46"/>
        <v>382.1455530551803</v>
      </c>
      <c r="AA275" s="3">
        <f t="shared" si="46"/>
        <v>413.50153831734985</v>
      </c>
      <c r="AB275" s="3">
        <f t="shared" si="46"/>
        <v>428.96883845650336</v>
      </c>
      <c r="AC275" s="3">
        <f t="shared" si="46"/>
        <v>432.24594218474812</v>
      </c>
      <c r="AD275" s="3">
        <f t="shared" si="46"/>
        <v>431.85279545867024</v>
      </c>
      <c r="AE275" s="3">
        <f t="shared" si="46"/>
        <v>424.14375716874133</v>
      </c>
      <c r="AF275" s="3">
        <f t="shared" si="46"/>
        <v>411.18833121817698</v>
      </c>
      <c r="AG275" s="1"/>
      <c r="AH275" s="1"/>
      <c r="AI275" s="1"/>
      <c r="AJ275" s="1"/>
      <c r="AK275" s="1"/>
      <c r="AL275" s="10"/>
    </row>
    <row r="276" spans="1:38" s="11" customFormat="1" ht="9.9499999999999993" customHeight="1">
      <c r="A276" s="2"/>
      <c r="D276" s="7" t="s">
        <v>64</v>
      </c>
      <c r="E276" s="18"/>
      <c r="F276" s="665"/>
      <c r="G276" s="21">
        <f t="shared" ref="G276:AF276" si="47">G329/10^3</f>
        <v>206.23676764068469</v>
      </c>
      <c r="H276" s="3">
        <f t="shared" si="47"/>
        <v>218.67368836262398</v>
      </c>
      <c r="I276" s="3">
        <f t="shared" si="47"/>
        <v>225.13709610157659</v>
      </c>
      <c r="J276" s="3">
        <f t="shared" si="47"/>
        <v>228.39631947003051</v>
      </c>
      <c r="K276" s="3">
        <f t="shared" si="47"/>
        <v>237.97186850146591</v>
      </c>
      <c r="L276" s="3">
        <f t="shared" si="47"/>
        <v>246.53668110832456</v>
      </c>
      <c r="M276" s="3">
        <f t="shared" si="47"/>
        <v>252.79826194341379</v>
      </c>
      <c r="N276" s="3">
        <f t="shared" si="47"/>
        <v>253.89772308438683</v>
      </c>
      <c r="O276" s="3">
        <f t="shared" si="47"/>
        <v>251.87421425126189</v>
      </c>
      <c r="P276" s="3">
        <f t="shared" si="47"/>
        <v>256.0075056675816</v>
      </c>
      <c r="Q276" s="3">
        <f t="shared" si="47"/>
        <v>254.8458781897948</v>
      </c>
      <c r="R276" s="3">
        <f t="shared" si="47"/>
        <v>258.8763532024559</v>
      </c>
      <c r="S276" s="3">
        <f t="shared" si="47"/>
        <v>255.0848867529059</v>
      </c>
      <c r="T276" s="3">
        <f t="shared" si="47"/>
        <v>251.27707979434058</v>
      </c>
      <c r="U276" s="3">
        <f t="shared" si="47"/>
        <v>245.24405216439661</v>
      </c>
      <c r="V276" s="3">
        <f t="shared" si="47"/>
        <v>239.69457441870784</v>
      </c>
      <c r="W276" s="3">
        <f t="shared" si="47"/>
        <v>236.14811242933268</v>
      </c>
      <c r="X276" s="3">
        <f t="shared" si="47"/>
        <v>234.04952533328242</v>
      </c>
      <c r="Y276" s="3">
        <f t="shared" si="47"/>
        <v>225.25093071710313</v>
      </c>
      <c r="Z276" s="3">
        <f t="shared" si="47"/>
        <v>221.41699843362204</v>
      </c>
      <c r="AA276" s="3">
        <f t="shared" si="47"/>
        <v>222.13802484401427</v>
      </c>
      <c r="AB276" s="3">
        <f t="shared" si="47"/>
        <v>220.46118126190234</v>
      </c>
      <c r="AC276" s="3">
        <f t="shared" si="47"/>
        <v>226.13817422644041</v>
      </c>
      <c r="AD276" s="3">
        <f t="shared" si="47"/>
        <v>224.66196319613383</v>
      </c>
      <c r="AE276" s="3">
        <f t="shared" si="47"/>
        <v>217.09583232349141</v>
      </c>
      <c r="AF276" s="3">
        <f t="shared" si="47"/>
        <v>213.34799064361897</v>
      </c>
      <c r="AG276" s="1"/>
      <c r="AH276" s="1"/>
      <c r="AI276" s="1"/>
      <c r="AJ276" s="1"/>
      <c r="AK276" s="1"/>
      <c r="AL276" s="10"/>
    </row>
    <row r="277" spans="1:38" s="11" customFormat="1" ht="9.9499999999999993" customHeight="1">
      <c r="A277" s="2"/>
      <c r="D277" s="7" t="s">
        <v>65</v>
      </c>
      <c r="E277" s="95"/>
      <c r="F277" s="666"/>
      <c r="G277" s="21">
        <f t="shared" ref="G277:AF277" si="48">(G313)/10^3</f>
        <v>136.99768244072391</v>
      </c>
      <c r="H277" s="3">
        <f t="shared" si="48"/>
        <v>140.39939882368958</v>
      </c>
      <c r="I277" s="3">
        <f t="shared" si="48"/>
        <v>145.02590051006308</v>
      </c>
      <c r="J277" s="3">
        <f t="shared" si="48"/>
        <v>151.28544367558328</v>
      </c>
      <c r="K277" s="3">
        <f t="shared" si="48"/>
        <v>166.61285842248765</v>
      </c>
      <c r="L277" s="3">
        <f t="shared" si="48"/>
        <v>170.22520555813699</v>
      </c>
      <c r="M277" s="3">
        <f t="shared" si="48"/>
        <v>175.15149596099468</v>
      </c>
      <c r="N277" s="3">
        <f t="shared" si="48"/>
        <v>180.53595859337142</v>
      </c>
      <c r="O277" s="3">
        <f t="shared" si="48"/>
        <v>193.44962929310256</v>
      </c>
      <c r="P277" s="3">
        <f t="shared" si="48"/>
        <v>203.44205710491312</v>
      </c>
      <c r="Q277" s="3">
        <f t="shared" si="48"/>
        <v>210.27897398530399</v>
      </c>
      <c r="R277" s="3">
        <f t="shared" si="48"/>
        <v>209.97073581865337</v>
      </c>
      <c r="S277" s="3">
        <f t="shared" si="48"/>
        <v>221.39900028241641</v>
      </c>
      <c r="T277" s="3">
        <f t="shared" si="48"/>
        <v>225.73064430089318</v>
      </c>
      <c r="U277" s="3">
        <f t="shared" si="48"/>
        <v>238.81437328940885</v>
      </c>
      <c r="V277" s="3">
        <f t="shared" si="48"/>
        <v>238.86105376565919</v>
      </c>
      <c r="W277" s="3">
        <f t="shared" si="48"/>
        <v>235.67760330322753</v>
      </c>
      <c r="X277" s="3">
        <f t="shared" si="48"/>
        <v>237.26692952316549</v>
      </c>
      <c r="Y277" s="3">
        <f t="shared" si="48"/>
        <v>231.46961254580634</v>
      </c>
      <c r="Z277" s="3">
        <f t="shared" si="48"/>
        <v>219.87740162707152</v>
      </c>
      <c r="AA277" s="3">
        <f t="shared" si="48"/>
        <v>218.83337038249158</v>
      </c>
      <c r="AB277" s="3">
        <f t="shared" si="48"/>
        <v>235.88621174643541</v>
      </c>
      <c r="AC277" s="3">
        <f t="shared" si="48"/>
        <v>253.61512545242948</v>
      </c>
      <c r="AD277" s="3">
        <f t="shared" si="48"/>
        <v>278.30465439931459</v>
      </c>
      <c r="AE277" s="3">
        <f t="shared" si="48"/>
        <v>273.97502510684996</v>
      </c>
      <c r="AF277" s="3">
        <f t="shared" si="48"/>
        <v>265.38827221958098</v>
      </c>
      <c r="AG277" s="1"/>
      <c r="AH277" s="1"/>
      <c r="AI277" s="1"/>
      <c r="AJ277" s="1"/>
      <c r="AK277" s="1"/>
      <c r="AL277" s="10"/>
    </row>
    <row r="278" spans="1:38" s="11" customFormat="1" ht="9.9499999999999993" customHeight="1">
      <c r="A278" s="2"/>
      <c r="D278" s="7" t="s">
        <v>66</v>
      </c>
      <c r="E278" s="96"/>
      <c r="F278" s="667"/>
      <c r="G278" s="21">
        <f t="shared" ref="G278:AF279" si="49">G334/10^3</f>
        <v>130.61301376536565</v>
      </c>
      <c r="H278" s="3">
        <f t="shared" si="49"/>
        <v>132.51609244104063</v>
      </c>
      <c r="I278" s="3">
        <f t="shared" si="49"/>
        <v>139.79797957103233</v>
      </c>
      <c r="J278" s="3">
        <f t="shared" si="49"/>
        <v>140.9621352842255</v>
      </c>
      <c r="K278" s="3">
        <f t="shared" si="49"/>
        <v>148.35932914424137</v>
      </c>
      <c r="L278" s="3">
        <f t="shared" si="49"/>
        <v>151.84081004768063</v>
      </c>
      <c r="M278" s="3">
        <f t="shared" si="49"/>
        <v>151.39621426891256</v>
      </c>
      <c r="N278" s="3">
        <f t="shared" si="49"/>
        <v>147.77379243515844</v>
      </c>
      <c r="O278" s="3">
        <f t="shared" si="49"/>
        <v>147.84475417681548</v>
      </c>
      <c r="P278" s="3">
        <f t="shared" si="49"/>
        <v>156.25194615157449</v>
      </c>
      <c r="Q278" s="3">
        <f t="shared" si="49"/>
        <v>161.28690920682047</v>
      </c>
      <c r="R278" s="3">
        <f t="shared" si="49"/>
        <v>157.57931693069017</v>
      </c>
      <c r="S278" s="3">
        <f t="shared" si="49"/>
        <v>168.97890233787163</v>
      </c>
      <c r="T278" s="3">
        <f t="shared" si="49"/>
        <v>171.03999404495374</v>
      </c>
      <c r="U278" s="3">
        <f t="shared" si="49"/>
        <v>170.1043161603742</v>
      </c>
      <c r="V278" s="3">
        <f t="shared" si="49"/>
        <v>179.89834153955377</v>
      </c>
      <c r="W278" s="3">
        <f t="shared" si="49"/>
        <v>168.25750983535738</v>
      </c>
      <c r="X278" s="3">
        <f t="shared" si="49"/>
        <v>183.72462589359452</v>
      </c>
      <c r="Y278" s="3">
        <f t="shared" si="49"/>
        <v>173.72855562669818</v>
      </c>
      <c r="Z278" s="3">
        <f t="shared" si="49"/>
        <v>163.35414086451087</v>
      </c>
      <c r="AA278" s="3">
        <f t="shared" si="49"/>
        <v>174.05610168575757</v>
      </c>
      <c r="AB278" s="3">
        <f t="shared" si="49"/>
        <v>191.79547816104719</v>
      </c>
      <c r="AC278" s="3">
        <f t="shared" si="49"/>
        <v>204.15992598345963</v>
      </c>
      <c r="AD278" s="3">
        <f t="shared" si="49"/>
        <v>201.3457450423536</v>
      </c>
      <c r="AE278" s="3">
        <f t="shared" si="49"/>
        <v>189.14109747672097</v>
      </c>
      <c r="AF278" s="3">
        <f t="shared" si="49"/>
        <v>179.47950525336418</v>
      </c>
      <c r="AG278" s="1"/>
      <c r="AH278" s="1"/>
      <c r="AI278" s="1"/>
      <c r="AJ278" s="1"/>
      <c r="AK278" s="1"/>
      <c r="AL278" s="10"/>
    </row>
    <row r="279" spans="1:38" s="11" customFormat="1" ht="9.9499999999999993" customHeight="1">
      <c r="A279" s="2"/>
      <c r="D279" s="7" t="s">
        <v>49</v>
      </c>
      <c r="E279" s="18"/>
      <c r="F279" s="668" t="s">
        <v>98</v>
      </c>
      <c r="G279" s="3">
        <f t="shared" si="49"/>
        <v>65.125994535528179</v>
      </c>
      <c r="H279" s="3">
        <f t="shared" si="49"/>
        <v>66.220898023044768</v>
      </c>
      <c r="I279" s="3">
        <f t="shared" si="49"/>
        <v>66.14951926019144</v>
      </c>
      <c r="J279" s="3">
        <f t="shared" si="49"/>
        <v>64.863514874937081</v>
      </c>
      <c r="K279" s="3">
        <f t="shared" si="49"/>
        <v>66.439762202855093</v>
      </c>
      <c r="L279" s="3">
        <f t="shared" si="49"/>
        <v>66.774087991480073</v>
      </c>
      <c r="M279" s="3">
        <f t="shared" si="49"/>
        <v>67.297676358663068</v>
      </c>
      <c r="N279" s="3">
        <f t="shared" si="49"/>
        <v>64.691798465169498</v>
      </c>
      <c r="O279" s="3">
        <f t="shared" si="49"/>
        <v>58.609944120293193</v>
      </c>
      <c r="P279" s="3">
        <f t="shared" si="49"/>
        <v>58.899072792361238</v>
      </c>
      <c r="Q279" s="3">
        <f t="shared" si="49"/>
        <v>59.357428232750529</v>
      </c>
      <c r="R279" s="3">
        <f t="shared" si="49"/>
        <v>58.040999759272914</v>
      </c>
      <c r="S279" s="3">
        <f t="shared" si="49"/>
        <v>55.348265059446199</v>
      </c>
      <c r="T279" s="3">
        <f t="shared" si="49"/>
        <v>54.560852773661779</v>
      </c>
      <c r="U279" s="3">
        <f t="shared" si="49"/>
        <v>54.543233901614755</v>
      </c>
      <c r="V279" s="3">
        <f t="shared" si="49"/>
        <v>55.643977832797077</v>
      </c>
      <c r="W279" s="3">
        <f t="shared" si="49"/>
        <v>55.893472805397273</v>
      </c>
      <c r="X279" s="3">
        <f t="shared" si="49"/>
        <v>55.092648974189999</v>
      </c>
      <c r="Y279" s="3">
        <f t="shared" si="49"/>
        <v>50.793224618314177</v>
      </c>
      <c r="Z279" s="3">
        <f t="shared" si="49"/>
        <v>45.234705405729784</v>
      </c>
      <c r="AA279" s="3">
        <f t="shared" si="49"/>
        <v>46.316103039967025</v>
      </c>
      <c r="AB279" s="3">
        <f t="shared" si="49"/>
        <v>46.226842695961473</v>
      </c>
      <c r="AC279" s="3">
        <f t="shared" si="49"/>
        <v>46.288208428078946</v>
      </c>
      <c r="AD279" s="3">
        <f t="shared" si="49"/>
        <v>48.034114633908317</v>
      </c>
      <c r="AE279" s="3">
        <f t="shared" si="49"/>
        <v>47.434264684650884</v>
      </c>
      <c r="AF279" s="3">
        <f t="shared" si="49"/>
        <v>46.156227730441223</v>
      </c>
      <c r="AG279" s="1"/>
      <c r="AH279" s="1"/>
      <c r="AI279" s="1"/>
      <c r="AJ279" s="1"/>
      <c r="AK279" s="1"/>
      <c r="AL279" s="10"/>
    </row>
    <row r="280" spans="1:38" s="11" customFormat="1" ht="9.9499999999999993" customHeight="1">
      <c r="A280" s="2"/>
      <c r="D280" s="7" t="s">
        <v>54</v>
      </c>
      <c r="E280" s="18"/>
      <c r="F280" s="669"/>
      <c r="G280" s="3">
        <f t="shared" ref="G280:AF280" si="50">G347/10^3</f>
        <v>24.004789495147605</v>
      </c>
      <c r="H280" s="3">
        <f t="shared" si="50"/>
        <v>24.193303079771095</v>
      </c>
      <c r="I280" s="3">
        <f t="shared" si="50"/>
        <v>25.997784883166442</v>
      </c>
      <c r="J280" s="3">
        <f t="shared" si="50"/>
        <v>25.019816501809952</v>
      </c>
      <c r="K280" s="3">
        <f t="shared" si="50"/>
        <v>28.598436990483407</v>
      </c>
      <c r="L280" s="3">
        <f t="shared" si="50"/>
        <v>29.139666356417248</v>
      </c>
      <c r="M280" s="3">
        <f t="shared" si="50"/>
        <v>29.649884515558579</v>
      </c>
      <c r="N280" s="3">
        <f t="shared" si="50"/>
        <v>31.207113724399004</v>
      </c>
      <c r="O280" s="3">
        <f t="shared" si="50"/>
        <v>31.447885947133283</v>
      </c>
      <c r="P280" s="3">
        <f t="shared" si="50"/>
        <v>31.365707267695381</v>
      </c>
      <c r="Q280" s="3">
        <f t="shared" si="50"/>
        <v>32.856496577069208</v>
      </c>
      <c r="R280" s="3">
        <f t="shared" si="50"/>
        <v>32.522541455449932</v>
      </c>
      <c r="S280" s="3">
        <f t="shared" si="50"/>
        <v>32.76772216385082</v>
      </c>
      <c r="T280" s="3">
        <f t="shared" si="50"/>
        <v>33.515749112426711</v>
      </c>
      <c r="U280" s="3">
        <f t="shared" si="50"/>
        <v>32.703600998426424</v>
      </c>
      <c r="V280" s="3">
        <f t="shared" si="50"/>
        <v>31.657635765383382</v>
      </c>
      <c r="W280" s="3">
        <f t="shared" si="50"/>
        <v>29.911656708535389</v>
      </c>
      <c r="X280" s="3">
        <f t="shared" si="50"/>
        <v>30.488157264612141</v>
      </c>
      <c r="Y280" s="3">
        <f t="shared" si="50"/>
        <v>31.86148352838077</v>
      </c>
      <c r="Z280" s="3">
        <f t="shared" si="50"/>
        <v>28.202776998201294</v>
      </c>
      <c r="AA280" s="3">
        <f t="shared" si="50"/>
        <v>28.719830988225869</v>
      </c>
      <c r="AB280" s="3">
        <f t="shared" si="50"/>
        <v>28.039636165409298</v>
      </c>
      <c r="AC280" s="3">
        <f t="shared" si="50"/>
        <v>29.845585203940114</v>
      </c>
      <c r="AD280" s="3">
        <f t="shared" si="50"/>
        <v>29.333357204807157</v>
      </c>
      <c r="AE280" s="3">
        <f t="shared" si="50"/>
        <v>28.528100336765824</v>
      </c>
      <c r="AF280" s="3">
        <f t="shared" si="50"/>
        <v>28.87070189644626</v>
      </c>
      <c r="AG280" s="1"/>
      <c r="AH280" s="1"/>
      <c r="AI280" s="1"/>
      <c r="AJ280" s="1"/>
      <c r="AK280" s="1"/>
      <c r="AL280" s="10"/>
    </row>
    <row r="281" spans="1:38" s="11" customFormat="1" ht="9.9499999999999993" customHeight="1" thickBot="1">
      <c r="A281" s="2"/>
      <c r="D281" s="97" t="s">
        <v>78</v>
      </c>
      <c r="E281" s="19"/>
      <c r="F281" s="670"/>
      <c r="G281" s="22">
        <f t="shared" ref="G281:AF281" si="51">G351/10^3</f>
        <v>6.4908852525847154</v>
      </c>
      <c r="H281" s="22">
        <f t="shared" si="51"/>
        <v>6.2824574959036665</v>
      </c>
      <c r="I281" s="22">
        <f t="shared" si="51"/>
        <v>6.0256449748862249</v>
      </c>
      <c r="J281" s="22">
        <f t="shared" si="51"/>
        <v>5.8038030176439213</v>
      </c>
      <c r="K281" s="22">
        <f t="shared" si="51"/>
        <v>5.6033420203765063</v>
      </c>
      <c r="L281" s="22">
        <f t="shared" si="51"/>
        <v>5.7916632149150118</v>
      </c>
      <c r="M281" s="22">
        <f t="shared" si="51"/>
        <v>5.9027988091002168</v>
      </c>
      <c r="N281" s="22">
        <f t="shared" si="51"/>
        <v>5.8640098537254941</v>
      </c>
      <c r="O281" s="22">
        <f t="shared" si="51"/>
        <v>5.4429868276799258</v>
      </c>
      <c r="P281" s="22">
        <f t="shared" si="51"/>
        <v>5.4617732226118827</v>
      </c>
      <c r="Q281" s="22">
        <f t="shared" si="51"/>
        <v>5.5305044939630905</v>
      </c>
      <c r="R281" s="22">
        <f t="shared" si="51"/>
        <v>5.0787758586662912</v>
      </c>
      <c r="S281" s="22">
        <f t="shared" si="51"/>
        <v>4.8365081299754999</v>
      </c>
      <c r="T281" s="22">
        <f t="shared" si="51"/>
        <v>4.6724789726132023</v>
      </c>
      <c r="U281" s="22">
        <f t="shared" si="51"/>
        <v>4.5246936050694861</v>
      </c>
      <c r="V281" s="22">
        <f t="shared" si="51"/>
        <v>4.4645164405948972</v>
      </c>
      <c r="W281" s="22">
        <f t="shared" si="51"/>
        <v>4.3990045602344008</v>
      </c>
      <c r="X281" s="22">
        <f t="shared" si="51"/>
        <v>4.4230758854723042</v>
      </c>
      <c r="Y281" s="22">
        <f t="shared" si="51"/>
        <v>4.0028765432333024</v>
      </c>
      <c r="Z281" s="22">
        <f t="shared" si="51"/>
        <v>3.6645070855664326</v>
      </c>
      <c r="AA281" s="22">
        <f t="shared" si="51"/>
        <v>3.55943402942111</v>
      </c>
      <c r="AB281" s="22">
        <f t="shared" si="51"/>
        <v>3.4486931324486987</v>
      </c>
      <c r="AC281" s="22">
        <f t="shared" si="51"/>
        <v>3.4590045085556893</v>
      </c>
      <c r="AD281" s="22">
        <f t="shared" si="51"/>
        <v>3.4653787908582365</v>
      </c>
      <c r="AE281" s="22">
        <f t="shared" si="51"/>
        <v>3.371028429761608</v>
      </c>
      <c r="AF281" s="22">
        <f t="shared" si="51"/>
        <v>3.4097549429953564</v>
      </c>
      <c r="AG281" s="1"/>
      <c r="AH281" s="1"/>
      <c r="AI281" s="1"/>
      <c r="AJ281" s="1"/>
      <c r="AK281" s="1"/>
      <c r="AL281" s="10"/>
    </row>
    <row r="282" spans="1:38" s="11" customFormat="1" ht="9.9499999999999993" customHeight="1" thickTop="1">
      <c r="A282" s="2"/>
      <c r="D282" s="16" t="s">
        <v>67</v>
      </c>
      <c r="E282" s="94"/>
      <c r="F282" s="17"/>
      <c r="G282" s="88">
        <f t="shared" ref="G282:AF282" si="52">SUM(G274:G281)</f>
        <v>1162.4659944416792</v>
      </c>
      <c r="H282" s="88">
        <f t="shared" si="52"/>
        <v>1170.737962640457</v>
      </c>
      <c r="I282" s="88">
        <f t="shared" si="52"/>
        <v>1180.6394515163088</v>
      </c>
      <c r="J282" s="88">
        <f t="shared" si="52"/>
        <v>1173.5162632751967</v>
      </c>
      <c r="K282" s="88">
        <f t="shared" si="52"/>
        <v>1234.8319140508311</v>
      </c>
      <c r="L282" s="88">
        <f t="shared" si="52"/>
        <v>1248.3569596207083</v>
      </c>
      <c r="M282" s="88">
        <f t="shared" si="52"/>
        <v>1261.2246042073741</v>
      </c>
      <c r="N282" s="88">
        <f t="shared" si="52"/>
        <v>1258.9339295363977</v>
      </c>
      <c r="O282" s="88">
        <f t="shared" si="52"/>
        <v>1223.6139548508627</v>
      </c>
      <c r="P282" s="88">
        <f t="shared" si="52"/>
        <v>1258.5624712083015</v>
      </c>
      <c r="Q282" s="88">
        <f t="shared" si="52"/>
        <v>1279.8352941451446</v>
      </c>
      <c r="R282" s="88">
        <f t="shared" si="52"/>
        <v>1262.6404580726737</v>
      </c>
      <c r="S282" s="88">
        <f t="shared" si="52"/>
        <v>1299.4606898216202</v>
      </c>
      <c r="T282" s="88">
        <f t="shared" si="52"/>
        <v>1304.3783897382302</v>
      </c>
      <c r="U282" s="88">
        <f t="shared" si="52"/>
        <v>1303.3876204271708</v>
      </c>
      <c r="V282" s="88">
        <f t="shared" si="52"/>
        <v>1310.78531695583</v>
      </c>
      <c r="W282" s="88">
        <f t="shared" si="52"/>
        <v>1290.1244676310857</v>
      </c>
      <c r="X282" s="88">
        <f t="shared" si="52"/>
        <v>1324.6035965018023</v>
      </c>
      <c r="Y282" s="88">
        <f t="shared" si="52"/>
        <v>1239.9060855676273</v>
      </c>
      <c r="Z282" s="88">
        <f t="shared" si="52"/>
        <v>1167.0955469925329</v>
      </c>
      <c r="AA282" s="88">
        <f t="shared" si="52"/>
        <v>1217.3536997634048</v>
      </c>
      <c r="AB282" s="88">
        <f t="shared" si="52"/>
        <v>1266.0775334117732</v>
      </c>
      <c r="AC282" s="88">
        <f t="shared" si="52"/>
        <v>1300.3386804849908</v>
      </c>
      <c r="AD282" s="88">
        <f t="shared" si="52"/>
        <v>1315.868630256226</v>
      </c>
      <c r="AE282" s="88">
        <f t="shared" si="52"/>
        <v>1268.7122098610482</v>
      </c>
      <c r="AF282" s="88">
        <f t="shared" si="52"/>
        <v>1227.389416702697</v>
      </c>
      <c r="AG282" s="1"/>
      <c r="AH282" s="1"/>
      <c r="AI282" s="1"/>
      <c r="AJ282" s="1"/>
      <c r="AK282" s="1"/>
      <c r="AL282" s="10"/>
    </row>
    <row r="283" spans="1:38" s="11" customFormat="1" ht="9.9499999999999993" customHeight="1">
      <c r="A283" s="2"/>
      <c r="D283" s="2"/>
      <c r="E283" s="2"/>
      <c r="AH283" s="1"/>
      <c r="AI283" s="1"/>
      <c r="AJ283" s="1"/>
      <c r="AK283" s="1"/>
      <c r="AL283" s="10"/>
    </row>
    <row r="284" spans="1:38" s="2" customFormat="1" ht="19.5" customHeight="1">
      <c r="B284" s="90" t="s">
        <v>243</v>
      </c>
      <c r="AG284" s="1"/>
      <c r="AH284" s="1"/>
      <c r="AI284" s="1"/>
      <c r="AJ284" s="1"/>
      <c r="AK284" s="1"/>
    </row>
    <row r="285" spans="1:38" s="2" customFormat="1" ht="14.25" customHeight="1" thickBot="1">
      <c r="D285" s="2" t="s">
        <v>244</v>
      </c>
      <c r="AG285" s="1"/>
      <c r="AH285" s="1"/>
      <c r="AI285" s="1"/>
      <c r="AJ285" s="1"/>
      <c r="AK285" s="1"/>
    </row>
    <row r="286" spans="1:38" s="2" customFormat="1" ht="9.9499999999999993" customHeight="1" thickBot="1">
      <c r="B286" s="26" t="s">
        <v>4</v>
      </c>
      <c r="C286" s="27"/>
      <c r="D286" s="28"/>
      <c r="E286" s="28"/>
      <c r="F286" s="223"/>
      <c r="G286" s="132">
        <v>33147</v>
      </c>
      <c r="H286" s="92">
        <v>33512</v>
      </c>
      <c r="I286" s="92">
        <v>33878</v>
      </c>
      <c r="J286" s="132">
        <v>34243</v>
      </c>
      <c r="K286" s="92">
        <v>34608</v>
      </c>
      <c r="L286" s="92">
        <v>34973</v>
      </c>
      <c r="M286" s="132">
        <v>35339</v>
      </c>
      <c r="N286" s="92">
        <v>35704</v>
      </c>
      <c r="O286" s="92">
        <v>36069</v>
      </c>
      <c r="P286" s="132">
        <v>36434</v>
      </c>
      <c r="Q286" s="92">
        <v>36800</v>
      </c>
      <c r="R286" s="92">
        <v>37165</v>
      </c>
      <c r="S286" s="132">
        <v>37530</v>
      </c>
      <c r="T286" s="92">
        <v>37895</v>
      </c>
      <c r="U286" s="92">
        <v>38261</v>
      </c>
      <c r="V286" s="132">
        <v>38626</v>
      </c>
      <c r="W286" s="92">
        <v>38991</v>
      </c>
      <c r="X286" s="92">
        <v>39356</v>
      </c>
      <c r="Y286" s="132">
        <v>39722</v>
      </c>
      <c r="Z286" s="92">
        <v>40087</v>
      </c>
      <c r="AA286" s="92">
        <v>40452</v>
      </c>
      <c r="AB286" s="132">
        <v>40817</v>
      </c>
      <c r="AC286" s="92">
        <v>41183</v>
      </c>
      <c r="AD286" s="92">
        <v>41548</v>
      </c>
      <c r="AE286" s="92">
        <v>41913</v>
      </c>
      <c r="AF286" s="133">
        <v>42278</v>
      </c>
      <c r="AG286" s="1"/>
      <c r="AH286" s="1"/>
      <c r="AI286" s="1"/>
      <c r="AJ286" s="1"/>
      <c r="AK286" s="1"/>
    </row>
    <row r="287" spans="1:38" s="2" customFormat="1" ht="9.9499999999999993" customHeight="1">
      <c r="B287" s="29" t="s">
        <v>5</v>
      </c>
      <c r="C287" s="30"/>
      <c r="D287" s="31"/>
      <c r="E287" s="31"/>
      <c r="F287" s="224"/>
      <c r="G287" s="129">
        <f t="shared" ref="G287:AF287" si="53">SUM(G288,G295,G329,G313,G334)</f>
        <v>1066844.3251584184</v>
      </c>
      <c r="H287" s="130">
        <f t="shared" si="53"/>
        <v>1074041.3040417375</v>
      </c>
      <c r="I287" s="130">
        <f t="shared" si="53"/>
        <v>1082466.5023980648</v>
      </c>
      <c r="J287" s="129">
        <f t="shared" si="53"/>
        <v>1077829.1288808056</v>
      </c>
      <c r="K287" s="130">
        <f t="shared" si="53"/>
        <v>1134190.372837116</v>
      </c>
      <c r="L287" s="130">
        <f t="shared" si="53"/>
        <v>1146651.5420578965</v>
      </c>
      <c r="M287" s="129">
        <f t="shared" si="53"/>
        <v>1158374.2445240521</v>
      </c>
      <c r="N287" s="130">
        <f t="shared" si="53"/>
        <v>1157171.0074931034</v>
      </c>
      <c r="O287" s="130">
        <f t="shared" si="53"/>
        <v>1128113.1379557562</v>
      </c>
      <c r="P287" s="129">
        <f t="shared" si="53"/>
        <v>1162835.917925633</v>
      </c>
      <c r="Q287" s="130">
        <f t="shared" si="53"/>
        <v>1182090.8648413618</v>
      </c>
      <c r="R287" s="130">
        <f t="shared" si="53"/>
        <v>1166998.1409992843</v>
      </c>
      <c r="S287" s="129">
        <f t="shared" si="53"/>
        <v>1206508.1944683476</v>
      </c>
      <c r="T287" s="130">
        <f t="shared" si="53"/>
        <v>1211629.3088795287</v>
      </c>
      <c r="U287" s="130">
        <f t="shared" si="53"/>
        <v>1211616.0919220601</v>
      </c>
      <c r="V287" s="129">
        <f t="shared" si="53"/>
        <v>1219019.1869170547</v>
      </c>
      <c r="W287" s="130">
        <f t="shared" si="53"/>
        <v>1199920.3335569187</v>
      </c>
      <c r="X287" s="130">
        <f t="shared" si="53"/>
        <v>1234599.7143775276</v>
      </c>
      <c r="Y287" s="129">
        <f t="shared" si="53"/>
        <v>1153248.5008776991</v>
      </c>
      <c r="Z287" s="130">
        <f t="shared" si="53"/>
        <v>1089993.5575030358</v>
      </c>
      <c r="AA287" s="130">
        <f t="shared" si="53"/>
        <v>1138758.3317057912</v>
      </c>
      <c r="AB287" s="129">
        <f t="shared" si="53"/>
        <v>1188362.3614179536</v>
      </c>
      <c r="AC287" s="130">
        <f t="shared" si="53"/>
        <v>1220745.8823444163</v>
      </c>
      <c r="AD287" s="130">
        <f t="shared" si="53"/>
        <v>1235035.7796266524</v>
      </c>
      <c r="AE287" s="130">
        <f t="shared" si="53"/>
        <v>1189378.8164098701</v>
      </c>
      <c r="AF287" s="131">
        <f t="shared" si="53"/>
        <v>1148952.7321328144</v>
      </c>
      <c r="AG287" s="1"/>
      <c r="AH287" s="1"/>
      <c r="AI287" s="1"/>
      <c r="AJ287" s="1"/>
      <c r="AK287" s="1"/>
      <c r="AL287" s="4"/>
    </row>
    <row r="288" spans="1:38" s="2" customFormat="1" ht="9.9499999999999993" customHeight="1">
      <c r="B288" s="32"/>
      <c r="C288" s="12" t="s">
        <v>6</v>
      </c>
      <c r="D288" s="33"/>
      <c r="E288" s="33"/>
      <c r="F288" s="225"/>
      <c r="G288" s="134">
        <f>SUM(G289:G294)</f>
        <v>91103.822260631394</v>
      </c>
      <c r="H288" s="135">
        <f t="shared" ref="H288:AF288" si="54">SUM(H289:H294)</f>
        <v>91462.841114074719</v>
      </c>
      <c r="I288" s="135">
        <f t="shared" si="54"/>
        <v>91800.10900436365</v>
      </c>
      <c r="J288" s="134">
        <f t="shared" si="54"/>
        <v>90358.87355620708</v>
      </c>
      <c r="K288" s="135">
        <f t="shared" si="54"/>
        <v>97552.500189353319</v>
      </c>
      <c r="L288" s="135">
        <f t="shared" si="54"/>
        <v>100250.27809880393</v>
      </c>
      <c r="M288" s="134">
        <f t="shared" si="54"/>
        <v>96954.674543332396</v>
      </c>
      <c r="N288" s="135">
        <f t="shared" si="54"/>
        <v>101603.71891751139</v>
      </c>
      <c r="O288" s="135">
        <f t="shared" si="54"/>
        <v>91717.007307588327</v>
      </c>
      <c r="P288" s="134">
        <f t="shared" si="54"/>
        <v>92413.675518914097</v>
      </c>
      <c r="Q288" s="135">
        <f t="shared" si="54"/>
        <v>89824.47206299215</v>
      </c>
      <c r="R288" s="135">
        <f t="shared" si="54"/>
        <v>87239.622877125803</v>
      </c>
      <c r="S288" s="134">
        <f t="shared" si="54"/>
        <v>93269.065450968643</v>
      </c>
      <c r="T288" s="135">
        <f t="shared" si="54"/>
        <v>92747.021503128795</v>
      </c>
      <c r="U288" s="135">
        <f t="shared" si="54"/>
        <v>89248.852154948661</v>
      </c>
      <c r="V288" s="134">
        <f t="shared" si="54"/>
        <v>103660.58877358444</v>
      </c>
      <c r="W288" s="135">
        <f t="shared" si="54"/>
        <v>87991.061559518246</v>
      </c>
      <c r="X288" s="135">
        <f t="shared" si="54"/>
        <v>107604.44194007955</v>
      </c>
      <c r="Y288" s="134">
        <f t="shared" si="54"/>
        <v>105764.48707513863</v>
      </c>
      <c r="Z288" s="135">
        <f t="shared" si="54"/>
        <v>103199.46352265101</v>
      </c>
      <c r="AA288" s="135">
        <f t="shared" si="54"/>
        <v>110229.29647617781</v>
      </c>
      <c r="AB288" s="134">
        <f t="shared" si="54"/>
        <v>111250.65179206552</v>
      </c>
      <c r="AC288" s="135">
        <f t="shared" si="54"/>
        <v>104586.71449733872</v>
      </c>
      <c r="AD288" s="135">
        <f t="shared" si="54"/>
        <v>98870.621530180098</v>
      </c>
      <c r="AE288" s="135">
        <f t="shared" si="54"/>
        <v>85023.104334066433</v>
      </c>
      <c r="AF288" s="136">
        <f t="shared" si="54"/>
        <v>79548.632798073202</v>
      </c>
      <c r="AG288" s="1"/>
      <c r="AH288" s="1"/>
      <c r="AI288" s="1"/>
      <c r="AJ288" s="1"/>
      <c r="AK288" s="1"/>
    </row>
    <row r="289" spans="2:38" s="2" customFormat="1" ht="9.9499999999999993" customHeight="1">
      <c r="B289" s="32"/>
      <c r="C289" s="14"/>
      <c r="D289" s="34" t="s">
        <v>7</v>
      </c>
      <c r="E289" s="119"/>
      <c r="F289" s="226"/>
      <c r="G289" s="137">
        <v>14399.452821701479</v>
      </c>
      <c r="H289" s="138">
        <v>14184.475354160273</v>
      </c>
      <c r="I289" s="138">
        <v>12374.78364132151</v>
      </c>
      <c r="J289" s="137">
        <v>11486.435307602364</v>
      </c>
      <c r="K289" s="138">
        <v>14959.078862346578</v>
      </c>
      <c r="L289" s="138">
        <v>15438.841132612761</v>
      </c>
      <c r="M289" s="137">
        <v>14124.655909987712</v>
      </c>
      <c r="N289" s="138">
        <v>15233.081371509181</v>
      </c>
      <c r="O289" s="138">
        <v>12795.787849596774</v>
      </c>
      <c r="P289" s="137">
        <v>10997.215221785973</v>
      </c>
      <c r="Q289" s="138">
        <v>10757.918595495539</v>
      </c>
      <c r="R289" s="138">
        <v>10500.421631077794</v>
      </c>
      <c r="S289" s="137">
        <v>13789.361212673106</v>
      </c>
      <c r="T289" s="138">
        <v>10982.410747804315</v>
      </c>
      <c r="U289" s="138">
        <v>11832.146195077272</v>
      </c>
      <c r="V289" s="137">
        <v>13262.914420101059</v>
      </c>
      <c r="W289" s="138">
        <v>11152.627153123667</v>
      </c>
      <c r="X289" s="138">
        <v>19795.306302833433</v>
      </c>
      <c r="Y289" s="137">
        <v>25159.890899202004</v>
      </c>
      <c r="Z289" s="138">
        <v>26301.614746865376</v>
      </c>
      <c r="AA289" s="138">
        <v>25930.677296267884</v>
      </c>
      <c r="AB289" s="137">
        <v>24845.939732348394</v>
      </c>
      <c r="AC289" s="138">
        <v>22046.052565511152</v>
      </c>
      <c r="AD289" s="138">
        <v>19309.65315716363</v>
      </c>
      <c r="AE289" s="138">
        <v>17258.753591222325</v>
      </c>
      <c r="AF289" s="139">
        <v>16190.481165092931</v>
      </c>
      <c r="AG289" s="1"/>
      <c r="AH289" s="1"/>
      <c r="AI289" s="1"/>
      <c r="AJ289" s="1"/>
      <c r="AK289" s="1"/>
      <c r="AL289" s="5"/>
    </row>
    <row r="290" spans="2:38" s="2" customFormat="1" ht="9.9499999999999993" customHeight="1">
      <c r="B290" s="32"/>
      <c r="C290" s="14"/>
      <c r="D290" s="116" t="s">
        <v>8</v>
      </c>
      <c r="E290" s="120"/>
      <c r="F290" s="227"/>
      <c r="G290" s="140">
        <v>36847.237298840511</v>
      </c>
      <c r="H290" s="141">
        <v>37282.085203044968</v>
      </c>
      <c r="I290" s="141">
        <v>38092.213265672559</v>
      </c>
      <c r="J290" s="140">
        <v>40512.860174765774</v>
      </c>
      <c r="K290" s="141">
        <v>40423.886547026086</v>
      </c>
      <c r="L290" s="141">
        <v>40683.202084806646</v>
      </c>
      <c r="M290" s="140">
        <v>42007.942601041228</v>
      </c>
      <c r="N290" s="141">
        <v>44736.26885489274</v>
      </c>
      <c r="O290" s="141">
        <v>44922.598534414035</v>
      </c>
      <c r="P290" s="140">
        <v>45341.264889545462</v>
      </c>
      <c r="Q290" s="141">
        <v>45530.598022112361</v>
      </c>
      <c r="R290" s="141">
        <v>43188.996283561894</v>
      </c>
      <c r="S290" s="140">
        <v>42319.73224918505</v>
      </c>
      <c r="T290" s="141">
        <v>42536.164576387702</v>
      </c>
      <c r="U290" s="141">
        <v>43187.49133568578</v>
      </c>
      <c r="V290" s="140">
        <v>45822.249400731074</v>
      </c>
      <c r="W290" s="141">
        <v>44056.815532554181</v>
      </c>
      <c r="X290" s="141">
        <v>43592.508690925468</v>
      </c>
      <c r="Y290" s="140">
        <v>41771.782235925602</v>
      </c>
      <c r="Z290" s="141">
        <v>42289.793310031113</v>
      </c>
      <c r="AA290" s="141">
        <v>44898.042384322209</v>
      </c>
      <c r="AB290" s="140">
        <v>41875.187979592847</v>
      </c>
      <c r="AC290" s="141">
        <v>41315.813158830999</v>
      </c>
      <c r="AD290" s="141">
        <v>42790.42977849747</v>
      </c>
      <c r="AE290" s="141">
        <v>37953.946428569514</v>
      </c>
      <c r="AF290" s="142">
        <v>38592.51802775915</v>
      </c>
      <c r="AG290" s="1"/>
      <c r="AH290" s="1"/>
      <c r="AI290" s="1"/>
      <c r="AJ290" s="1"/>
      <c r="AK290" s="1"/>
      <c r="AL290" s="5"/>
    </row>
    <row r="291" spans="2:38" s="2" customFormat="1" ht="9.9499999999999993" customHeight="1">
      <c r="B291" s="32"/>
      <c r="C291" s="14"/>
      <c r="D291" s="35" t="s">
        <v>9</v>
      </c>
      <c r="E291" s="121"/>
      <c r="F291" s="228"/>
      <c r="G291" s="143">
        <v>1554.2962790488518</v>
      </c>
      <c r="H291" s="144">
        <v>1542.9403992481439</v>
      </c>
      <c r="I291" s="144">
        <v>1732.6432912962255</v>
      </c>
      <c r="J291" s="143">
        <v>1661.0846941634329</v>
      </c>
      <c r="K291" s="144">
        <v>1419.0133239248119</v>
      </c>
      <c r="L291" s="144">
        <v>1469.0441959476161</v>
      </c>
      <c r="M291" s="143">
        <v>1260.5689713131071</v>
      </c>
      <c r="N291" s="144">
        <v>1345.6129014746271</v>
      </c>
      <c r="O291" s="144">
        <v>1310.9778712703776</v>
      </c>
      <c r="P291" s="143">
        <v>1367.9473500887796</v>
      </c>
      <c r="Q291" s="144">
        <v>1085.9880986264805</v>
      </c>
      <c r="R291" s="144">
        <v>1080.7912773581122</v>
      </c>
      <c r="S291" s="143">
        <v>1251.6411606100787</v>
      </c>
      <c r="T291" s="144">
        <v>983.46169352514187</v>
      </c>
      <c r="U291" s="144">
        <v>991.58550775831816</v>
      </c>
      <c r="V291" s="143">
        <v>959.26126339276652</v>
      </c>
      <c r="W291" s="144">
        <v>1340.9105661961007</v>
      </c>
      <c r="X291" s="144">
        <v>2557.0319855053181</v>
      </c>
      <c r="Y291" s="143">
        <v>2622.8452185262195</v>
      </c>
      <c r="Z291" s="144">
        <v>2663.5826213334099</v>
      </c>
      <c r="AA291" s="144">
        <v>3005.5208502804271</v>
      </c>
      <c r="AB291" s="143">
        <v>3184.7432274882935</v>
      </c>
      <c r="AC291" s="144">
        <v>4154.2612659645338</v>
      </c>
      <c r="AD291" s="144">
        <v>2859.8792651224394</v>
      </c>
      <c r="AE291" s="144">
        <v>2930.8649215513342</v>
      </c>
      <c r="AF291" s="145">
        <v>2854.3073920843399</v>
      </c>
      <c r="AG291" s="1"/>
      <c r="AH291" s="1"/>
      <c r="AI291" s="1"/>
      <c r="AJ291" s="1"/>
      <c r="AK291" s="1"/>
      <c r="AL291" s="5"/>
    </row>
    <row r="292" spans="2:38" s="2" customFormat="1" ht="9.9499999999999993" customHeight="1">
      <c r="B292" s="32"/>
      <c r="C292" s="14"/>
      <c r="D292" s="35" t="s">
        <v>10</v>
      </c>
      <c r="E292" s="121"/>
      <c r="F292" s="228"/>
      <c r="G292" s="143">
        <v>30286.643762032978</v>
      </c>
      <c r="H292" s="144">
        <v>30574.5203772104</v>
      </c>
      <c r="I292" s="144">
        <v>31488.703541808201</v>
      </c>
      <c r="J292" s="143">
        <v>29586.847582059876</v>
      </c>
      <c r="K292" s="144">
        <v>33228.466604599424</v>
      </c>
      <c r="L292" s="144">
        <v>32284.335869356466</v>
      </c>
      <c r="M292" s="143">
        <v>31714.701056310405</v>
      </c>
      <c r="N292" s="144">
        <v>32018.43473151026</v>
      </c>
      <c r="O292" s="144">
        <v>30779.91619287464</v>
      </c>
      <c r="P292" s="143">
        <v>32578.5137300686</v>
      </c>
      <c r="Q292" s="144">
        <v>32468.845426512609</v>
      </c>
      <c r="R292" s="144">
        <v>31969.394617318336</v>
      </c>
      <c r="S292" s="143">
        <v>37084.181896290407</v>
      </c>
      <c r="T292" s="144">
        <v>39212.266732489647</v>
      </c>
      <c r="U292" s="144">
        <v>37965.075947296988</v>
      </c>
      <c r="V292" s="143">
        <v>40708.475494937476</v>
      </c>
      <c r="W292" s="144">
        <v>39449.339714953778</v>
      </c>
      <c r="X292" s="144">
        <v>46676.642422899087</v>
      </c>
      <c r="Y292" s="143">
        <v>45189.838442201421</v>
      </c>
      <c r="Z292" s="144">
        <v>41869.202780103187</v>
      </c>
      <c r="AA292" s="144">
        <v>43072.784459519149</v>
      </c>
      <c r="AB292" s="143">
        <v>49601.066711124957</v>
      </c>
      <c r="AC292" s="144">
        <v>51889.715376360051</v>
      </c>
      <c r="AD292" s="144">
        <v>53571.008815302201</v>
      </c>
      <c r="AE292" s="144">
        <v>49044.261224701651</v>
      </c>
      <c r="AF292" s="145">
        <v>46278.15466766755</v>
      </c>
      <c r="AG292" s="1"/>
      <c r="AH292" s="1"/>
      <c r="AI292" s="1"/>
      <c r="AJ292" s="1"/>
      <c r="AK292" s="1"/>
      <c r="AL292" s="5"/>
    </row>
    <row r="293" spans="2:38" s="2" customFormat="1" ht="9.9499999999999993" customHeight="1">
      <c r="B293" s="32"/>
      <c r="C293" s="14"/>
      <c r="D293" s="35" t="s">
        <v>11</v>
      </c>
      <c r="E293" s="121"/>
      <c r="F293" s="228"/>
      <c r="G293" s="143">
        <v>9</v>
      </c>
      <c r="H293" s="144">
        <v>12.685237433811213</v>
      </c>
      <c r="I293" s="144">
        <v>19.112620350635591</v>
      </c>
      <c r="J293" s="143">
        <v>26.144832725454492</v>
      </c>
      <c r="K293" s="144">
        <v>33.281246462371953</v>
      </c>
      <c r="L293" s="144">
        <v>36.75412478417973</v>
      </c>
      <c r="M293" s="143">
        <v>39.099783707146344</v>
      </c>
      <c r="N293" s="144">
        <v>38.785583967222045</v>
      </c>
      <c r="O293" s="144">
        <v>36.576602327867064</v>
      </c>
      <c r="P293" s="143">
        <v>46.037784274627221</v>
      </c>
      <c r="Q293" s="144">
        <v>45.461410459045382</v>
      </c>
      <c r="R293" s="144">
        <v>43.232572688371185</v>
      </c>
      <c r="S293" s="143">
        <v>41.987975305534967</v>
      </c>
      <c r="T293" s="144">
        <v>40.025047000901452</v>
      </c>
      <c r="U293" s="144">
        <v>40.890294404357078</v>
      </c>
      <c r="V293" s="143">
        <v>63.924259908586897</v>
      </c>
      <c r="W293" s="144">
        <v>60.433071422354317</v>
      </c>
      <c r="X293" s="144">
        <v>62.18639584429561</v>
      </c>
      <c r="Y293" s="143">
        <v>60.184533586565422</v>
      </c>
      <c r="Z293" s="144">
        <v>61.869856073555582</v>
      </c>
      <c r="AA293" s="144">
        <v>64.239623408088775</v>
      </c>
      <c r="AB293" s="143">
        <v>60.655045507537729</v>
      </c>
      <c r="AC293" s="144">
        <v>61.969954301638495</v>
      </c>
      <c r="AD293" s="144">
        <v>57.25577907888951</v>
      </c>
      <c r="AE293" s="144">
        <v>57.479811203060869</v>
      </c>
      <c r="AF293" s="145">
        <v>53.328384720524454</v>
      </c>
      <c r="AG293" s="1"/>
      <c r="AH293" s="1"/>
      <c r="AI293" s="1"/>
      <c r="AJ293" s="1"/>
      <c r="AK293" s="1"/>
      <c r="AL293" s="5"/>
    </row>
    <row r="294" spans="2:38" s="2" customFormat="1" ht="9.9499999999999993" customHeight="1">
      <c r="B294" s="32"/>
      <c r="C294" s="14"/>
      <c r="D294" s="36" t="s">
        <v>12</v>
      </c>
      <c r="E294" s="122"/>
      <c r="F294" s="229"/>
      <c r="G294" s="146">
        <v>8007.1920990075814</v>
      </c>
      <c r="H294" s="147">
        <v>7866.1345429771318</v>
      </c>
      <c r="I294" s="147">
        <v>8092.6526439145127</v>
      </c>
      <c r="J294" s="146">
        <v>7085.500964890196</v>
      </c>
      <c r="K294" s="147">
        <v>7488.7736049940449</v>
      </c>
      <c r="L294" s="147">
        <v>10338.100691296262</v>
      </c>
      <c r="M294" s="146">
        <v>7807.7062209727919</v>
      </c>
      <c r="N294" s="147">
        <v>8231.5354741573574</v>
      </c>
      <c r="O294" s="147">
        <v>1871.1502571046294</v>
      </c>
      <c r="P294" s="146">
        <v>2082.6965431506678</v>
      </c>
      <c r="Q294" s="147">
        <v>-64.339490213876005</v>
      </c>
      <c r="R294" s="147">
        <v>456.78649512129124</v>
      </c>
      <c r="S294" s="146">
        <v>-1217.8390430955212</v>
      </c>
      <c r="T294" s="147">
        <v>-1007.3072940789128</v>
      </c>
      <c r="U294" s="147">
        <v>-4768.337125274049</v>
      </c>
      <c r="V294" s="146">
        <v>2843.7639345134826</v>
      </c>
      <c r="W294" s="147">
        <v>-8069.064478731837</v>
      </c>
      <c r="X294" s="147">
        <v>-5079.2338579280677</v>
      </c>
      <c r="Y294" s="146">
        <v>-9040.0542543031788</v>
      </c>
      <c r="Z294" s="147">
        <v>-9986.5997917556215</v>
      </c>
      <c r="AA294" s="147">
        <v>-6741.9681376199615</v>
      </c>
      <c r="AB294" s="146">
        <v>-8316.9409039965121</v>
      </c>
      <c r="AC294" s="147">
        <v>-14881.097823629647</v>
      </c>
      <c r="AD294" s="147">
        <v>-19717.605264984519</v>
      </c>
      <c r="AE294" s="147">
        <v>-22222.201643181455</v>
      </c>
      <c r="AF294" s="148">
        <v>-24420.1568392513</v>
      </c>
      <c r="AG294" s="1"/>
      <c r="AH294" s="1"/>
      <c r="AI294" s="1"/>
      <c r="AJ294" s="1"/>
      <c r="AK294" s="1"/>
      <c r="AL294" s="5"/>
    </row>
    <row r="295" spans="2:38" s="2" customFormat="1" ht="9.9499999999999993" customHeight="1">
      <c r="B295" s="32"/>
      <c r="C295" s="37" t="s">
        <v>13</v>
      </c>
      <c r="D295" s="38"/>
      <c r="E295" s="38"/>
      <c r="F295" s="230"/>
      <c r="G295" s="149">
        <f t="shared" ref="G295:AF295" si="55">SUM(G296,G300)</f>
        <v>501893.03905101283</v>
      </c>
      <c r="H295" s="150">
        <f t="shared" si="55"/>
        <v>490989.28330030857</v>
      </c>
      <c r="I295" s="150">
        <f t="shared" si="55"/>
        <v>480705.4172110291</v>
      </c>
      <c r="J295" s="149">
        <f t="shared" si="55"/>
        <v>466826.35689475917</v>
      </c>
      <c r="K295" s="150">
        <f t="shared" si="55"/>
        <v>483693.81657956791</v>
      </c>
      <c r="L295" s="150">
        <f t="shared" si="55"/>
        <v>477798.56724495033</v>
      </c>
      <c r="M295" s="149">
        <f t="shared" si="55"/>
        <v>482073.59780739876</v>
      </c>
      <c r="N295" s="150">
        <f t="shared" si="55"/>
        <v>473359.81446267542</v>
      </c>
      <c r="O295" s="150">
        <f t="shared" si="55"/>
        <v>443227.53292698791</v>
      </c>
      <c r="P295" s="149">
        <f t="shared" si="55"/>
        <v>454720.73348264978</v>
      </c>
      <c r="Q295" s="150">
        <f t="shared" si="55"/>
        <v>465854.63139645039</v>
      </c>
      <c r="R295" s="150">
        <f t="shared" si="55"/>
        <v>453332.11217035924</v>
      </c>
      <c r="S295" s="149">
        <f t="shared" si="55"/>
        <v>467776.33964418498</v>
      </c>
      <c r="T295" s="150">
        <f t="shared" si="55"/>
        <v>470834.56923621229</v>
      </c>
      <c r="U295" s="150">
        <f t="shared" si="55"/>
        <v>468204.49815293169</v>
      </c>
      <c r="V295" s="149">
        <f t="shared" si="55"/>
        <v>456904.62841954944</v>
      </c>
      <c r="W295" s="150">
        <f t="shared" si="55"/>
        <v>471846.04642948287</v>
      </c>
      <c r="X295" s="150">
        <f t="shared" si="55"/>
        <v>471954.19168740558</v>
      </c>
      <c r="Y295" s="149">
        <f t="shared" si="55"/>
        <v>417034.91491295287</v>
      </c>
      <c r="Z295" s="150">
        <f t="shared" si="55"/>
        <v>382145.55305518029</v>
      </c>
      <c r="AA295" s="150">
        <f t="shared" si="55"/>
        <v>413501.53831734986</v>
      </c>
      <c r="AB295" s="149">
        <f t="shared" si="55"/>
        <v>428968.83845650335</v>
      </c>
      <c r="AC295" s="150">
        <f t="shared" si="55"/>
        <v>432245.94218474813</v>
      </c>
      <c r="AD295" s="150">
        <f t="shared" si="55"/>
        <v>431852.79545867024</v>
      </c>
      <c r="AE295" s="150">
        <f t="shared" si="55"/>
        <v>424143.75716874131</v>
      </c>
      <c r="AF295" s="151">
        <f t="shared" si="55"/>
        <v>411188.33121817699</v>
      </c>
      <c r="AG295" s="1"/>
      <c r="AH295" s="1"/>
      <c r="AI295" s="1"/>
      <c r="AJ295" s="1"/>
      <c r="AK295" s="1"/>
    </row>
    <row r="296" spans="2:38" s="2" customFormat="1" ht="9.9499999999999993" customHeight="1">
      <c r="B296" s="32"/>
      <c r="C296" s="39"/>
      <c r="D296" s="37" t="s">
        <v>14</v>
      </c>
      <c r="E296" s="123"/>
      <c r="F296" s="231"/>
      <c r="G296" s="152">
        <f t="shared" ref="G296:AF296" si="56">SUM(G297:G299)</f>
        <v>31535.794624399947</v>
      </c>
      <c r="H296" s="153">
        <f t="shared" si="56"/>
        <v>30332.270827613887</v>
      </c>
      <c r="I296" s="153">
        <f t="shared" si="56"/>
        <v>29840.214820978439</v>
      </c>
      <c r="J296" s="152">
        <f t="shared" si="56"/>
        <v>28891.347754050355</v>
      </c>
      <c r="K296" s="153">
        <f t="shared" si="56"/>
        <v>28595.411538471712</v>
      </c>
      <c r="L296" s="153">
        <f t="shared" si="56"/>
        <v>27892.579364495847</v>
      </c>
      <c r="M296" s="152">
        <f t="shared" si="56"/>
        <v>26642.753264201499</v>
      </c>
      <c r="N296" s="153">
        <f t="shared" si="56"/>
        <v>25211.624720783122</v>
      </c>
      <c r="O296" s="153">
        <f t="shared" si="56"/>
        <v>24044.067857988517</v>
      </c>
      <c r="P296" s="152">
        <f t="shared" si="56"/>
        <v>23621.049187545417</v>
      </c>
      <c r="Q296" s="153">
        <f t="shared" si="56"/>
        <v>22536.944904101198</v>
      </c>
      <c r="R296" s="153">
        <f t="shared" si="56"/>
        <v>21507.360942817333</v>
      </c>
      <c r="S296" s="152">
        <f t="shared" si="56"/>
        <v>20601.091417515745</v>
      </c>
      <c r="T296" s="153">
        <f t="shared" si="56"/>
        <v>19323.053603598091</v>
      </c>
      <c r="U296" s="153">
        <f t="shared" si="56"/>
        <v>17944.125464177872</v>
      </c>
      <c r="V296" s="152">
        <f t="shared" si="56"/>
        <v>16741.384285495325</v>
      </c>
      <c r="W296" s="153">
        <f t="shared" si="56"/>
        <v>16128.143910344568</v>
      </c>
      <c r="X296" s="153">
        <f t="shared" si="56"/>
        <v>16920.457632028629</v>
      </c>
      <c r="Y296" s="152">
        <f t="shared" si="56"/>
        <v>14178.48231775609</v>
      </c>
      <c r="Z296" s="153">
        <f t="shared" si="56"/>
        <v>14714.210053618139</v>
      </c>
      <c r="AA296" s="153">
        <f t="shared" si="56"/>
        <v>16327.076171447294</v>
      </c>
      <c r="AB296" s="152">
        <f t="shared" si="56"/>
        <v>16084.526003632433</v>
      </c>
      <c r="AC296" s="153">
        <f t="shared" si="56"/>
        <v>17630.203618512438</v>
      </c>
      <c r="AD296" s="153">
        <f t="shared" si="56"/>
        <v>16805.333229319473</v>
      </c>
      <c r="AE296" s="153">
        <f t="shared" si="56"/>
        <v>17037.98435032148</v>
      </c>
      <c r="AF296" s="154">
        <f t="shared" si="56"/>
        <v>17403.483394206221</v>
      </c>
      <c r="AG296" s="1"/>
      <c r="AH296" s="1"/>
      <c r="AI296" s="1"/>
      <c r="AJ296" s="1"/>
      <c r="AK296" s="1"/>
    </row>
    <row r="297" spans="2:38" s="2" customFormat="1" ht="9.9499999999999993" customHeight="1">
      <c r="B297" s="32"/>
      <c r="C297" s="39"/>
      <c r="D297" s="74" t="s">
        <v>15</v>
      </c>
      <c r="E297" s="124"/>
      <c r="F297" s="232"/>
      <c r="G297" s="155">
        <v>7287.3103790124751</v>
      </c>
      <c r="H297" s="156">
        <v>6832.5565298318788</v>
      </c>
      <c r="I297" s="156">
        <v>6291.0723583518084</v>
      </c>
      <c r="J297" s="155">
        <v>5700.9491522135158</v>
      </c>
      <c r="K297" s="156">
        <v>5188.5569454979386</v>
      </c>
      <c r="L297" s="156">
        <v>4765.9700304900598</v>
      </c>
      <c r="M297" s="155">
        <v>4452.2421432064511</v>
      </c>
      <c r="N297" s="156">
        <v>4151.4940972064041</v>
      </c>
      <c r="O297" s="156">
        <v>4070.4065584350788</v>
      </c>
      <c r="P297" s="155">
        <v>3991.9129918535509</v>
      </c>
      <c r="Q297" s="156">
        <v>3765.30908448125</v>
      </c>
      <c r="R297" s="156">
        <v>3694.1676118722944</v>
      </c>
      <c r="S297" s="155">
        <v>3651.4270630619671</v>
      </c>
      <c r="T297" s="156">
        <v>3485.0454648871328</v>
      </c>
      <c r="U297" s="156">
        <v>3373.9516803170864</v>
      </c>
      <c r="V297" s="155">
        <v>3201.8623210937676</v>
      </c>
      <c r="W297" s="156">
        <v>3297.3554190284281</v>
      </c>
      <c r="X297" s="156">
        <v>3165.2960637198262</v>
      </c>
      <c r="Y297" s="155">
        <v>2526.2877679623689</v>
      </c>
      <c r="Z297" s="156">
        <v>3440.2933740299186</v>
      </c>
      <c r="AA297" s="156">
        <v>3425.3992803162596</v>
      </c>
      <c r="AB297" s="155">
        <v>3960.2295303091778</v>
      </c>
      <c r="AC297" s="156">
        <v>4417.769572585772</v>
      </c>
      <c r="AD297" s="156">
        <v>3817.6162127662792</v>
      </c>
      <c r="AE297" s="156">
        <v>3896.0840741838219</v>
      </c>
      <c r="AF297" s="157">
        <v>3756.4539459325624</v>
      </c>
      <c r="AG297" s="1"/>
      <c r="AH297" s="1"/>
      <c r="AI297" s="1"/>
      <c r="AJ297" s="1"/>
      <c r="AK297" s="1"/>
    </row>
    <row r="298" spans="2:38" s="2" customFormat="1" ht="9.9499999999999993" customHeight="1">
      <c r="B298" s="32"/>
      <c r="C298" s="39"/>
      <c r="D298" s="116" t="s">
        <v>16</v>
      </c>
      <c r="E298" s="120"/>
      <c r="F298" s="227"/>
      <c r="G298" s="140">
        <v>4982.7251863121119</v>
      </c>
      <c r="H298" s="141">
        <v>4607.1210582680715</v>
      </c>
      <c r="I298" s="141">
        <v>4441.345740455884</v>
      </c>
      <c r="J298" s="140">
        <v>4149.3511696918349</v>
      </c>
      <c r="K298" s="141">
        <v>4029.8288473818025</v>
      </c>
      <c r="L298" s="141">
        <v>3714.9340498326906</v>
      </c>
      <c r="M298" s="140">
        <v>3565.9195870154749</v>
      </c>
      <c r="N298" s="141">
        <v>3354.3421176426627</v>
      </c>
      <c r="O298" s="141">
        <v>3151.1092582258966</v>
      </c>
      <c r="P298" s="140">
        <v>3027.9742202249236</v>
      </c>
      <c r="Q298" s="141">
        <v>2880.6266915946726</v>
      </c>
      <c r="R298" s="141">
        <v>2748.6708139994289</v>
      </c>
      <c r="S298" s="140">
        <v>2654.4838588243256</v>
      </c>
      <c r="T298" s="141">
        <v>2540.1580875825421</v>
      </c>
      <c r="U298" s="141">
        <v>2422.8433854456089</v>
      </c>
      <c r="V298" s="140">
        <v>2475.373351135589</v>
      </c>
      <c r="W298" s="141">
        <v>2296.3674800634408</v>
      </c>
      <c r="X298" s="141">
        <v>2617.4805512827743</v>
      </c>
      <c r="Y298" s="140">
        <v>2178.5992246276674</v>
      </c>
      <c r="Z298" s="141">
        <v>2234.5762735118819</v>
      </c>
      <c r="AA298" s="141">
        <v>1861.5336093586589</v>
      </c>
      <c r="AB298" s="140">
        <v>1954.1470328993264</v>
      </c>
      <c r="AC298" s="141">
        <v>2103.8384246674013</v>
      </c>
      <c r="AD298" s="141">
        <v>2290.4330607270049</v>
      </c>
      <c r="AE298" s="141">
        <v>2078.9164156145325</v>
      </c>
      <c r="AF298" s="142">
        <v>2108.3641826000285</v>
      </c>
      <c r="AG298" s="1"/>
      <c r="AH298" s="1"/>
      <c r="AI298" s="1"/>
      <c r="AJ298" s="1"/>
      <c r="AK298" s="1"/>
    </row>
    <row r="299" spans="2:38" s="2" customFormat="1" ht="9.9499999999999993" customHeight="1">
      <c r="B299" s="32"/>
      <c r="C299" s="39"/>
      <c r="D299" s="116" t="s">
        <v>245</v>
      </c>
      <c r="E299" s="120"/>
      <c r="F299" s="227"/>
      <c r="G299" s="140">
        <v>19265.759059075361</v>
      </c>
      <c r="H299" s="141">
        <v>18892.593239513935</v>
      </c>
      <c r="I299" s="141">
        <v>19107.796722170748</v>
      </c>
      <c r="J299" s="140">
        <v>19041.047432145006</v>
      </c>
      <c r="K299" s="141">
        <v>19377.025745591971</v>
      </c>
      <c r="L299" s="141">
        <v>19411.675284173096</v>
      </c>
      <c r="M299" s="140">
        <v>18624.591533979572</v>
      </c>
      <c r="N299" s="141">
        <v>17705.788505934055</v>
      </c>
      <c r="O299" s="141">
        <v>16822.552041327541</v>
      </c>
      <c r="P299" s="140">
        <v>16601.161975466945</v>
      </c>
      <c r="Q299" s="141">
        <v>15891.009128025276</v>
      </c>
      <c r="R299" s="141">
        <v>15064.52251694561</v>
      </c>
      <c r="S299" s="140">
        <v>14295.180495629453</v>
      </c>
      <c r="T299" s="141">
        <v>13297.850051128418</v>
      </c>
      <c r="U299" s="141">
        <v>12147.330398415175</v>
      </c>
      <c r="V299" s="140">
        <v>11064.14861326597</v>
      </c>
      <c r="W299" s="141">
        <v>10534.4210112527</v>
      </c>
      <c r="X299" s="141">
        <v>11137.681017026031</v>
      </c>
      <c r="Y299" s="140">
        <v>9473.595325166054</v>
      </c>
      <c r="Z299" s="141">
        <v>9039.3404060763387</v>
      </c>
      <c r="AA299" s="141">
        <v>11040.143281772374</v>
      </c>
      <c r="AB299" s="140">
        <v>10170.149440423927</v>
      </c>
      <c r="AC299" s="141">
        <v>11108.595621259263</v>
      </c>
      <c r="AD299" s="141">
        <v>10697.283955826188</v>
      </c>
      <c r="AE299" s="141">
        <v>11062.983860523127</v>
      </c>
      <c r="AF299" s="142">
        <v>11538.66526567363</v>
      </c>
      <c r="AG299" s="1"/>
      <c r="AH299" s="1"/>
      <c r="AI299" s="1"/>
      <c r="AJ299" s="1"/>
      <c r="AK299" s="1"/>
    </row>
    <row r="300" spans="2:38" s="2" customFormat="1" ht="9.9499999999999993" customHeight="1">
      <c r="B300" s="32"/>
      <c r="C300" s="39"/>
      <c r="D300" s="40" t="s">
        <v>17</v>
      </c>
      <c r="E300" s="125"/>
      <c r="F300" s="233"/>
      <c r="G300" s="158">
        <f t="shared" ref="G300:AF300" si="57">SUM(G301:G312)</f>
        <v>470357.24442661292</v>
      </c>
      <c r="H300" s="159">
        <f t="shared" si="57"/>
        <v>460657.01247269468</v>
      </c>
      <c r="I300" s="159">
        <f t="shared" si="57"/>
        <v>450865.20239005063</v>
      </c>
      <c r="J300" s="158">
        <f t="shared" si="57"/>
        <v>437935.00914070883</v>
      </c>
      <c r="K300" s="159">
        <f t="shared" si="57"/>
        <v>455098.40504109621</v>
      </c>
      <c r="L300" s="159">
        <f t="shared" si="57"/>
        <v>449905.98788045446</v>
      </c>
      <c r="M300" s="158">
        <f t="shared" si="57"/>
        <v>455430.84454319725</v>
      </c>
      <c r="N300" s="159">
        <f t="shared" si="57"/>
        <v>448148.18974189227</v>
      </c>
      <c r="O300" s="159">
        <f t="shared" si="57"/>
        <v>419183.46506899939</v>
      </c>
      <c r="P300" s="158">
        <f t="shared" si="57"/>
        <v>431099.68429510435</v>
      </c>
      <c r="Q300" s="159">
        <f t="shared" si="57"/>
        <v>443317.6864923492</v>
      </c>
      <c r="R300" s="159">
        <f t="shared" si="57"/>
        <v>431824.75122754188</v>
      </c>
      <c r="S300" s="158">
        <f t="shared" si="57"/>
        <v>447175.24822666921</v>
      </c>
      <c r="T300" s="159">
        <f t="shared" si="57"/>
        <v>451511.5156326142</v>
      </c>
      <c r="U300" s="159">
        <f t="shared" si="57"/>
        <v>450260.37268875382</v>
      </c>
      <c r="V300" s="158">
        <f t="shared" si="57"/>
        <v>440163.24413405411</v>
      </c>
      <c r="W300" s="159">
        <f t="shared" si="57"/>
        <v>455717.9025191383</v>
      </c>
      <c r="X300" s="159">
        <f t="shared" si="57"/>
        <v>455033.73405537696</v>
      </c>
      <c r="Y300" s="158">
        <f t="shared" si="57"/>
        <v>402856.43259519676</v>
      </c>
      <c r="Z300" s="159">
        <f t="shared" si="57"/>
        <v>367431.34300156217</v>
      </c>
      <c r="AA300" s="159">
        <f t="shared" si="57"/>
        <v>397174.46214590257</v>
      </c>
      <c r="AB300" s="158">
        <f t="shared" si="57"/>
        <v>412884.31245287094</v>
      </c>
      <c r="AC300" s="159">
        <f t="shared" si="57"/>
        <v>414615.7385662357</v>
      </c>
      <c r="AD300" s="159">
        <f t="shared" si="57"/>
        <v>415047.46222935076</v>
      </c>
      <c r="AE300" s="159">
        <f t="shared" si="57"/>
        <v>407105.77281841985</v>
      </c>
      <c r="AF300" s="160">
        <f t="shared" si="57"/>
        <v>393784.84782397078</v>
      </c>
      <c r="AG300" s="1"/>
      <c r="AH300" s="1"/>
      <c r="AI300" s="1"/>
      <c r="AJ300" s="1"/>
      <c r="AK300" s="1"/>
    </row>
    <row r="301" spans="2:38" s="2" customFormat="1" ht="9.9499999999999993" customHeight="1">
      <c r="B301" s="32"/>
      <c r="C301" s="39"/>
      <c r="D301" s="35" t="s">
        <v>18</v>
      </c>
      <c r="E301" s="121"/>
      <c r="F301" s="228"/>
      <c r="G301" s="143">
        <v>19328.248977165265</v>
      </c>
      <c r="H301" s="144">
        <v>19821.501447683666</v>
      </c>
      <c r="I301" s="144">
        <v>20310.75271910421</v>
      </c>
      <c r="J301" s="143">
        <v>19980.976544850084</v>
      </c>
      <c r="K301" s="144">
        <v>21529.309485800077</v>
      </c>
      <c r="L301" s="144">
        <v>21739.52519363489</v>
      </c>
      <c r="M301" s="143">
        <v>21792.3861013026</v>
      </c>
      <c r="N301" s="144">
        <v>21727.83532921704</v>
      </c>
      <c r="O301" s="144">
        <v>22461.327573944265</v>
      </c>
      <c r="P301" s="143">
        <v>23116.259723560637</v>
      </c>
      <c r="Q301" s="144">
        <v>23294.438540382293</v>
      </c>
      <c r="R301" s="144">
        <v>23588.809371479143</v>
      </c>
      <c r="S301" s="143">
        <v>24608.053602500459</v>
      </c>
      <c r="T301" s="144">
        <v>25103.132511661926</v>
      </c>
      <c r="U301" s="144">
        <v>25373.014042919112</v>
      </c>
      <c r="V301" s="143">
        <v>21195.040358640643</v>
      </c>
      <c r="W301" s="144">
        <v>21971.705673870794</v>
      </c>
      <c r="X301" s="144">
        <v>23946.47224706117</v>
      </c>
      <c r="Y301" s="143">
        <v>23996.62249126859</v>
      </c>
      <c r="Z301" s="144">
        <v>20070.010186026997</v>
      </c>
      <c r="AA301" s="144">
        <v>20549.896312196612</v>
      </c>
      <c r="AB301" s="143">
        <v>21295.633370348714</v>
      </c>
      <c r="AC301" s="144">
        <v>22686.093956894467</v>
      </c>
      <c r="AD301" s="144">
        <v>19910.970878587083</v>
      </c>
      <c r="AE301" s="144">
        <v>19940.726835347639</v>
      </c>
      <c r="AF301" s="145">
        <v>19759.408402722918</v>
      </c>
      <c r="AG301" s="1"/>
      <c r="AH301" s="1"/>
      <c r="AI301" s="1"/>
      <c r="AJ301" s="1"/>
      <c r="AK301" s="1"/>
    </row>
    <row r="302" spans="2:38" s="2" customFormat="1" ht="9.9499999999999993" customHeight="1">
      <c r="B302" s="32"/>
      <c r="C302" s="39"/>
      <c r="D302" s="45" t="s">
        <v>19</v>
      </c>
      <c r="E302" s="126"/>
      <c r="F302" s="234"/>
      <c r="G302" s="161">
        <v>18807.375800105117</v>
      </c>
      <c r="H302" s="162">
        <v>18572.847777189807</v>
      </c>
      <c r="I302" s="162">
        <v>18436.665624079065</v>
      </c>
      <c r="J302" s="161">
        <v>17828.511857285896</v>
      </c>
      <c r="K302" s="162">
        <v>18229.208507429481</v>
      </c>
      <c r="L302" s="162">
        <v>17895.783972047342</v>
      </c>
      <c r="M302" s="161">
        <v>17428.190796099021</v>
      </c>
      <c r="N302" s="162">
        <v>16971.318435878187</v>
      </c>
      <c r="O302" s="162">
        <v>16707.237929903171</v>
      </c>
      <c r="P302" s="161">
        <v>16415.958240114738</v>
      </c>
      <c r="Q302" s="162">
        <v>15847.46923688523</v>
      </c>
      <c r="R302" s="162">
        <v>15197.937437250683</v>
      </c>
      <c r="S302" s="161">
        <v>14868.848498511041</v>
      </c>
      <c r="T302" s="162">
        <v>14725.124786881126</v>
      </c>
      <c r="U302" s="162">
        <v>13996.228022241872</v>
      </c>
      <c r="V302" s="161">
        <v>11900.139663803186</v>
      </c>
      <c r="W302" s="162">
        <v>11366.245819426651</v>
      </c>
      <c r="X302" s="162">
        <v>11885.874211305603</v>
      </c>
      <c r="Y302" s="161">
        <v>12823.978629758338</v>
      </c>
      <c r="Z302" s="162">
        <v>9121.2184410936643</v>
      </c>
      <c r="AA302" s="162">
        <v>12380.635826632782</v>
      </c>
      <c r="AB302" s="161">
        <v>12040.138623431438</v>
      </c>
      <c r="AC302" s="162">
        <v>11671.722801871883</v>
      </c>
      <c r="AD302" s="162">
        <v>11984.385655378332</v>
      </c>
      <c r="AE302" s="162">
        <v>11556.388223810412</v>
      </c>
      <c r="AF302" s="163">
        <v>11073.70474729741</v>
      </c>
      <c r="AG302" s="1"/>
      <c r="AH302" s="1"/>
      <c r="AI302" s="1"/>
      <c r="AJ302" s="1"/>
      <c r="AK302" s="1"/>
    </row>
    <row r="303" spans="2:38" s="2" customFormat="1" ht="9.9499999999999993" customHeight="1">
      <c r="B303" s="32"/>
      <c r="C303" s="39"/>
      <c r="D303" s="45" t="s">
        <v>20</v>
      </c>
      <c r="E303" s="126"/>
      <c r="F303" s="234"/>
      <c r="G303" s="161">
        <v>4245.973900208076</v>
      </c>
      <c r="H303" s="162">
        <v>4146.7218369479488</v>
      </c>
      <c r="I303" s="162">
        <v>4072.1999608544438</v>
      </c>
      <c r="J303" s="161">
        <v>3850.9580676570931</v>
      </c>
      <c r="K303" s="162">
        <v>4027.0431887193008</v>
      </c>
      <c r="L303" s="162">
        <v>3879.1896685103311</v>
      </c>
      <c r="M303" s="161">
        <v>3742.5325692846122</v>
      </c>
      <c r="N303" s="162">
        <v>3518.1316331412145</v>
      </c>
      <c r="O303" s="162">
        <v>3424.9411130777294</v>
      </c>
      <c r="P303" s="161">
        <v>3370.4905354920752</v>
      </c>
      <c r="Q303" s="162">
        <v>3241.6236120134931</v>
      </c>
      <c r="R303" s="162">
        <v>3221.3941930598512</v>
      </c>
      <c r="S303" s="161">
        <v>3321.4118195635556</v>
      </c>
      <c r="T303" s="162">
        <v>3401.7450005186602</v>
      </c>
      <c r="U303" s="162">
        <v>3367.6568784626479</v>
      </c>
      <c r="V303" s="161">
        <v>2339.6908006386343</v>
      </c>
      <c r="W303" s="162">
        <v>2683.9546522888159</v>
      </c>
      <c r="X303" s="162">
        <v>2441.3336318873035</v>
      </c>
      <c r="Y303" s="161">
        <v>2110.6035365180564</v>
      </c>
      <c r="Z303" s="162">
        <v>1715.7787950811078</v>
      </c>
      <c r="AA303" s="162">
        <v>2147.5031204396796</v>
      </c>
      <c r="AB303" s="161">
        <v>2229.0712787775628</v>
      </c>
      <c r="AC303" s="162">
        <v>2457.7319122760796</v>
      </c>
      <c r="AD303" s="162">
        <v>2405.5507543646518</v>
      </c>
      <c r="AE303" s="162">
        <v>2565.5723326931493</v>
      </c>
      <c r="AF303" s="163">
        <v>2634.7700792473197</v>
      </c>
      <c r="AG303" s="1"/>
      <c r="AH303" s="1"/>
      <c r="AI303" s="1"/>
      <c r="AJ303" s="1"/>
      <c r="AK303" s="1"/>
    </row>
    <row r="304" spans="2:38" s="2" customFormat="1" ht="9.9499999999999993" customHeight="1">
      <c r="B304" s="32"/>
      <c r="C304" s="39"/>
      <c r="D304" s="45" t="s">
        <v>21</v>
      </c>
      <c r="E304" s="126"/>
      <c r="F304" s="234"/>
      <c r="G304" s="161">
        <v>32324.541624534904</v>
      </c>
      <c r="H304" s="162">
        <v>32224.539723151123</v>
      </c>
      <c r="I304" s="162">
        <v>31527.302102447538</v>
      </c>
      <c r="J304" s="161">
        <v>31285.141660433641</v>
      </c>
      <c r="K304" s="162">
        <v>32529.734852474121</v>
      </c>
      <c r="L304" s="162">
        <v>33630.660347945326</v>
      </c>
      <c r="M304" s="161">
        <v>33872.45230075116</v>
      </c>
      <c r="N304" s="162">
        <v>33690.978792137648</v>
      </c>
      <c r="O304" s="162">
        <v>32131.241260419905</v>
      </c>
      <c r="P304" s="161">
        <v>32766.995292894237</v>
      </c>
      <c r="Q304" s="162">
        <v>33513.977873852156</v>
      </c>
      <c r="R304" s="162">
        <v>32721.037676484411</v>
      </c>
      <c r="S304" s="161">
        <v>32490.097422191982</v>
      </c>
      <c r="T304" s="162">
        <v>32226.682995055937</v>
      </c>
      <c r="U304" s="162">
        <v>31584.321287019528</v>
      </c>
      <c r="V304" s="161">
        <v>29639.097787285456</v>
      </c>
      <c r="W304" s="162">
        <v>28854.042125726104</v>
      </c>
      <c r="X304" s="162">
        <v>28258.874564316284</v>
      </c>
      <c r="Y304" s="161">
        <v>25863.293690140417</v>
      </c>
      <c r="Z304" s="162">
        <v>23516.241444942469</v>
      </c>
      <c r="AA304" s="162">
        <v>24225.766456816571</v>
      </c>
      <c r="AB304" s="161">
        <v>24310.390931680813</v>
      </c>
      <c r="AC304" s="162">
        <v>23998.880725031893</v>
      </c>
      <c r="AD304" s="162">
        <v>23732.482226919994</v>
      </c>
      <c r="AE304" s="162">
        <v>22891.304674840027</v>
      </c>
      <c r="AF304" s="163">
        <v>22486.164662422299</v>
      </c>
      <c r="AG304" s="1"/>
      <c r="AH304" s="1"/>
      <c r="AI304" s="1"/>
      <c r="AJ304" s="1"/>
      <c r="AK304" s="1"/>
    </row>
    <row r="305" spans="2:37" s="2" customFormat="1" ht="9.9499999999999993" customHeight="1">
      <c r="B305" s="32"/>
      <c r="C305" s="39"/>
      <c r="D305" s="45" t="s">
        <v>22</v>
      </c>
      <c r="E305" s="126"/>
      <c r="F305" s="234"/>
      <c r="G305" s="161">
        <v>4430.0428272699655</v>
      </c>
      <c r="H305" s="162">
        <v>4235.1027451922773</v>
      </c>
      <c r="I305" s="162">
        <v>4084.4205297377239</v>
      </c>
      <c r="J305" s="161">
        <v>3717.1654996760358</v>
      </c>
      <c r="K305" s="162">
        <v>3851.1097134728097</v>
      </c>
      <c r="L305" s="162">
        <v>3573.8581798907744</v>
      </c>
      <c r="M305" s="161">
        <v>3560.7211136168821</v>
      </c>
      <c r="N305" s="162">
        <v>3437.4178723032228</v>
      </c>
      <c r="O305" s="162">
        <v>3457.8044728735072</v>
      </c>
      <c r="P305" s="161">
        <v>3526.2071166369919</v>
      </c>
      <c r="Q305" s="162">
        <v>3510.0176704966184</v>
      </c>
      <c r="R305" s="162">
        <v>3366.7413820310494</v>
      </c>
      <c r="S305" s="161">
        <v>3409.4646645529783</v>
      </c>
      <c r="T305" s="162">
        <v>3404.241527396021</v>
      </c>
      <c r="U305" s="162">
        <v>3236.690916315983</v>
      </c>
      <c r="V305" s="161">
        <v>2560.7406216228633</v>
      </c>
      <c r="W305" s="162">
        <v>3072.1731448544861</v>
      </c>
      <c r="X305" s="162">
        <v>3362.2782337387325</v>
      </c>
      <c r="Y305" s="161">
        <v>2955.8216830272891</v>
      </c>
      <c r="Z305" s="162">
        <v>2317.0998873062667</v>
      </c>
      <c r="AA305" s="162">
        <v>2192.6598742420229</v>
      </c>
      <c r="AB305" s="161">
        <v>2758.0412730219978</v>
      </c>
      <c r="AC305" s="162">
        <v>2696.6329030505899</v>
      </c>
      <c r="AD305" s="162">
        <v>2593.6703225559427</v>
      </c>
      <c r="AE305" s="162">
        <v>2690.0337300263791</v>
      </c>
      <c r="AF305" s="163">
        <v>2349.6737566813172</v>
      </c>
      <c r="AG305" s="1"/>
      <c r="AH305" s="1"/>
      <c r="AI305" s="1"/>
      <c r="AJ305" s="1"/>
      <c r="AK305" s="1"/>
    </row>
    <row r="306" spans="2:37" s="2" customFormat="1" ht="9.9499999999999993" customHeight="1">
      <c r="B306" s="32"/>
      <c r="C306" s="39"/>
      <c r="D306" s="45" t="s">
        <v>79</v>
      </c>
      <c r="E306" s="126"/>
      <c r="F306" s="234"/>
      <c r="G306" s="161">
        <v>72563.623733384375</v>
      </c>
      <c r="H306" s="162">
        <v>73912.973539757528</v>
      </c>
      <c r="I306" s="162">
        <v>74026.488864416577</v>
      </c>
      <c r="J306" s="161">
        <v>74242.920320779303</v>
      </c>
      <c r="K306" s="162">
        <v>77863.238171705583</v>
      </c>
      <c r="L306" s="162">
        <v>77983.321076613793</v>
      </c>
      <c r="M306" s="161">
        <v>78868.510056779836</v>
      </c>
      <c r="N306" s="162">
        <v>79126.99277771276</v>
      </c>
      <c r="O306" s="162">
        <v>73377.876260847974</v>
      </c>
      <c r="P306" s="161">
        <v>76416.888967568244</v>
      </c>
      <c r="Q306" s="162">
        <v>78126.606333566262</v>
      </c>
      <c r="R306" s="162">
        <v>76720.07920066081</v>
      </c>
      <c r="S306" s="161">
        <v>79270.622591534528</v>
      </c>
      <c r="T306" s="162">
        <v>80797.421345786075</v>
      </c>
      <c r="U306" s="162">
        <v>82551.862346084527</v>
      </c>
      <c r="V306" s="161">
        <v>82266.005853228853</v>
      </c>
      <c r="W306" s="162">
        <v>84739.98244246222</v>
      </c>
      <c r="X306" s="162">
        <v>87642.537851053683</v>
      </c>
      <c r="Y306" s="161">
        <v>74989.791001281526</v>
      </c>
      <c r="Z306" s="162">
        <v>77558.813715805853</v>
      </c>
      <c r="AA306" s="162">
        <v>79681.456885493564</v>
      </c>
      <c r="AB306" s="161">
        <v>79389.820600874795</v>
      </c>
      <c r="AC306" s="162">
        <v>72969.138061089645</v>
      </c>
      <c r="AD306" s="162">
        <v>73031.42229423704</v>
      </c>
      <c r="AE306" s="162">
        <v>67176.419943183442</v>
      </c>
      <c r="AF306" s="163">
        <v>65301.941532293662</v>
      </c>
      <c r="AG306" s="1"/>
      <c r="AH306" s="1"/>
      <c r="AI306" s="1"/>
      <c r="AJ306" s="1"/>
      <c r="AK306" s="1"/>
    </row>
    <row r="307" spans="2:37" s="2" customFormat="1" ht="9.9499999999999993" customHeight="1">
      <c r="B307" s="32"/>
      <c r="C307" s="39"/>
      <c r="D307" s="45" t="s">
        <v>23</v>
      </c>
      <c r="E307" s="126"/>
      <c r="F307" s="234"/>
      <c r="G307" s="161">
        <v>12038.403035448771</v>
      </c>
      <c r="H307" s="162">
        <v>11415.289733883301</v>
      </c>
      <c r="I307" s="162">
        <v>11003.056699532317</v>
      </c>
      <c r="J307" s="161">
        <v>9866.5637811814704</v>
      </c>
      <c r="K307" s="162">
        <v>10335.000591786349</v>
      </c>
      <c r="L307" s="162">
        <v>9441.5941808946463</v>
      </c>
      <c r="M307" s="161">
        <v>9548.8947620880917</v>
      </c>
      <c r="N307" s="162">
        <v>9308.5646139672644</v>
      </c>
      <c r="O307" s="162">
        <v>9452.6170783364905</v>
      </c>
      <c r="P307" s="161">
        <v>9900.8108554328101</v>
      </c>
      <c r="Q307" s="162">
        <v>10024.724198235457</v>
      </c>
      <c r="R307" s="162">
        <v>9794.8282245045066</v>
      </c>
      <c r="S307" s="161">
        <v>10166.192363493754</v>
      </c>
      <c r="T307" s="162">
        <v>10390.436468416805</v>
      </c>
      <c r="U307" s="162">
        <v>10042.654531998754</v>
      </c>
      <c r="V307" s="161">
        <v>9560.6849182737096</v>
      </c>
      <c r="W307" s="162">
        <v>12162.077914024496</v>
      </c>
      <c r="X307" s="162">
        <v>12297.921099322439</v>
      </c>
      <c r="Y307" s="161">
        <v>10531.62159088149</v>
      </c>
      <c r="Z307" s="162">
        <v>9424.075260968355</v>
      </c>
      <c r="AA307" s="162">
        <v>8828.0839693831167</v>
      </c>
      <c r="AB307" s="161">
        <v>11004.720461183982</v>
      </c>
      <c r="AC307" s="162">
        <v>10050.974774664144</v>
      </c>
      <c r="AD307" s="162">
        <v>9322.5785799515179</v>
      </c>
      <c r="AE307" s="162">
        <v>9808.2212169010272</v>
      </c>
      <c r="AF307" s="163">
        <v>8996.7452676851608</v>
      </c>
      <c r="AG307" s="1"/>
      <c r="AH307" s="1"/>
      <c r="AI307" s="1"/>
      <c r="AJ307" s="1"/>
      <c r="AK307" s="1"/>
    </row>
    <row r="308" spans="2:37" s="2" customFormat="1" ht="9.9499999999999993" customHeight="1">
      <c r="B308" s="32"/>
      <c r="C308" s="39"/>
      <c r="D308" s="45" t="s">
        <v>24</v>
      </c>
      <c r="E308" s="126"/>
      <c r="F308" s="234"/>
      <c r="G308" s="161">
        <v>55706.128424522925</v>
      </c>
      <c r="H308" s="162">
        <v>55843.811229294217</v>
      </c>
      <c r="I308" s="162">
        <v>55991.037723478825</v>
      </c>
      <c r="J308" s="161">
        <v>54639.689409449864</v>
      </c>
      <c r="K308" s="162">
        <v>56052.549248569085</v>
      </c>
      <c r="L308" s="162">
        <v>55323.284008722891</v>
      </c>
      <c r="M308" s="161">
        <v>55417.790671003837</v>
      </c>
      <c r="N308" s="162">
        <v>54138.344554157637</v>
      </c>
      <c r="O308" s="162">
        <v>49995.708312759161</v>
      </c>
      <c r="P308" s="161">
        <v>50678.08708143315</v>
      </c>
      <c r="Q308" s="162">
        <v>51947.751564594895</v>
      </c>
      <c r="R308" s="162">
        <v>49816.661588497227</v>
      </c>
      <c r="S308" s="161">
        <v>49157.819393415266</v>
      </c>
      <c r="T308" s="162">
        <v>49717.729263339359</v>
      </c>
      <c r="U308" s="162">
        <v>46726.888931152091</v>
      </c>
      <c r="V308" s="161">
        <v>45092.117030276946</v>
      </c>
      <c r="W308" s="162">
        <v>45376.235815612374</v>
      </c>
      <c r="X308" s="162">
        <v>45570.448560252873</v>
      </c>
      <c r="Y308" s="161">
        <v>44300.070673854032</v>
      </c>
      <c r="Z308" s="162">
        <v>39022.720212445107</v>
      </c>
      <c r="AA308" s="162">
        <v>39019.369558736129</v>
      </c>
      <c r="AB308" s="161">
        <v>40765.201645843736</v>
      </c>
      <c r="AC308" s="162">
        <v>41364.243662433153</v>
      </c>
      <c r="AD308" s="162">
        <v>45214.1966608812</v>
      </c>
      <c r="AE308" s="162">
        <v>44984.361747712828</v>
      </c>
      <c r="AF308" s="163">
        <v>43826.678693026872</v>
      </c>
      <c r="AG308" s="1"/>
      <c r="AH308" s="1"/>
      <c r="AI308" s="1"/>
      <c r="AJ308" s="1"/>
      <c r="AK308" s="1"/>
    </row>
    <row r="309" spans="2:37" s="2" customFormat="1" ht="9.9499999999999993" customHeight="1">
      <c r="B309" s="32"/>
      <c r="C309" s="39"/>
      <c r="D309" s="45" t="s">
        <v>25</v>
      </c>
      <c r="E309" s="126"/>
      <c r="F309" s="234"/>
      <c r="G309" s="161">
        <v>207680.99822437335</v>
      </c>
      <c r="H309" s="162">
        <v>197310.73117797929</v>
      </c>
      <c r="I309" s="162">
        <v>189437.36902034178</v>
      </c>
      <c r="J309" s="161">
        <v>186324.9763730691</v>
      </c>
      <c r="K309" s="162">
        <v>190890.33262602301</v>
      </c>
      <c r="L309" s="162">
        <v>189667.77438689559</v>
      </c>
      <c r="M309" s="161">
        <v>191977.70532021916</v>
      </c>
      <c r="N309" s="162">
        <v>193792.33112496033</v>
      </c>
      <c r="O309" s="162">
        <v>180074.5380739111</v>
      </c>
      <c r="P309" s="161">
        <v>187731.12241772824</v>
      </c>
      <c r="Q309" s="162">
        <v>193210.44058491325</v>
      </c>
      <c r="R309" s="162">
        <v>188439.64614411685</v>
      </c>
      <c r="S309" s="161">
        <v>198756.05030268352</v>
      </c>
      <c r="T309" s="162">
        <v>201141.65891245485</v>
      </c>
      <c r="U309" s="162">
        <v>203667.0870109899</v>
      </c>
      <c r="V309" s="161">
        <v>204359.96833652965</v>
      </c>
      <c r="W309" s="162">
        <v>212458.11765375271</v>
      </c>
      <c r="X309" s="162">
        <v>208380.96715018997</v>
      </c>
      <c r="Y309" s="161">
        <v>179411.98531900818</v>
      </c>
      <c r="Z309" s="162">
        <v>165667.28035445599</v>
      </c>
      <c r="AA309" s="162">
        <v>186643.45156002697</v>
      </c>
      <c r="AB309" s="161">
        <v>188790.56113379102</v>
      </c>
      <c r="AC309" s="162">
        <v>194664.90925977769</v>
      </c>
      <c r="AD309" s="162">
        <v>199921.95373264945</v>
      </c>
      <c r="AE309" s="162">
        <v>200796.71972248598</v>
      </c>
      <c r="AF309" s="163">
        <v>192991.49601964641</v>
      </c>
      <c r="AG309" s="1"/>
      <c r="AH309" s="1"/>
      <c r="AI309" s="1"/>
      <c r="AJ309" s="1"/>
      <c r="AK309" s="1"/>
    </row>
    <row r="310" spans="2:37" s="2" customFormat="1" ht="9.9499999999999993" customHeight="1">
      <c r="B310" s="32"/>
      <c r="C310" s="39"/>
      <c r="D310" s="45" t="s">
        <v>26</v>
      </c>
      <c r="E310" s="126"/>
      <c r="F310" s="234"/>
      <c r="G310" s="161">
        <v>58628.010252898581</v>
      </c>
      <c r="H310" s="162">
        <v>58247.8390177908</v>
      </c>
      <c r="I310" s="162">
        <v>57339.720534259715</v>
      </c>
      <c r="J310" s="161">
        <v>53081.680233224834</v>
      </c>
      <c r="K310" s="162">
        <v>57366.422617144308</v>
      </c>
      <c r="L310" s="162">
        <v>54671.421290599304</v>
      </c>
      <c r="M310" s="161">
        <v>56468.520811213879</v>
      </c>
      <c r="N310" s="162">
        <v>46456.24527359748</v>
      </c>
      <c r="O310" s="162">
        <v>40953.936659529441</v>
      </c>
      <c r="P310" s="161">
        <v>43053.082711167131</v>
      </c>
      <c r="Q310" s="162">
        <v>44685.271232354906</v>
      </c>
      <c r="R310" s="162">
        <v>42186.135351985344</v>
      </c>
      <c r="S310" s="161">
        <v>43842.164493247015</v>
      </c>
      <c r="T310" s="162">
        <v>44504.196151757162</v>
      </c>
      <c r="U310" s="162">
        <v>42862.44356066706</v>
      </c>
      <c r="V310" s="161">
        <v>44281.465184016437</v>
      </c>
      <c r="W310" s="162">
        <v>45521.361924326498</v>
      </c>
      <c r="X310" s="162">
        <v>46097.48590886272</v>
      </c>
      <c r="Y310" s="161">
        <v>38839.948959590503</v>
      </c>
      <c r="Z310" s="162">
        <v>31808.86504701227</v>
      </c>
      <c r="AA310" s="162">
        <v>35020.733385801788</v>
      </c>
      <c r="AB310" s="161">
        <v>42908.309937759681</v>
      </c>
      <c r="AC310" s="162">
        <v>43795.873599955688</v>
      </c>
      <c r="AD310" s="162">
        <v>38859.030263023531</v>
      </c>
      <c r="AE310" s="162">
        <v>36344.873713604102</v>
      </c>
      <c r="AF310" s="163">
        <v>34906.296416048164</v>
      </c>
      <c r="AG310" s="1"/>
      <c r="AH310" s="1"/>
      <c r="AI310" s="1"/>
      <c r="AJ310" s="1"/>
      <c r="AK310" s="1"/>
    </row>
    <row r="311" spans="2:37" s="2" customFormat="1" ht="9.9499999999999993" customHeight="1">
      <c r="B311" s="32"/>
      <c r="C311" s="39"/>
      <c r="D311" s="45" t="s">
        <v>27</v>
      </c>
      <c r="E311" s="126"/>
      <c r="F311" s="234"/>
      <c r="G311" s="161">
        <v>1120.9507572473674</v>
      </c>
      <c r="H311" s="162">
        <v>1090.3977348415174</v>
      </c>
      <c r="I311" s="162">
        <v>1079.4565593225755</v>
      </c>
      <c r="J311" s="161">
        <v>1007.9355131714221</v>
      </c>
      <c r="K311" s="162">
        <v>1062.559114281554</v>
      </c>
      <c r="L311" s="162">
        <v>1016.5323090517811</v>
      </c>
      <c r="M311" s="161">
        <v>1034.4561323823038</v>
      </c>
      <c r="N311" s="162">
        <v>1018.1932786789941</v>
      </c>
      <c r="O311" s="162">
        <v>1048.7081990680404</v>
      </c>
      <c r="P311" s="161">
        <v>1115.0455552009059</v>
      </c>
      <c r="Q311" s="162">
        <v>1131.0340217518831</v>
      </c>
      <c r="R311" s="162">
        <v>1099.2515051934483</v>
      </c>
      <c r="S311" s="161">
        <v>1128.4674164777157</v>
      </c>
      <c r="T311" s="162">
        <v>1133.5417740660853</v>
      </c>
      <c r="U311" s="162">
        <v>1075.7169178498211</v>
      </c>
      <c r="V311" s="161">
        <v>1036.4580424080607</v>
      </c>
      <c r="W311" s="162">
        <v>901.85136482172572</v>
      </c>
      <c r="X311" s="162">
        <v>833.64129120437303</v>
      </c>
      <c r="Y311" s="161">
        <v>815.21053095207787</v>
      </c>
      <c r="Z311" s="162">
        <v>994.92073892133396</v>
      </c>
      <c r="AA311" s="162">
        <v>1094.2208378451144</v>
      </c>
      <c r="AB311" s="161">
        <v>1356.0434380413062</v>
      </c>
      <c r="AC311" s="162">
        <v>1508.2736753751772</v>
      </c>
      <c r="AD311" s="162">
        <v>1444.0885465647468</v>
      </c>
      <c r="AE311" s="162">
        <v>1147.4179960679703</v>
      </c>
      <c r="AF311" s="163">
        <v>1559.3661361317554</v>
      </c>
      <c r="AG311" s="1"/>
      <c r="AH311" s="1"/>
      <c r="AI311" s="1"/>
      <c r="AJ311" s="1"/>
      <c r="AK311" s="1"/>
    </row>
    <row r="312" spans="2:37" s="2" customFormat="1" ht="9.9499999999999993" customHeight="1">
      <c r="B312" s="32"/>
      <c r="C312" s="41"/>
      <c r="D312" s="45" t="s">
        <v>80</v>
      </c>
      <c r="E312" s="126"/>
      <c r="F312" s="234"/>
      <c r="G312" s="161">
        <v>-16517.053130545846</v>
      </c>
      <c r="H312" s="162">
        <v>-16164.743491016789</v>
      </c>
      <c r="I312" s="162">
        <v>-16443.26794752416</v>
      </c>
      <c r="J312" s="161">
        <v>-17891.510120069928</v>
      </c>
      <c r="K312" s="162">
        <v>-18638.103076309508</v>
      </c>
      <c r="L312" s="162">
        <v>-18916.956734352156</v>
      </c>
      <c r="M312" s="161">
        <v>-18281.316091544104</v>
      </c>
      <c r="N312" s="162">
        <v>-15038.163943859508</v>
      </c>
      <c r="O312" s="162">
        <v>-13902.471865671392</v>
      </c>
      <c r="P312" s="161">
        <v>-16991.26420212477</v>
      </c>
      <c r="Q312" s="162">
        <v>-15215.668376697247</v>
      </c>
      <c r="R312" s="162">
        <v>-14327.770847721487</v>
      </c>
      <c r="S312" s="161">
        <v>-13843.944341502644</v>
      </c>
      <c r="T312" s="162">
        <v>-15034.395104719766</v>
      </c>
      <c r="U312" s="162">
        <v>-14224.19175694751</v>
      </c>
      <c r="V312" s="161">
        <v>-14068.164462670356</v>
      </c>
      <c r="W312" s="162">
        <v>-13389.846012028589</v>
      </c>
      <c r="X312" s="162">
        <v>-15684.10069381824</v>
      </c>
      <c r="Y312" s="161">
        <v>-13782.515511083777</v>
      </c>
      <c r="Z312" s="162">
        <v>-13785.681082497244</v>
      </c>
      <c r="AA312" s="162">
        <v>-14609.315641711835</v>
      </c>
      <c r="AB312" s="161">
        <v>-13963.620241884017</v>
      </c>
      <c r="AC312" s="162">
        <v>-13248.736766184742</v>
      </c>
      <c r="AD312" s="162">
        <v>-13372.867685762703</v>
      </c>
      <c r="AE312" s="162">
        <v>-12796.2673182531</v>
      </c>
      <c r="AF312" s="163">
        <v>-12101.397889232494</v>
      </c>
      <c r="AG312" s="1"/>
      <c r="AH312" s="1"/>
      <c r="AI312" s="1"/>
      <c r="AJ312" s="1"/>
      <c r="AK312" s="1"/>
    </row>
    <row r="313" spans="2:37" s="2" customFormat="1" ht="9.9499999999999993" customHeight="1">
      <c r="B313" s="32"/>
      <c r="C313" s="42" t="s">
        <v>246</v>
      </c>
      <c r="D313" s="98"/>
      <c r="E313" s="98"/>
      <c r="F313" s="43"/>
      <c r="G313" s="164">
        <f t="shared" ref="G313:AF313" si="58">SUM(G314:G328)</f>
        <v>136997.6824407239</v>
      </c>
      <c r="H313" s="165">
        <f t="shared" si="58"/>
        <v>140399.39882368958</v>
      </c>
      <c r="I313" s="165">
        <f t="shared" si="58"/>
        <v>145025.90051006307</v>
      </c>
      <c r="J313" s="164">
        <f t="shared" si="58"/>
        <v>151285.44367558329</v>
      </c>
      <c r="K313" s="165">
        <f t="shared" si="58"/>
        <v>166612.85842248765</v>
      </c>
      <c r="L313" s="165">
        <f t="shared" si="58"/>
        <v>170225.20555813698</v>
      </c>
      <c r="M313" s="164">
        <f t="shared" si="58"/>
        <v>175151.49596099468</v>
      </c>
      <c r="N313" s="165">
        <f t="shared" si="58"/>
        <v>180535.95859337141</v>
      </c>
      <c r="O313" s="165">
        <f t="shared" si="58"/>
        <v>193449.62929310257</v>
      </c>
      <c r="P313" s="164">
        <f t="shared" si="58"/>
        <v>203442.05710491311</v>
      </c>
      <c r="Q313" s="165">
        <f t="shared" si="58"/>
        <v>210278.97398530398</v>
      </c>
      <c r="R313" s="165">
        <f t="shared" si="58"/>
        <v>209970.73581865337</v>
      </c>
      <c r="S313" s="164">
        <f t="shared" si="58"/>
        <v>221399.00028241641</v>
      </c>
      <c r="T313" s="165">
        <f t="shared" si="58"/>
        <v>225730.64430089318</v>
      </c>
      <c r="U313" s="165">
        <f t="shared" si="58"/>
        <v>238814.37328940886</v>
      </c>
      <c r="V313" s="164">
        <f t="shared" si="58"/>
        <v>238861.05376565919</v>
      </c>
      <c r="W313" s="165">
        <f t="shared" si="58"/>
        <v>235677.60330322752</v>
      </c>
      <c r="X313" s="165">
        <f t="shared" si="58"/>
        <v>237266.92952316548</v>
      </c>
      <c r="Y313" s="164">
        <f t="shared" si="58"/>
        <v>231469.61254580633</v>
      </c>
      <c r="Z313" s="165">
        <f t="shared" si="58"/>
        <v>219877.40162707152</v>
      </c>
      <c r="AA313" s="165">
        <f t="shared" si="58"/>
        <v>218833.37038249159</v>
      </c>
      <c r="AB313" s="164">
        <f t="shared" si="58"/>
        <v>235886.21174643541</v>
      </c>
      <c r="AC313" s="165">
        <f t="shared" si="58"/>
        <v>253615.12545242949</v>
      </c>
      <c r="AD313" s="165">
        <f t="shared" si="58"/>
        <v>278304.6543993146</v>
      </c>
      <c r="AE313" s="165">
        <f t="shared" si="58"/>
        <v>273975.02510684996</v>
      </c>
      <c r="AF313" s="166">
        <f t="shared" si="58"/>
        <v>265388.27221958101</v>
      </c>
      <c r="AG313" s="1"/>
      <c r="AH313" s="1"/>
      <c r="AI313" s="1"/>
      <c r="AJ313" s="1"/>
      <c r="AK313" s="1"/>
    </row>
    <row r="314" spans="2:37" s="2" customFormat="1" ht="9.9499999999999993" customHeight="1">
      <c r="B314" s="32"/>
      <c r="C314" s="44"/>
      <c r="D314" s="117" t="s">
        <v>28</v>
      </c>
      <c r="E314" s="127"/>
      <c r="F314" s="235"/>
      <c r="G314" s="167">
        <v>3541.6291614247248</v>
      </c>
      <c r="H314" s="168">
        <v>4321.6865674288238</v>
      </c>
      <c r="I314" s="168">
        <v>5239.3318122679721</v>
      </c>
      <c r="J314" s="167">
        <v>5705.1175359790923</v>
      </c>
      <c r="K314" s="168">
        <v>7114.7772796706304</v>
      </c>
      <c r="L314" s="168">
        <v>7551.8043420315962</v>
      </c>
      <c r="M314" s="167">
        <v>7150.2231487994504</v>
      </c>
      <c r="N314" s="168">
        <v>6493.0284482774978</v>
      </c>
      <c r="O314" s="168">
        <v>6115.5064160973316</v>
      </c>
      <c r="P314" s="167">
        <v>5968.5963610064373</v>
      </c>
      <c r="Q314" s="168">
        <v>5621.2606375616942</v>
      </c>
      <c r="R314" s="168">
        <v>5474.26600709785</v>
      </c>
      <c r="S314" s="167">
        <v>5666.4721043141508</v>
      </c>
      <c r="T314" s="168">
        <v>5816.903373471835</v>
      </c>
      <c r="U314" s="168">
        <v>5602.198260678415</v>
      </c>
      <c r="V314" s="167">
        <v>5804.8407662762284</v>
      </c>
      <c r="W314" s="168">
        <v>5776.4042967354044</v>
      </c>
      <c r="X314" s="168">
        <v>7100.7672388062601</v>
      </c>
      <c r="Y314" s="167">
        <v>8433.4506994777239</v>
      </c>
      <c r="Z314" s="168">
        <v>8790.0396514573094</v>
      </c>
      <c r="AA314" s="168">
        <v>8959.9286251858011</v>
      </c>
      <c r="AB314" s="167">
        <v>10078.928761703643</v>
      </c>
      <c r="AC314" s="168">
        <v>9825.0025640942367</v>
      </c>
      <c r="AD314" s="168">
        <v>9261.5984000379049</v>
      </c>
      <c r="AE314" s="168">
        <v>10274.68658487352</v>
      </c>
      <c r="AF314" s="169">
        <v>10168.893297571218</v>
      </c>
      <c r="AG314" s="1"/>
      <c r="AH314" s="1"/>
      <c r="AI314" s="1"/>
      <c r="AJ314" s="1"/>
      <c r="AK314" s="1"/>
    </row>
    <row r="315" spans="2:37" s="2" customFormat="1" ht="9.9499999999999993" customHeight="1">
      <c r="B315" s="32"/>
      <c r="C315" s="44"/>
      <c r="D315" s="45" t="s">
        <v>29</v>
      </c>
      <c r="E315" s="126"/>
      <c r="F315" s="234"/>
      <c r="G315" s="161">
        <v>3604.9529793638449</v>
      </c>
      <c r="H315" s="162">
        <v>4782.0075213061418</v>
      </c>
      <c r="I315" s="162">
        <v>6040.3583653520209</v>
      </c>
      <c r="J315" s="161">
        <v>6701.7223749228215</v>
      </c>
      <c r="K315" s="162">
        <v>8653.616221251219</v>
      </c>
      <c r="L315" s="162">
        <v>9307.226021276645</v>
      </c>
      <c r="M315" s="161">
        <v>10849.730827118276</v>
      </c>
      <c r="N315" s="162">
        <v>11832.943605837187</v>
      </c>
      <c r="O315" s="162">
        <v>13309.858234639187</v>
      </c>
      <c r="P315" s="161">
        <v>15421.782708140239</v>
      </c>
      <c r="Q315" s="162">
        <v>16967.057567377353</v>
      </c>
      <c r="R315" s="162">
        <v>15816.460463602909</v>
      </c>
      <c r="S315" s="161">
        <v>15816.38433742933</v>
      </c>
      <c r="T315" s="162">
        <v>15555.23503972397</v>
      </c>
      <c r="U315" s="162">
        <v>14127.238131944734</v>
      </c>
      <c r="V315" s="161">
        <v>13477.23860267614</v>
      </c>
      <c r="W315" s="162">
        <v>13921.113236054945</v>
      </c>
      <c r="X315" s="162">
        <v>15263.956033031618</v>
      </c>
      <c r="Y315" s="161">
        <v>16377.107060520109</v>
      </c>
      <c r="Z315" s="162">
        <v>13999.325607988716</v>
      </c>
      <c r="AA315" s="162">
        <v>11383.521188707058</v>
      </c>
      <c r="AB315" s="161">
        <v>11727.389344983287</v>
      </c>
      <c r="AC315" s="162">
        <v>14106.769688618091</v>
      </c>
      <c r="AD315" s="162">
        <v>17979.896876393952</v>
      </c>
      <c r="AE315" s="162">
        <v>16892.79503153099</v>
      </c>
      <c r="AF315" s="163">
        <v>16447.541960625142</v>
      </c>
      <c r="AG315" s="1"/>
      <c r="AH315" s="1"/>
      <c r="AI315" s="1"/>
      <c r="AJ315" s="1"/>
      <c r="AK315" s="1"/>
    </row>
    <row r="316" spans="2:37" s="2" customFormat="1" ht="9.9499999999999993" customHeight="1">
      <c r="B316" s="32"/>
      <c r="C316" s="44"/>
      <c r="D316" s="45" t="s">
        <v>30</v>
      </c>
      <c r="E316" s="126"/>
      <c r="F316" s="234"/>
      <c r="G316" s="161">
        <v>11265.039520315728</v>
      </c>
      <c r="H316" s="162">
        <v>12052.459386778788</v>
      </c>
      <c r="I316" s="162">
        <v>13255.74380658763</v>
      </c>
      <c r="J316" s="161">
        <v>13868.102487270466</v>
      </c>
      <c r="K316" s="162">
        <v>15503.940200582529</v>
      </c>
      <c r="L316" s="162">
        <v>16117.629018665357</v>
      </c>
      <c r="M316" s="161">
        <v>15382.368266212663</v>
      </c>
      <c r="N316" s="162">
        <v>14320.389618250887</v>
      </c>
      <c r="O316" s="162">
        <v>13712.070829519069</v>
      </c>
      <c r="P316" s="161">
        <v>13409.646832869794</v>
      </c>
      <c r="Q316" s="162">
        <v>12748.217234524953</v>
      </c>
      <c r="R316" s="162">
        <v>12818.791505724079</v>
      </c>
      <c r="S316" s="161">
        <v>13280.319957907479</v>
      </c>
      <c r="T316" s="162">
        <v>13560.097478954387</v>
      </c>
      <c r="U316" s="162">
        <v>13501.44212077822</v>
      </c>
      <c r="V316" s="161">
        <v>13576.296757181733</v>
      </c>
      <c r="W316" s="162">
        <v>13396.890394805479</v>
      </c>
      <c r="X316" s="162">
        <v>13693.300456782223</v>
      </c>
      <c r="Y316" s="161">
        <v>11765.981079909785</v>
      </c>
      <c r="Z316" s="162">
        <v>12476.509374073468</v>
      </c>
      <c r="AA316" s="162">
        <v>12001.008378386958</v>
      </c>
      <c r="AB316" s="161">
        <v>13536.649280139427</v>
      </c>
      <c r="AC316" s="162">
        <v>10648.602551071785</v>
      </c>
      <c r="AD316" s="162">
        <v>11989.120728829865</v>
      </c>
      <c r="AE316" s="162">
        <v>12484.471551328244</v>
      </c>
      <c r="AF316" s="163">
        <v>13120.670320743984</v>
      </c>
      <c r="AG316" s="1"/>
      <c r="AH316" s="1"/>
      <c r="AI316" s="1"/>
      <c r="AJ316" s="1"/>
      <c r="AK316" s="1"/>
    </row>
    <row r="317" spans="2:37" s="2" customFormat="1" ht="9.9499999999999993" customHeight="1">
      <c r="B317" s="32"/>
      <c r="C317" s="44"/>
      <c r="D317" s="45" t="s">
        <v>31</v>
      </c>
      <c r="E317" s="126"/>
      <c r="F317" s="234"/>
      <c r="G317" s="161">
        <v>25475.948464565459</v>
      </c>
      <c r="H317" s="162">
        <v>25729.992791598397</v>
      </c>
      <c r="I317" s="162">
        <v>26312.588263064081</v>
      </c>
      <c r="J317" s="161">
        <v>25618.171837385904</v>
      </c>
      <c r="K317" s="162">
        <v>27470.186978418398</v>
      </c>
      <c r="L317" s="162">
        <v>27516.293097454367</v>
      </c>
      <c r="M317" s="161">
        <v>27922.484875843224</v>
      </c>
      <c r="N317" s="162">
        <v>27493.177905752011</v>
      </c>
      <c r="O317" s="162">
        <v>28288.681677594734</v>
      </c>
      <c r="P317" s="161">
        <v>30090.629359049391</v>
      </c>
      <c r="Q317" s="162">
        <v>30387.15765759609</v>
      </c>
      <c r="R317" s="162">
        <v>34034.502096160883</v>
      </c>
      <c r="S317" s="161">
        <v>39616.449083341489</v>
      </c>
      <c r="T317" s="162">
        <v>44529.498779595953</v>
      </c>
      <c r="U317" s="162">
        <v>47263.081819306091</v>
      </c>
      <c r="V317" s="161">
        <v>52033.867992548279</v>
      </c>
      <c r="W317" s="162">
        <v>41029.284187299272</v>
      </c>
      <c r="X317" s="162">
        <v>45955.046918325825</v>
      </c>
      <c r="Y317" s="161">
        <v>40944.074123429076</v>
      </c>
      <c r="Z317" s="162">
        <v>38912.560650787891</v>
      </c>
      <c r="AA317" s="162">
        <v>43918.428681516503</v>
      </c>
      <c r="AB317" s="161">
        <v>47546.472823811739</v>
      </c>
      <c r="AC317" s="162">
        <v>56570.010395352976</v>
      </c>
      <c r="AD317" s="162">
        <v>55409.394822469141</v>
      </c>
      <c r="AE317" s="162">
        <v>53867.263042638217</v>
      </c>
      <c r="AF317" s="163">
        <v>54065.212693186615</v>
      </c>
      <c r="AG317" s="1"/>
      <c r="AH317" s="1"/>
      <c r="AI317" s="1"/>
      <c r="AJ317" s="1"/>
      <c r="AK317" s="1"/>
    </row>
    <row r="318" spans="2:37" s="2" customFormat="1" ht="9.9499999999999993" customHeight="1">
      <c r="B318" s="32"/>
      <c r="C318" s="44"/>
      <c r="D318" s="45" t="s">
        <v>32</v>
      </c>
      <c r="E318" s="126"/>
      <c r="F318" s="234"/>
      <c r="G318" s="161">
        <v>2429.9849306393353</v>
      </c>
      <c r="H318" s="162">
        <v>2427.0515292392965</v>
      </c>
      <c r="I318" s="162">
        <v>2453.303826580192</v>
      </c>
      <c r="J318" s="161">
        <v>2376.007781598415</v>
      </c>
      <c r="K318" s="162">
        <v>2537.2165731140772</v>
      </c>
      <c r="L318" s="162">
        <v>2505.0579195535774</v>
      </c>
      <c r="M318" s="161">
        <v>2464.3037927853775</v>
      </c>
      <c r="N318" s="162">
        <v>2375.683421017311</v>
      </c>
      <c r="O318" s="162">
        <v>2331.1826475034122</v>
      </c>
      <c r="P318" s="161">
        <v>2418.3420793382857</v>
      </c>
      <c r="Q318" s="162">
        <v>2389.8766960130311</v>
      </c>
      <c r="R318" s="162">
        <v>2361.364493020953</v>
      </c>
      <c r="S318" s="161">
        <v>2418.3662815999587</v>
      </c>
      <c r="T318" s="162">
        <v>2426.921873264836</v>
      </c>
      <c r="U318" s="162">
        <v>2325.7430130384523</v>
      </c>
      <c r="V318" s="161">
        <v>2276.4191990784875</v>
      </c>
      <c r="W318" s="162">
        <v>3007.1683692916758</v>
      </c>
      <c r="X318" s="162">
        <v>3145.5064875001644</v>
      </c>
      <c r="Y318" s="161">
        <v>3014.6603218056025</v>
      </c>
      <c r="Z318" s="162">
        <v>2788.9380236216421</v>
      </c>
      <c r="AA318" s="162">
        <v>1880.1866317143415</v>
      </c>
      <c r="AB318" s="161">
        <v>2320.902579184672</v>
      </c>
      <c r="AC318" s="162">
        <v>2159.7377742215799</v>
      </c>
      <c r="AD318" s="162">
        <v>2196.1716998974139</v>
      </c>
      <c r="AE318" s="162">
        <v>2160.1793004973956</v>
      </c>
      <c r="AF318" s="163">
        <v>2012.4864383728686</v>
      </c>
      <c r="AG318" s="1"/>
      <c r="AH318" s="1"/>
      <c r="AI318" s="1"/>
      <c r="AJ318" s="1"/>
      <c r="AK318" s="1"/>
    </row>
    <row r="319" spans="2:37" s="2" customFormat="1" ht="9.9499999999999993" customHeight="1">
      <c r="B319" s="32"/>
      <c r="C319" s="44"/>
      <c r="D319" s="45" t="s">
        <v>33</v>
      </c>
      <c r="E319" s="126"/>
      <c r="F319" s="234"/>
      <c r="G319" s="161">
        <v>3569.0661928512791</v>
      </c>
      <c r="H319" s="162">
        <v>3656.6224224870411</v>
      </c>
      <c r="I319" s="162">
        <v>3776.265610888729</v>
      </c>
      <c r="J319" s="161">
        <v>3813.3721687202428</v>
      </c>
      <c r="K319" s="162">
        <v>4065.3049268260602</v>
      </c>
      <c r="L319" s="162">
        <v>4142.3315861458723</v>
      </c>
      <c r="M319" s="161">
        <v>4208.6686751820862</v>
      </c>
      <c r="N319" s="162">
        <v>4233.1983410511721</v>
      </c>
      <c r="O319" s="162">
        <v>4257.5144922419368</v>
      </c>
      <c r="P319" s="161">
        <v>4515.0404900628955</v>
      </c>
      <c r="Q319" s="162">
        <v>4600.2155056974261</v>
      </c>
      <c r="R319" s="162">
        <v>4639.0795416835435</v>
      </c>
      <c r="S319" s="161">
        <v>4772.8528728110741</v>
      </c>
      <c r="T319" s="162">
        <v>4817.2304219289636</v>
      </c>
      <c r="U319" s="162">
        <v>4749.8879978553559</v>
      </c>
      <c r="V319" s="161">
        <v>4665.0617102321612</v>
      </c>
      <c r="W319" s="162">
        <v>5336.6249730071322</v>
      </c>
      <c r="X319" s="162">
        <v>4487.3477438014306</v>
      </c>
      <c r="Y319" s="161">
        <v>5659.6708550690619</v>
      </c>
      <c r="Z319" s="162">
        <v>6885.2392799146646</v>
      </c>
      <c r="AA319" s="162">
        <v>9013.5936244175791</v>
      </c>
      <c r="AB319" s="161">
        <v>11641.759629801543</v>
      </c>
      <c r="AC319" s="162">
        <v>14350.493614382282</v>
      </c>
      <c r="AD319" s="162">
        <v>17477.18015403207</v>
      </c>
      <c r="AE319" s="162">
        <v>7018.2051286597325</v>
      </c>
      <c r="AF319" s="163">
        <v>7790.9916590092762</v>
      </c>
      <c r="AG319" s="1"/>
      <c r="AH319" s="1"/>
      <c r="AI319" s="1"/>
      <c r="AJ319" s="1"/>
      <c r="AK319" s="1"/>
    </row>
    <row r="320" spans="2:37" s="2" customFormat="1" ht="9.9499999999999993" customHeight="1">
      <c r="B320" s="32"/>
      <c r="C320" s="44"/>
      <c r="D320" s="45" t="s">
        <v>34</v>
      </c>
      <c r="E320" s="126"/>
      <c r="F320" s="234"/>
      <c r="G320" s="161">
        <v>2673.9612792295666</v>
      </c>
      <c r="H320" s="162">
        <v>2799.5354740328162</v>
      </c>
      <c r="I320" s="162">
        <v>2940.7787944561833</v>
      </c>
      <c r="J320" s="161">
        <v>2946.8974301863195</v>
      </c>
      <c r="K320" s="162">
        <v>3247.8015041678955</v>
      </c>
      <c r="L320" s="162">
        <v>3335.4096893401943</v>
      </c>
      <c r="M320" s="161">
        <v>3685.3941769660255</v>
      </c>
      <c r="N320" s="162">
        <v>3906.2456368565563</v>
      </c>
      <c r="O320" s="162">
        <v>4298.9850563419386</v>
      </c>
      <c r="P320" s="161">
        <v>4822.1282840126551</v>
      </c>
      <c r="Q320" s="162">
        <v>5141.0316136089596</v>
      </c>
      <c r="R320" s="162">
        <v>4994.0500875723292</v>
      </c>
      <c r="S320" s="161">
        <v>5075.7254846702544</v>
      </c>
      <c r="T320" s="162">
        <v>5037.4189163830579</v>
      </c>
      <c r="U320" s="162">
        <v>4773.6570428678351</v>
      </c>
      <c r="V320" s="161">
        <v>4350.9974461283418</v>
      </c>
      <c r="W320" s="162">
        <v>4622.5998463578744</v>
      </c>
      <c r="X320" s="162">
        <v>4733.5779237971437</v>
      </c>
      <c r="Y320" s="161">
        <v>5217.8186409800001</v>
      </c>
      <c r="Z320" s="162">
        <v>5253.2588494954607</v>
      </c>
      <c r="AA320" s="162">
        <v>4510.8191374438675</v>
      </c>
      <c r="AB320" s="161">
        <v>4775.9531504434526</v>
      </c>
      <c r="AC320" s="162">
        <v>4956.8330806592467</v>
      </c>
      <c r="AD320" s="162">
        <v>4920.405076653733</v>
      </c>
      <c r="AE320" s="162">
        <v>4695.3600500616303</v>
      </c>
      <c r="AF320" s="163">
        <v>4749.8035593651321</v>
      </c>
      <c r="AG320" s="1"/>
      <c r="AH320" s="1"/>
      <c r="AI320" s="1"/>
      <c r="AJ320" s="1"/>
      <c r="AK320" s="1"/>
    </row>
    <row r="321" spans="2:38" s="2" customFormat="1" ht="9.9499999999999993" customHeight="1">
      <c r="B321" s="32"/>
      <c r="C321" s="44"/>
      <c r="D321" s="45" t="s">
        <v>35</v>
      </c>
      <c r="E321" s="126"/>
      <c r="F321" s="234"/>
      <c r="G321" s="161">
        <v>19186.501102378566</v>
      </c>
      <c r="H321" s="162">
        <v>19505.10124266005</v>
      </c>
      <c r="I321" s="162">
        <v>21260.45627561006</v>
      </c>
      <c r="J321" s="161">
        <v>22523.604334040538</v>
      </c>
      <c r="K321" s="162">
        <v>22713.103091210694</v>
      </c>
      <c r="L321" s="162">
        <v>24748.249393311718</v>
      </c>
      <c r="M321" s="161">
        <v>24864.052568199317</v>
      </c>
      <c r="N321" s="162">
        <v>25313.971231862131</v>
      </c>
      <c r="O321" s="162">
        <v>26320.591121326604</v>
      </c>
      <c r="P321" s="161">
        <v>27821.394124846953</v>
      </c>
      <c r="Q321" s="162">
        <v>27499.478559679486</v>
      </c>
      <c r="R321" s="162">
        <v>28138.221586987245</v>
      </c>
      <c r="S321" s="161">
        <v>28956.270812666877</v>
      </c>
      <c r="T321" s="162">
        <v>27343.997397738756</v>
      </c>
      <c r="U321" s="162">
        <v>26911.629464626865</v>
      </c>
      <c r="V321" s="161">
        <v>26150.48532949642</v>
      </c>
      <c r="W321" s="162">
        <v>28254.86666175814</v>
      </c>
      <c r="X321" s="162">
        <v>25682.795794957463</v>
      </c>
      <c r="Y321" s="161">
        <v>28684.756565016902</v>
      </c>
      <c r="Z321" s="162">
        <v>26861.589666572854</v>
      </c>
      <c r="AA321" s="162">
        <v>29232.535557359537</v>
      </c>
      <c r="AB321" s="161">
        <v>33271.665809477185</v>
      </c>
      <c r="AC321" s="162">
        <v>36285.071352101964</v>
      </c>
      <c r="AD321" s="162">
        <v>43150.909731353131</v>
      </c>
      <c r="AE321" s="162">
        <v>41193.092621763702</v>
      </c>
      <c r="AF321" s="163">
        <v>39283.173466305081</v>
      </c>
      <c r="AG321" s="1"/>
      <c r="AH321" s="1"/>
      <c r="AI321" s="1"/>
      <c r="AJ321" s="1"/>
      <c r="AK321" s="1"/>
    </row>
    <row r="322" spans="2:38" s="2" customFormat="1" ht="9.9499999999999993" customHeight="1">
      <c r="B322" s="32"/>
      <c r="C322" s="44"/>
      <c r="D322" s="45" t="s">
        <v>36</v>
      </c>
      <c r="E322" s="126"/>
      <c r="F322" s="234"/>
      <c r="G322" s="161">
        <v>15808.509450089676</v>
      </c>
      <c r="H322" s="162">
        <v>16971.564235459751</v>
      </c>
      <c r="I322" s="162">
        <v>18280.786236820917</v>
      </c>
      <c r="J322" s="161">
        <v>18987.744916302967</v>
      </c>
      <c r="K322" s="162">
        <v>20894.15266859789</v>
      </c>
      <c r="L322" s="162">
        <v>22019.798747111166</v>
      </c>
      <c r="M322" s="161">
        <v>22522.213395234699</v>
      </c>
      <c r="N322" s="162">
        <v>22755.904380182008</v>
      </c>
      <c r="O322" s="162">
        <v>23567.804271424353</v>
      </c>
      <c r="P322" s="161">
        <v>25226.40609765386</v>
      </c>
      <c r="Q322" s="162">
        <v>25799.619677453356</v>
      </c>
      <c r="R322" s="162">
        <v>25910.826726410804</v>
      </c>
      <c r="S322" s="161">
        <v>26575.612101765259</v>
      </c>
      <c r="T322" s="162">
        <v>26392.053035396581</v>
      </c>
      <c r="U322" s="162">
        <v>25935.53996543157</v>
      </c>
      <c r="V322" s="161">
        <v>24437.318868878781</v>
      </c>
      <c r="W322" s="162">
        <v>23634.405346600604</v>
      </c>
      <c r="X322" s="162">
        <v>23959.78272742419</v>
      </c>
      <c r="Y322" s="161">
        <v>21728.271653177853</v>
      </c>
      <c r="Z322" s="162">
        <v>22706.603494562627</v>
      </c>
      <c r="AA322" s="162">
        <v>24059.740775574643</v>
      </c>
      <c r="AB322" s="161">
        <v>25689.143706413626</v>
      </c>
      <c r="AC322" s="162">
        <v>26213.967196987043</v>
      </c>
      <c r="AD322" s="162">
        <v>29390.932388655296</v>
      </c>
      <c r="AE322" s="162">
        <v>26144.998802687129</v>
      </c>
      <c r="AF322" s="163">
        <v>26449.29542046287</v>
      </c>
      <c r="AG322" s="1"/>
      <c r="AH322" s="1"/>
      <c r="AI322" s="1"/>
      <c r="AJ322" s="1"/>
      <c r="AK322" s="1"/>
    </row>
    <row r="323" spans="2:38" s="2" customFormat="1" ht="9.9499999999999993" customHeight="1">
      <c r="B323" s="32"/>
      <c r="C323" s="44"/>
      <c r="D323" s="45" t="s">
        <v>37</v>
      </c>
      <c r="E323" s="126"/>
      <c r="F323" s="234"/>
      <c r="G323" s="161">
        <v>7996.1268151890308</v>
      </c>
      <c r="H323" s="162">
        <v>8750.3953700453712</v>
      </c>
      <c r="I323" s="162">
        <v>9538.5186687635269</v>
      </c>
      <c r="J323" s="161">
        <v>9950.1750028511869</v>
      </c>
      <c r="K323" s="162">
        <v>11124.742798463792</v>
      </c>
      <c r="L323" s="162">
        <v>11724.621022217454</v>
      </c>
      <c r="M323" s="161">
        <v>12073.948542343784</v>
      </c>
      <c r="N323" s="162">
        <v>12156.182277066684</v>
      </c>
      <c r="O323" s="162">
        <v>12757.298924149132</v>
      </c>
      <c r="P323" s="161">
        <v>13659.077827499797</v>
      </c>
      <c r="Q323" s="162">
        <v>13948.090101454316</v>
      </c>
      <c r="R323" s="162">
        <v>14015.790732883932</v>
      </c>
      <c r="S323" s="161">
        <v>14720.83317641523</v>
      </c>
      <c r="T323" s="162">
        <v>14993.482876189544</v>
      </c>
      <c r="U323" s="162">
        <v>14782.064749254499</v>
      </c>
      <c r="V323" s="161">
        <v>14649.138696165019</v>
      </c>
      <c r="W323" s="162">
        <v>13864.194119343887</v>
      </c>
      <c r="X323" s="162">
        <v>14009.566870323777</v>
      </c>
      <c r="Y323" s="161">
        <v>13831.065744695612</v>
      </c>
      <c r="Z323" s="162">
        <v>12665.143053788419</v>
      </c>
      <c r="AA323" s="162">
        <v>12954.596930704254</v>
      </c>
      <c r="AB323" s="161">
        <v>12806.728811764639</v>
      </c>
      <c r="AC323" s="162">
        <v>15294.659473490368</v>
      </c>
      <c r="AD323" s="162">
        <v>15692.511931979996</v>
      </c>
      <c r="AE323" s="162">
        <v>14368.125557290852</v>
      </c>
      <c r="AF323" s="163">
        <v>18904.876674808671</v>
      </c>
      <c r="AG323" s="1"/>
      <c r="AH323" s="1"/>
      <c r="AI323" s="1"/>
      <c r="AJ323" s="1"/>
      <c r="AK323" s="1"/>
    </row>
    <row r="324" spans="2:38" s="2" customFormat="1" ht="9.9499999999999993" customHeight="1">
      <c r="B324" s="32"/>
      <c r="C324" s="44"/>
      <c r="D324" s="45" t="s">
        <v>38</v>
      </c>
      <c r="E324" s="126"/>
      <c r="F324" s="234"/>
      <c r="G324" s="161">
        <v>16225.100792767371</v>
      </c>
      <c r="H324" s="162">
        <v>17020.556299045427</v>
      </c>
      <c r="I324" s="162">
        <v>18024.324114048875</v>
      </c>
      <c r="J324" s="161">
        <v>18516.182891343731</v>
      </c>
      <c r="K324" s="162">
        <v>19906.616187754997</v>
      </c>
      <c r="L324" s="162">
        <v>20882.753314450289</v>
      </c>
      <c r="M324" s="161">
        <v>22511.489007275784</v>
      </c>
      <c r="N324" s="162">
        <v>23835.321419492517</v>
      </c>
      <c r="O324" s="162">
        <v>26007.079768609739</v>
      </c>
      <c r="P324" s="161">
        <v>28674.295744905743</v>
      </c>
      <c r="Q324" s="162">
        <v>30125.245751954826</v>
      </c>
      <c r="R324" s="162">
        <v>30236.412324766821</v>
      </c>
      <c r="S324" s="161">
        <v>31066.28205758518</v>
      </c>
      <c r="T324" s="162">
        <v>30643.436922875659</v>
      </c>
      <c r="U324" s="162">
        <v>30120.498809371144</v>
      </c>
      <c r="V324" s="161">
        <v>26459.385234601181</v>
      </c>
      <c r="W324" s="162">
        <v>25148.012226808874</v>
      </c>
      <c r="X324" s="162">
        <v>24486.184237271882</v>
      </c>
      <c r="Y324" s="161">
        <v>21012.13116187464</v>
      </c>
      <c r="Z324" s="162">
        <v>22628.407351279799</v>
      </c>
      <c r="AA324" s="162">
        <v>22881.911750030999</v>
      </c>
      <c r="AB324" s="161">
        <v>23865.63862633317</v>
      </c>
      <c r="AC324" s="162">
        <v>27208.902889471352</v>
      </c>
      <c r="AD324" s="162">
        <v>25809.265379853296</v>
      </c>
      <c r="AE324" s="162">
        <v>27256.699494171182</v>
      </c>
      <c r="AF324" s="163">
        <v>27245.07947276489</v>
      </c>
      <c r="AG324" s="1"/>
      <c r="AH324" s="1"/>
      <c r="AI324" s="1"/>
      <c r="AJ324" s="1"/>
      <c r="AK324" s="1"/>
    </row>
    <row r="325" spans="2:38" s="2" customFormat="1" ht="9.9499999999999993" customHeight="1">
      <c r="B325" s="32"/>
      <c r="C325" s="44"/>
      <c r="D325" s="45" t="s">
        <v>39</v>
      </c>
      <c r="E325" s="126"/>
      <c r="F325" s="234"/>
      <c r="G325" s="161">
        <v>4306.8987243088823</v>
      </c>
      <c r="H325" s="162">
        <v>4335.0333319390975</v>
      </c>
      <c r="I325" s="162">
        <v>4393.6346149110977</v>
      </c>
      <c r="J325" s="161">
        <v>4458.1813177747508</v>
      </c>
      <c r="K325" s="162">
        <v>4598.8850899220615</v>
      </c>
      <c r="L325" s="162">
        <v>4707.986671571668</v>
      </c>
      <c r="M325" s="161">
        <v>4592.0264824066162</v>
      </c>
      <c r="N325" s="162">
        <v>4496.1737703808376</v>
      </c>
      <c r="O325" s="162">
        <v>4272.1574015892584</v>
      </c>
      <c r="P325" s="161">
        <v>4442.206752992849</v>
      </c>
      <c r="Q325" s="162">
        <v>4391.9522773741446</v>
      </c>
      <c r="R325" s="162">
        <v>4359.3068820836652</v>
      </c>
      <c r="S325" s="161">
        <v>4292.0967085649372</v>
      </c>
      <c r="T325" s="162">
        <v>4134.5922175047781</v>
      </c>
      <c r="U325" s="162">
        <v>3920.9573697883698</v>
      </c>
      <c r="V325" s="161">
        <v>3663.0290984830085</v>
      </c>
      <c r="W325" s="162">
        <v>3355.5308001343296</v>
      </c>
      <c r="X325" s="162">
        <v>3819.9268103406303</v>
      </c>
      <c r="Y325" s="161">
        <v>2490.2592949587483</v>
      </c>
      <c r="Z325" s="162">
        <v>1236.2570589482457</v>
      </c>
      <c r="AA325" s="162">
        <v>728.80261778809586</v>
      </c>
      <c r="AB325" s="161">
        <v>623.2810996558826</v>
      </c>
      <c r="AC325" s="162">
        <v>815.10738763223196</v>
      </c>
      <c r="AD325" s="162">
        <v>549.37277353343836</v>
      </c>
      <c r="AE325" s="162">
        <v>425.81654895620528</v>
      </c>
      <c r="AF325" s="163">
        <v>412.31578037378245</v>
      </c>
      <c r="AG325" s="1"/>
      <c r="AH325" s="1"/>
      <c r="AI325" s="1"/>
      <c r="AJ325" s="1"/>
      <c r="AK325" s="1"/>
    </row>
    <row r="326" spans="2:38" s="2" customFormat="1" ht="9.9499999999999993" customHeight="1">
      <c r="B326" s="32"/>
      <c r="C326" s="44"/>
      <c r="D326" s="45" t="s">
        <v>40</v>
      </c>
      <c r="E326" s="126"/>
      <c r="F326" s="234"/>
      <c r="G326" s="161">
        <v>13252.710754961452</v>
      </c>
      <c r="H326" s="162">
        <v>12872.717741905211</v>
      </c>
      <c r="I326" s="162">
        <v>13261.355460616349</v>
      </c>
      <c r="J326" s="161">
        <v>13403.201151055888</v>
      </c>
      <c r="K326" s="162">
        <v>13806.49239794299</v>
      </c>
      <c r="L326" s="162">
        <v>13874.098910265624</v>
      </c>
      <c r="M326" s="161">
        <v>14885.279418790242</v>
      </c>
      <c r="N326" s="162">
        <v>15175.679002390701</v>
      </c>
      <c r="O326" s="162">
        <v>16036.840776522069</v>
      </c>
      <c r="P326" s="161">
        <v>17100.10452307442</v>
      </c>
      <c r="Q326" s="162">
        <v>17780.026979460446</v>
      </c>
      <c r="R326" s="162">
        <v>17860.423936837658</v>
      </c>
      <c r="S326" s="161">
        <v>18966.28981730614</v>
      </c>
      <c r="T326" s="162">
        <v>19151.439274883141</v>
      </c>
      <c r="U326" s="162">
        <v>19092.923039357669</v>
      </c>
      <c r="V326" s="161">
        <v>26436.318051070717</v>
      </c>
      <c r="W326" s="162">
        <v>28113.55492589017</v>
      </c>
      <c r="X326" s="162">
        <v>28076.963749127619</v>
      </c>
      <c r="Y326" s="161">
        <v>27849.536478358717</v>
      </c>
      <c r="Z326" s="162">
        <v>24659.788257973476</v>
      </c>
      <c r="AA326" s="162">
        <v>22319.78626848862</v>
      </c>
      <c r="AB326" s="161">
        <v>21220.7885102771</v>
      </c>
      <c r="AC326" s="162">
        <v>25412.50487313795</v>
      </c>
      <c r="AD326" s="162">
        <v>32340.188196777479</v>
      </c>
      <c r="AE326" s="162">
        <v>32900.09691707835</v>
      </c>
      <c r="AF326" s="163">
        <v>31927.299307867044</v>
      </c>
      <c r="AG326" s="1"/>
      <c r="AH326" s="1"/>
      <c r="AI326" s="1"/>
      <c r="AJ326" s="1"/>
      <c r="AK326" s="1"/>
    </row>
    <row r="327" spans="2:38" s="2" customFormat="1" ht="9.9499999999999993" customHeight="1">
      <c r="B327" s="32"/>
      <c r="C327" s="44"/>
      <c r="D327" s="45" t="s">
        <v>41</v>
      </c>
      <c r="E327" s="126"/>
      <c r="F327" s="234"/>
      <c r="G327" s="161">
        <v>1723.0402096224761</v>
      </c>
      <c r="H327" s="162">
        <v>1877.8538346024061</v>
      </c>
      <c r="I327" s="162">
        <v>2048.4590696553914</v>
      </c>
      <c r="J327" s="161">
        <v>2119.1512458216648</v>
      </c>
      <c r="K327" s="162">
        <v>2395.7470803677952</v>
      </c>
      <c r="L327" s="162">
        <v>2512.2486675744472</v>
      </c>
      <c r="M327" s="161">
        <v>2663.6388201362834</v>
      </c>
      <c r="N327" s="162">
        <v>2743.0001134366817</v>
      </c>
      <c r="O327" s="162">
        <v>2947.5436616443894</v>
      </c>
      <c r="P327" s="161">
        <v>3228.8853232652932</v>
      </c>
      <c r="Q327" s="162">
        <v>3370.9975547425029</v>
      </c>
      <c r="R327" s="162">
        <v>3519.8033653226539</v>
      </c>
      <c r="S327" s="161">
        <v>3821.1567176667286</v>
      </c>
      <c r="T327" s="162">
        <v>4029.5503228850162</v>
      </c>
      <c r="U327" s="162">
        <v>4092.9024347790732</v>
      </c>
      <c r="V327" s="161">
        <v>4761.7650840451015</v>
      </c>
      <c r="W327" s="162">
        <v>3780.2519325880189</v>
      </c>
      <c r="X327" s="162">
        <v>4304.6094840277956</v>
      </c>
      <c r="Y327" s="161">
        <v>4433.5248261822699</v>
      </c>
      <c r="Z327" s="162">
        <v>4780.1773866283547</v>
      </c>
      <c r="AA327" s="162">
        <v>4038.8627044859195</v>
      </c>
      <c r="AB327" s="161">
        <v>3223.4992754039986</v>
      </c>
      <c r="AC327" s="162">
        <v>3774.0764330709994</v>
      </c>
      <c r="AD327" s="162">
        <v>4039.0037858745468</v>
      </c>
      <c r="AE327" s="162">
        <v>4788.1298072858954</v>
      </c>
      <c r="AF327" s="163">
        <v>4955.7942475789232</v>
      </c>
      <c r="AG327" s="1"/>
      <c r="AH327" s="1"/>
      <c r="AI327" s="1"/>
      <c r="AJ327" s="1"/>
      <c r="AK327" s="1"/>
    </row>
    <row r="328" spans="2:38" s="2" customFormat="1" ht="9.9499999999999993" customHeight="1">
      <c r="B328" s="32"/>
      <c r="C328" s="46"/>
      <c r="D328" s="45" t="s">
        <v>42</v>
      </c>
      <c r="E328" s="126"/>
      <c r="F328" s="234"/>
      <c r="G328" s="161">
        <v>5938.2120630165127</v>
      </c>
      <c r="H328" s="162">
        <v>3296.8210751610013</v>
      </c>
      <c r="I328" s="162">
        <v>-1800.0044095599592</v>
      </c>
      <c r="J328" s="161">
        <v>297.81120032928175</v>
      </c>
      <c r="K328" s="162">
        <v>2580.2754241966509</v>
      </c>
      <c r="L328" s="162">
        <v>-720.30284283305559</v>
      </c>
      <c r="M328" s="161">
        <v>-624.3260362991698</v>
      </c>
      <c r="N328" s="162">
        <v>3405.0594215172191</v>
      </c>
      <c r="O328" s="162">
        <v>9226.5140138993847</v>
      </c>
      <c r="P328" s="161">
        <v>6643.5205961945121</v>
      </c>
      <c r="Q328" s="162">
        <v>9508.7461708054161</v>
      </c>
      <c r="R328" s="162">
        <v>5791.4360684980056</v>
      </c>
      <c r="S328" s="161">
        <v>6353.8887683723551</v>
      </c>
      <c r="T328" s="162">
        <v>7298.7863700966982</v>
      </c>
      <c r="U328" s="162">
        <v>21614.609070330564</v>
      </c>
      <c r="V328" s="161">
        <v>16118.890928797598</v>
      </c>
      <c r="W328" s="162">
        <v>22436.701986551736</v>
      </c>
      <c r="X328" s="162">
        <v>18547.597047647472</v>
      </c>
      <c r="Y328" s="161">
        <v>20027.304040350253</v>
      </c>
      <c r="Z328" s="162">
        <v>15233.563919978595</v>
      </c>
      <c r="AA328" s="162">
        <v>10949.647510687442</v>
      </c>
      <c r="AB328" s="161">
        <v>13557.410337042065</v>
      </c>
      <c r="AC328" s="162">
        <v>5993.3861781374226</v>
      </c>
      <c r="AD328" s="162">
        <v>8098.7024529734217</v>
      </c>
      <c r="AE328" s="162">
        <v>19505.104668026899</v>
      </c>
      <c r="AF328" s="163">
        <v>7854.8379205455076</v>
      </c>
      <c r="AG328" s="1"/>
      <c r="AH328" s="1"/>
      <c r="AI328" s="1"/>
      <c r="AJ328" s="1"/>
      <c r="AK328" s="1"/>
    </row>
    <row r="329" spans="2:38" s="2" customFormat="1" ht="9.9499999999999993" customHeight="1">
      <c r="B329" s="32"/>
      <c r="C329" s="47" t="s">
        <v>43</v>
      </c>
      <c r="D329" s="48"/>
      <c r="E329" s="48"/>
      <c r="F329" s="236"/>
      <c r="G329" s="170">
        <f t="shared" ref="G329:AF329" si="59">SUM(G330:G333)</f>
        <v>206236.7676406847</v>
      </c>
      <c r="H329" s="171">
        <f t="shared" si="59"/>
        <v>218673.68836262397</v>
      </c>
      <c r="I329" s="171">
        <f t="shared" si="59"/>
        <v>225137.09610157658</v>
      </c>
      <c r="J329" s="170">
        <f t="shared" si="59"/>
        <v>228396.31947003052</v>
      </c>
      <c r="K329" s="171">
        <f t="shared" si="59"/>
        <v>237971.86850146591</v>
      </c>
      <c r="L329" s="171">
        <f t="shared" si="59"/>
        <v>246536.68110832456</v>
      </c>
      <c r="M329" s="170">
        <f t="shared" si="59"/>
        <v>252798.26194341379</v>
      </c>
      <c r="N329" s="171">
        <f t="shared" si="59"/>
        <v>253897.72308438682</v>
      </c>
      <c r="O329" s="171">
        <f t="shared" si="59"/>
        <v>251874.2142512619</v>
      </c>
      <c r="P329" s="170">
        <f t="shared" si="59"/>
        <v>256007.50566758157</v>
      </c>
      <c r="Q329" s="171">
        <f t="shared" si="59"/>
        <v>254845.87818979481</v>
      </c>
      <c r="R329" s="171">
        <f t="shared" si="59"/>
        <v>258876.35320245591</v>
      </c>
      <c r="S329" s="170">
        <f t="shared" si="59"/>
        <v>255084.88675290591</v>
      </c>
      <c r="T329" s="171">
        <f t="shared" si="59"/>
        <v>251277.07979434059</v>
      </c>
      <c r="U329" s="171">
        <f t="shared" si="59"/>
        <v>245244.05216439662</v>
      </c>
      <c r="V329" s="170">
        <f t="shared" si="59"/>
        <v>239694.57441870784</v>
      </c>
      <c r="W329" s="171">
        <f t="shared" si="59"/>
        <v>236148.11242933269</v>
      </c>
      <c r="X329" s="171">
        <f t="shared" si="59"/>
        <v>234049.52533328242</v>
      </c>
      <c r="Y329" s="170">
        <f t="shared" si="59"/>
        <v>225250.93071710313</v>
      </c>
      <c r="Z329" s="171">
        <f t="shared" si="59"/>
        <v>221416.99843362204</v>
      </c>
      <c r="AA329" s="171">
        <f t="shared" si="59"/>
        <v>222138.02484401426</v>
      </c>
      <c r="AB329" s="170">
        <f t="shared" si="59"/>
        <v>220461.18126190233</v>
      </c>
      <c r="AC329" s="171">
        <f t="shared" si="59"/>
        <v>226138.1742264404</v>
      </c>
      <c r="AD329" s="171">
        <f t="shared" si="59"/>
        <v>224661.96319613382</v>
      </c>
      <c r="AE329" s="171">
        <f t="shared" si="59"/>
        <v>217095.8323234914</v>
      </c>
      <c r="AF329" s="172">
        <f t="shared" si="59"/>
        <v>213347.99064361898</v>
      </c>
      <c r="AG329" s="1"/>
      <c r="AH329" s="1"/>
      <c r="AI329" s="1"/>
      <c r="AJ329" s="1"/>
      <c r="AK329" s="1"/>
    </row>
    <row r="330" spans="2:38" s="2" customFormat="1" ht="9.9499999999999993" customHeight="1">
      <c r="B330" s="32"/>
      <c r="C330" s="49"/>
      <c r="D330" s="116" t="s">
        <v>44</v>
      </c>
      <c r="E330" s="120"/>
      <c r="F330" s="227"/>
      <c r="G330" s="140">
        <v>178427.71781758376</v>
      </c>
      <c r="H330" s="141">
        <v>189684.26500279171</v>
      </c>
      <c r="I330" s="141">
        <v>195643.73396030784</v>
      </c>
      <c r="J330" s="140">
        <v>199090.1685505702</v>
      </c>
      <c r="K330" s="141">
        <v>207403.72151639164</v>
      </c>
      <c r="L330" s="141">
        <v>214668.45379943415</v>
      </c>
      <c r="M330" s="140">
        <v>220442.82286924106</v>
      </c>
      <c r="N330" s="141">
        <v>220092.29754499014</v>
      </c>
      <c r="O330" s="141">
        <v>220043.60408117514</v>
      </c>
      <c r="P330" s="140">
        <v>224169.93426502633</v>
      </c>
      <c r="Q330" s="141">
        <v>222598.56119731246</v>
      </c>
      <c r="R330" s="141">
        <v>227051.60641125712</v>
      </c>
      <c r="S330" s="140">
        <v>222391.35645935853</v>
      </c>
      <c r="T330" s="141">
        <v>218496.60477483051</v>
      </c>
      <c r="U330" s="141">
        <v>214239.37992983704</v>
      </c>
      <c r="V330" s="140">
        <v>208253.23978492583</v>
      </c>
      <c r="W330" s="141">
        <v>205109.52436853625</v>
      </c>
      <c r="X330" s="141">
        <v>203047.75328853715</v>
      </c>
      <c r="Y330" s="140">
        <v>195989.65608543216</v>
      </c>
      <c r="Z330" s="141">
        <v>193918.27675987926</v>
      </c>
      <c r="AA330" s="141">
        <v>194943.10575705243</v>
      </c>
      <c r="AB330" s="140">
        <v>192649.16785414569</v>
      </c>
      <c r="AC330" s="141">
        <v>196754.40219245176</v>
      </c>
      <c r="AD330" s="141">
        <v>194160.74103370047</v>
      </c>
      <c r="AE330" s="141">
        <v>186917.87906438549</v>
      </c>
      <c r="AF330" s="142">
        <v>183774.92846694979</v>
      </c>
      <c r="AG330" s="1"/>
      <c r="AH330" s="1"/>
      <c r="AI330" s="1"/>
      <c r="AJ330" s="1"/>
      <c r="AK330" s="1"/>
    </row>
    <row r="331" spans="2:38" s="2" customFormat="1" ht="9.9499999999999993" customHeight="1">
      <c r="B331" s="32"/>
      <c r="C331" s="49"/>
      <c r="D331" s="116" t="s">
        <v>45</v>
      </c>
      <c r="E331" s="120"/>
      <c r="F331" s="227"/>
      <c r="G331" s="140">
        <v>7346.5494474714069</v>
      </c>
      <c r="H331" s="141">
        <v>7342.2262056339086</v>
      </c>
      <c r="I331" s="141">
        <v>7562.1984866263583</v>
      </c>
      <c r="J331" s="140">
        <v>7117.9594061642611</v>
      </c>
      <c r="K331" s="141">
        <v>7619.3943861345761</v>
      </c>
      <c r="L331" s="141">
        <v>7308.7399307774267</v>
      </c>
      <c r="M331" s="140">
        <v>7141.5539366379498</v>
      </c>
      <c r="N331" s="141">
        <v>6925.2264464393038</v>
      </c>
      <c r="O331" s="141">
        <v>6788.3258440890786</v>
      </c>
      <c r="P331" s="140">
        <v>7049.1153328856853</v>
      </c>
      <c r="Q331" s="141">
        <v>7061.8140899587424</v>
      </c>
      <c r="R331" s="141">
        <v>7047.6050854648583</v>
      </c>
      <c r="S331" s="140">
        <v>7555.0515193034971</v>
      </c>
      <c r="T331" s="141">
        <v>7930.7160164476099</v>
      </c>
      <c r="U331" s="141">
        <v>7754.6802174882323</v>
      </c>
      <c r="V331" s="140">
        <v>8068.8507164952298</v>
      </c>
      <c r="W331" s="141">
        <v>7545.0250571685356</v>
      </c>
      <c r="X331" s="141">
        <v>8338.6926727057034</v>
      </c>
      <c r="Y331" s="140">
        <v>8044.0198127333288</v>
      </c>
      <c r="Z331" s="141">
        <v>7606.1789646526931</v>
      </c>
      <c r="AA331" s="141">
        <v>7583.2567471722705</v>
      </c>
      <c r="AB331" s="140">
        <v>8659.6194730128664</v>
      </c>
      <c r="AC331" s="141">
        <v>9522.9845883957387</v>
      </c>
      <c r="AD331" s="141">
        <v>9664.9919747961794</v>
      </c>
      <c r="AE331" s="141">
        <v>9366.7706532670963</v>
      </c>
      <c r="AF331" s="142">
        <v>9158.4952759070184</v>
      </c>
      <c r="AG331" s="1"/>
      <c r="AH331" s="1"/>
      <c r="AI331" s="1"/>
      <c r="AJ331" s="1"/>
      <c r="AK331" s="1"/>
    </row>
    <row r="332" spans="2:38" s="2" customFormat="1" ht="9.9499999999999993" customHeight="1">
      <c r="B332" s="32"/>
      <c r="C332" s="49"/>
      <c r="D332" s="116" t="s">
        <v>46</v>
      </c>
      <c r="E332" s="120"/>
      <c r="F332" s="227"/>
      <c r="G332" s="140">
        <v>13300.086640956584</v>
      </c>
      <c r="H332" s="141">
        <v>13884.236672781492</v>
      </c>
      <c r="I332" s="141">
        <v>13639.691627021042</v>
      </c>
      <c r="J332" s="140">
        <v>13499.427191564126</v>
      </c>
      <c r="K332" s="141">
        <v>13795.590827934178</v>
      </c>
      <c r="L332" s="141">
        <v>14281.196798467845</v>
      </c>
      <c r="M332" s="140">
        <v>15127.812440663054</v>
      </c>
      <c r="N332" s="141">
        <v>16136.009645848877</v>
      </c>
      <c r="O332" s="141">
        <v>14332.810036572573</v>
      </c>
      <c r="P332" s="140">
        <v>14256.938559467755</v>
      </c>
      <c r="Q332" s="141">
        <v>14508.371917846438</v>
      </c>
      <c r="R332" s="141">
        <v>14052.94309366963</v>
      </c>
      <c r="S332" s="140">
        <v>14204.64141136378</v>
      </c>
      <c r="T332" s="141">
        <v>13786.581835339459</v>
      </c>
      <c r="U332" s="141">
        <v>12586.597119387574</v>
      </c>
      <c r="V332" s="140">
        <v>12573.665761286848</v>
      </c>
      <c r="W332" s="141">
        <v>12315.332283994203</v>
      </c>
      <c r="X332" s="141">
        <v>11787.307367509879</v>
      </c>
      <c r="Y332" s="140">
        <v>10940.116655426918</v>
      </c>
      <c r="Z332" s="141">
        <v>10111.22403899355</v>
      </c>
      <c r="AA332" s="141">
        <v>10418.660168236258</v>
      </c>
      <c r="AB332" s="140">
        <v>10151.170588899609</v>
      </c>
      <c r="AC332" s="141">
        <v>10337.216374101072</v>
      </c>
      <c r="AD332" s="141">
        <v>10687.14094461439</v>
      </c>
      <c r="AE332" s="141">
        <v>10638.052249809347</v>
      </c>
      <c r="AF332" s="142">
        <v>10515.09128949604</v>
      </c>
      <c r="AG332" s="1"/>
      <c r="AH332" s="1"/>
      <c r="AI332" s="1"/>
      <c r="AJ332" s="1"/>
      <c r="AK332" s="1"/>
    </row>
    <row r="333" spans="2:38" s="2" customFormat="1" ht="9.9499999999999993" customHeight="1">
      <c r="B333" s="32"/>
      <c r="C333" s="49"/>
      <c r="D333" s="35" t="s">
        <v>47</v>
      </c>
      <c r="E333" s="121"/>
      <c r="F333" s="228"/>
      <c r="G333" s="143">
        <v>7162.4137346729703</v>
      </c>
      <c r="H333" s="144">
        <v>7762.9604814168806</v>
      </c>
      <c r="I333" s="144">
        <v>8291.4720276213466</v>
      </c>
      <c r="J333" s="143">
        <v>8688.7643217319237</v>
      </c>
      <c r="K333" s="144">
        <v>9153.1617710055089</v>
      </c>
      <c r="L333" s="144">
        <v>10278.290579645152</v>
      </c>
      <c r="M333" s="143">
        <v>10086.072696871746</v>
      </c>
      <c r="N333" s="144">
        <v>10744.189447108489</v>
      </c>
      <c r="O333" s="144">
        <v>10709.474289425118</v>
      </c>
      <c r="P333" s="143">
        <v>10531.51751020182</v>
      </c>
      <c r="Q333" s="144">
        <v>10677.130984677187</v>
      </c>
      <c r="R333" s="144">
        <v>10724.198612064283</v>
      </c>
      <c r="S333" s="143">
        <v>10933.837362880102</v>
      </c>
      <c r="T333" s="144">
        <v>11063.17716772301</v>
      </c>
      <c r="U333" s="144">
        <v>10663.394897683744</v>
      </c>
      <c r="V333" s="143">
        <v>10798.818155999939</v>
      </c>
      <c r="W333" s="144">
        <v>11178.230719633706</v>
      </c>
      <c r="X333" s="144">
        <v>10875.772004529685</v>
      </c>
      <c r="Y333" s="143">
        <v>10277.138163510699</v>
      </c>
      <c r="Z333" s="144">
        <v>9781.3186700965198</v>
      </c>
      <c r="AA333" s="144">
        <v>9193.0021715533057</v>
      </c>
      <c r="AB333" s="143">
        <v>9001.2233458441679</v>
      </c>
      <c r="AC333" s="144">
        <v>9523.5710714918278</v>
      </c>
      <c r="AD333" s="144">
        <v>10149.089243022792</v>
      </c>
      <c r="AE333" s="144">
        <v>10173.130356029458</v>
      </c>
      <c r="AF333" s="145">
        <v>9899.4756112661235</v>
      </c>
      <c r="AG333" s="1"/>
      <c r="AH333" s="1"/>
      <c r="AI333" s="1"/>
      <c r="AJ333" s="1"/>
      <c r="AK333" s="1"/>
    </row>
    <row r="334" spans="2:38" s="2" customFormat="1" ht="9.9499999999999993" customHeight="1" thickBot="1">
      <c r="B334" s="32"/>
      <c r="C334" s="103" t="s">
        <v>48</v>
      </c>
      <c r="D334" s="50"/>
      <c r="E334" s="50"/>
      <c r="F334" s="237"/>
      <c r="G334" s="173">
        <v>130613.01376536564</v>
      </c>
      <c r="H334" s="174">
        <v>132516.09244104062</v>
      </c>
      <c r="I334" s="174">
        <v>139797.97957103234</v>
      </c>
      <c r="J334" s="173">
        <v>140962.13528422549</v>
      </c>
      <c r="K334" s="174">
        <v>148359.32914424138</v>
      </c>
      <c r="L334" s="174">
        <v>151840.81004768063</v>
      </c>
      <c r="M334" s="173">
        <v>151396.21426891256</v>
      </c>
      <c r="N334" s="174">
        <v>147773.79243515845</v>
      </c>
      <c r="O334" s="174">
        <v>147844.75417681548</v>
      </c>
      <c r="P334" s="173">
        <v>156251.94615157449</v>
      </c>
      <c r="Q334" s="174">
        <v>161286.90920682048</v>
      </c>
      <c r="R334" s="174">
        <v>157579.31693069017</v>
      </c>
      <c r="S334" s="173">
        <v>168978.90233787164</v>
      </c>
      <c r="T334" s="174">
        <v>171039.99404495375</v>
      </c>
      <c r="U334" s="174">
        <v>170104.3161603742</v>
      </c>
      <c r="V334" s="173">
        <v>179898.34153955377</v>
      </c>
      <c r="W334" s="174">
        <v>168257.50983535737</v>
      </c>
      <c r="X334" s="174">
        <v>183724.62589359452</v>
      </c>
      <c r="Y334" s="173">
        <v>173728.55562669819</v>
      </c>
      <c r="Z334" s="174">
        <v>163354.14086451087</v>
      </c>
      <c r="AA334" s="174">
        <v>174056.10168575757</v>
      </c>
      <c r="AB334" s="173">
        <v>191795.47816104718</v>
      </c>
      <c r="AC334" s="174">
        <v>204159.92598345963</v>
      </c>
      <c r="AD334" s="174">
        <v>201345.74504235361</v>
      </c>
      <c r="AE334" s="174">
        <v>189141.09747672098</v>
      </c>
      <c r="AF334" s="175">
        <v>179479.50525336419</v>
      </c>
      <c r="AG334" s="1"/>
      <c r="AH334" s="1"/>
      <c r="AI334" s="1"/>
      <c r="AJ334" s="1"/>
      <c r="AK334" s="1"/>
      <c r="AL334" s="5"/>
    </row>
    <row r="335" spans="2:38" s="2" customFormat="1" ht="9.9499999999999993" customHeight="1">
      <c r="B335" s="51" t="s">
        <v>49</v>
      </c>
      <c r="C335" s="52"/>
      <c r="D335" s="52"/>
      <c r="E335" s="52"/>
      <c r="F335" s="53"/>
      <c r="G335" s="176">
        <f t="shared" ref="G335:AF335" si="60">SUM(G336,G341,G344,G345,G346)</f>
        <v>65125.994535528174</v>
      </c>
      <c r="H335" s="177">
        <f t="shared" si="60"/>
        <v>66220.898023044763</v>
      </c>
      <c r="I335" s="177">
        <f t="shared" si="60"/>
        <v>66149.519260191446</v>
      </c>
      <c r="J335" s="176">
        <f t="shared" si="60"/>
        <v>64863.514874937078</v>
      </c>
      <c r="K335" s="177">
        <f t="shared" si="60"/>
        <v>66439.762202855098</v>
      </c>
      <c r="L335" s="177">
        <f t="shared" si="60"/>
        <v>66774.087991480075</v>
      </c>
      <c r="M335" s="176">
        <f t="shared" si="60"/>
        <v>67297.67635866307</v>
      </c>
      <c r="N335" s="177">
        <f t="shared" si="60"/>
        <v>64691.798465169501</v>
      </c>
      <c r="O335" s="177">
        <f t="shared" si="60"/>
        <v>58609.944120293192</v>
      </c>
      <c r="P335" s="176">
        <f t="shared" si="60"/>
        <v>58899.072792361236</v>
      </c>
      <c r="Q335" s="177">
        <f t="shared" si="60"/>
        <v>59357.428232750528</v>
      </c>
      <c r="R335" s="177">
        <f t="shared" si="60"/>
        <v>58040.999759272912</v>
      </c>
      <c r="S335" s="176">
        <f t="shared" si="60"/>
        <v>55348.265059446196</v>
      </c>
      <c r="T335" s="177">
        <f t="shared" si="60"/>
        <v>54560.852773661776</v>
      </c>
      <c r="U335" s="177">
        <f t="shared" si="60"/>
        <v>54543.233901614753</v>
      </c>
      <c r="V335" s="176">
        <f t="shared" si="60"/>
        <v>55643.977832797078</v>
      </c>
      <c r="W335" s="177">
        <f t="shared" si="60"/>
        <v>55893.472805397272</v>
      </c>
      <c r="X335" s="177">
        <f t="shared" si="60"/>
        <v>55092.64897419</v>
      </c>
      <c r="Y335" s="176">
        <f t="shared" si="60"/>
        <v>50793.224618314176</v>
      </c>
      <c r="Z335" s="177">
        <f t="shared" si="60"/>
        <v>45234.705405729786</v>
      </c>
      <c r="AA335" s="177">
        <f t="shared" si="60"/>
        <v>46316.103039967027</v>
      </c>
      <c r="AB335" s="176">
        <f t="shared" si="60"/>
        <v>46226.842695961474</v>
      </c>
      <c r="AC335" s="177">
        <f t="shared" si="60"/>
        <v>46288.208428078942</v>
      </c>
      <c r="AD335" s="177">
        <f t="shared" si="60"/>
        <v>48034.114633908313</v>
      </c>
      <c r="AE335" s="177">
        <f t="shared" si="60"/>
        <v>47434.264684650887</v>
      </c>
      <c r="AF335" s="178">
        <f t="shared" si="60"/>
        <v>46156.22773044122</v>
      </c>
      <c r="AG335" s="1"/>
      <c r="AH335" s="1"/>
      <c r="AI335" s="1"/>
      <c r="AJ335" s="1"/>
      <c r="AK335" s="1"/>
    </row>
    <row r="336" spans="2:38" s="2" customFormat="1" ht="9.9499999999999993" customHeight="1">
      <c r="B336" s="54"/>
      <c r="C336" s="13" t="s">
        <v>50</v>
      </c>
      <c r="D336" s="15"/>
      <c r="E336" s="15"/>
      <c r="F336" s="238"/>
      <c r="G336" s="179">
        <f t="shared" ref="G336:AF336" si="61">SUM(G337:G340)</f>
        <v>49218.657110465414</v>
      </c>
      <c r="H336" s="20">
        <f t="shared" si="61"/>
        <v>50536.318695285423</v>
      </c>
      <c r="I336" s="20">
        <f t="shared" si="61"/>
        <v>50953.307976125499</v>
      </c>
      <c r="J336" s="179">
        <f t="shared" si="61"/>
        <v>50239.913380184604</v>
      </c>
      <c r="K336" s="20">
        <f t="shared" si="61"/>
        <v>51250.192560402909</v>
      </c>
      <c r="L336" s="20">
        <f t="shared" si="61"/>
        <v>51130.777367210147</v>
      </c>
      <c r="M336" s="179">
        <f t="shared" si="61"/>
        <v>51473.757222270695</v>
      </c>
      <c r="N336" s="20">
        <f t="shared" si="61"/>
        <v>48824.77999016676</v>
      </c>
      <c r="O336" s="20">
        <f t="shared" si="61"/>
        <v>43847.700503772736</v>
      </c>
      <c r="P336" s="179">
        <f t="shared" si="61"/>
        <v>43563.766885549754</v>
      </c>
      <c r="Q336" s="20">
        <f t="shared" si="61"/>
        <v>43899.422551187461</v>
      </c>
      <c r="R336" s="20">
        <f t="shared" si="61"/>
        <v>42955.998859285304</v>
      </c>
      <c r="S336" s="179">
        <f t="shared" si="61"/>
        <v>40469.077845842869</v>
      </c>
      <c r="T336" s="20">
        <f t="shared" si="61"/>
        <v>40133.7417478692</v>
      </c>
      <c r="U336" s="20">
        <f t="shared" si="61"/>
        <v>39808.973338921569</v>
      </c>
      <c r="V336" s="179">
        <f t="shared" si="61"/>
        <v>41219.73187264704</v>
      </c>
      <c r="W336" s="20">
        <f t="shared" si="61"/>
        <v>41192.25716722104</v>
      </c>
      <c r="X336" s="20">
        <f t="shared" si="61"/>
        <v>40200.223106263526</v>
      </c>
      <c r="Y336" s="179">
        <f t="shared" si="61"/>
        <v>37432.491716224766</v>
      </c>
      <c r="Z336" s="20">
        <f t="shared" si="61"/>
        <v>32775.515152105858</v>
      </c>
      <c r="AA336" s="20">
        <f t="shared" si="61"/>
        <v>32747.858741581927</v>
      </c>
      <c r="AB336" s="179">
        <f t="shared" si="61"/>
        <v>33091.442253993395</v>
      </c>
      <c r="AC336" s="20">
        <f t="shared" si="61"/>
        <v>33660.75784585395</v>
      </c>
      <c r="AD336" s="20">
        <f t="shared" si="61"/>
        <v>35053.79249027327</v>
      </c>
      <c r="AE336" s="20">
        <f t="shared" si="61"/>
        <v>34795.261458362816</v>
      </c>
      <c r="AF336" s="180">
        <f t="shared" si="61"/>
        <v>33782.348129793652</v>
      </c>
      <c r="AG336" s="1"/>
      <c r="AH336" s="1"/>
      <c r="AI336" s="1"/>
      <c r="AJ336" s="1"/>
      <c r="AK336" s="1"/>
    </row>
    <row r="337" spans="2:38" s="2" customFormat="1" ht="9.9499999999999993" customHeight="1">
      <c r="B337" s="54"/>
      <c r="C337" s="55"/>
      <c r="D337" s="82" t="s">
        <v>247</v>
      </c>
      <c r="E337" s="82"/>
      <c r="F337" s="239"/>
      <c r="G337" s="181">
        <v>38701.103416042592</v>
      </c>
      <c r="H337" s="182">
        <v>40346.744742035473</v>
      </c>
      <c r="I337" s="182">
        <v>41665.79114506545</v>
      </c>
      <c r="J337" s="181">
        <v>41224.494256585334</v>
      </c>
      <c r="K337" s="182">
        <v>42297.116417365723</v>
      </c>
      <c r="L337" s="182">
        <v>42142.02726535382</v>
      </c>
      <c r="M337" s="181">
        <v>42559.539804125336</v>
      </c>
      <c r="N337" s="182">
        <v>39926.083389390726</v>
      </c>
      <c r="O337" s="182">
        <v>35362.599382577479</v>
      </c>
      <c r="P337" s="181">
        <v>35010.124942594921</v>
      </c>
      <c r="Q337" s="182">
        <v>35085.742906855594</v>
      </c>
      <c r="R337" s="182">
        <v>34374.185269382258</v>
      </c>
      <c r="S337" s="181">
        <v>32417.253435765444</v>
      </c>
      <c r="T337" s="182">
        <v>31935.273453308597</v>
      </c>
      <c r="U337" s="182">
        <v>31276.189983420805</v>
      </c>
      <c r="V337" s="181">
        <v>32279.645554026018</v>
      </c>
      <c r="W337" s="182">
        <v>31990.873871774482</v>
      </c>
      <c r="X337" s="182">
        <v>30658.349937916188</v>
      </c>
      <c r="Y337" s="181">
        <v>28552.561480293498</v>
      </c>
      <c r="Z337" s="182">
        <v>25308.481718967807</v>
      </c>
      <c r="AA337" s="182">
        <v>24321.270937421363</v>
      </c>
      <c r="AB337" s="181">
        <v>24982.895526650263</v>
      </c>
      <c r="AC337" s="182">
        <v>25624.79533860795</v>
      </c>
      <c r="AD337" s="182">
        <v>26805.206128279013</v>
      </c>
      <c r="AE337" s="182">
        <v>26557.37523672733</v>
      </c>
      <c r="AF337" s="183">
        <v>25936.250183603999</v>
      </c>
      <c r="AG337" s="1"/>
      <c r="AH337" s="1"/>
      <c r="AI337" s="1"/>
      <c r="AJ337" s="1"/>
      <c r="AK337" s="1"/>
    </row>
    <row r="338" spans="2:38" s="2" customFormat="1" ht="9.9499999999999993" customHeight="1">
      <c r="B338" s="54"/>
      <c r="C338" s="55"/>
      <c r="D338" s="79" t="s">
        <v>248</v>
      </c>
      <c r="E338" s="79"/>
      <c r="F338" s="240"/>
      <c r="G338" s="184">
        <v>6674.4490046098017</v>
      </c>
      <c r="H338" s="185">
        <v>6524.5328569297908</v>
      </c>
      <c r="I338" s="185">
        <v>5945.8339540571315</v>
      </c>
      <c r="J338" s="184">
        <v>5842.3534676861227</v>
      </c>
      <c r="K338" s="185">
        <v>5740.0247792311475</v>
      </c>
      <c r="L338" s="185">
        <v>5795.1316308500946</v>
      </c>
      <c r="M338" s="184">
        <v>5789.0719316293616</v>
      </c>
      <c r="N338" s="185">
        <v>5903.8352801359188</v>
      </c>
      <c r="O338" s="185">
        <v>5638.1994106625216</v>
      </c>
      <c r="P338" s="184">
        <v>5703.2053582387407</v>
      </c>
      <c r="Q338" s="185">
        <v>5899.9845210859867</v>
      </c>
      <c r="R338" s="185">
        <v>5594.9262706926866</v>
      </c>
      <c r="S338" s="184">
        <v>5605.2257994031515</v>
      </c>
      <c r="T338" s="185">
        <v>6010.9337107231668</v>
      </c>
      <c r="U338" s="185">
        <v>6398.6869967575658</v>
      </c>
      <c r="V338" s="184">
        <v>6645.7105523034497</v>
      </c>
      <c r="W338" s="185">
        <v>6788.1886315874181</v>
      </c>
      <c r="X338" s="185">
        <v>7012.0890129308336</v>
      </c>
      <c r="Y338" s="184">
        <v>6591.818326146341</v>
      </c>
      <c r="Z338" s="185">
        <v>5364.6005099960857</v>
      </c>
      <c r="AA338" s="185">
        <v>6284.7190568659153</v>
      </c>
      <c r="AB338" s="184">
        <v>5895.7907835699853</v>
      </c>
      <c r="AC338" s="185">
        <v>5679.325140228646</v>
      </c>
      <c r="AD338" s="185">
        <v>5766.6750900500374</v>
      </c>
      <c r="AE338" s="185">
        <v>5811.9451381047556</v>
      </c>
      <c r="AF338" s="186">
        <v>5475.5706032403023</v>
      </c>
      <c r="AG338" s="1"/>
      <c r="AH338" s="1"/>
      <c r="AI338" s="1"/>
      <c r="AJ338" s="1"/>
      <c r="AK338" s="1"/>
    </row>
    <row r="339" spans="2:38" s="2" customFormat="1" ht="9.9499999999999993" customHeight="1">
      <c r="B339" s="54"/>
      <c r="C339" s="55"/>
      <c r="D339" s="79" t="s">
        <v>81</v>
      </c>
      <c r="E339" s="79"/>
      <c r="F339" s="240"/>
      <c r="G339" s="184">
        <v>301.08346768875816</v>
      </c>
      <c r="H339" s="185">
        <v>295.75558173672357</v>
      </c>
      <c r="I339" s="185">
        <v>284.33507695387169</v>
      </c>
      <c r="J339" s="184">
        <v>278.10119582170148</v>
      </c>
      <c r="K339" s="185">
        <v>274.49444793382429</v>
      </c>
      <c r="L339" s="185">
        <v>268.4025813855352</v>
      </c>
      <c r="M339" s="184">
        <v>267.0690159667289</v>
      </c>
      <c r="N339" s="185">
        <v>255.03895087841644</v>
      </c>
      <c r="O339" s="185">
        <v>215.46154632264185</v>
      </c>
      <c r="P339" s="184">
        <v>219.97242158810099</v>
      </c>
      <c r="Q339" s="185">
        <v>213.57860666749826</v>
      </c>
      <c r="R339" s="185">
        <v>208.86000544832325</v>
      </c>
      <c r="S339" s="184">
        <v>203.12900687224544</v>
      </c>
      <c r="T339" s="185">
        <v>241.01415607975841</v>
      </c>
      <c r="U339" s="185">
        <v>251.14902502859258</v>
      </c>
      <c r="V339" s="184">
        <v>241.24001236422299</v>
      </c>
      <c r="W339" s="185">
        <v>232.12363462135133</v>
      </c>
      <c r="X339" s="185">
        <v>209.23136824971556</v>
      </c>
      <c r="Y339" s="184">
        <v>169.1159856869304</v>
      </c>
      <c r="Z339" s="185">
        <v>136.02453642742165</v>
      </c>
      <c r="AA339" s="185">
        <v>159.71679520765082</v>
      </c>
      <c r="AB339" s="184">
        <v>162.86525484191858</v>
      </c>
      <c r="AC339" s="185">
        <v>175.71269028489786</v>
      </c>
      <c r="AD339" s="185">
        <v>190.37433720387713</v>
      </c>
      <c r="AE339" s="185">
        <v>190.89998367000615</v>
      </c>
      <c r="AF339" s="186">
        <v>191.97771676369112</v>
      </c>
      <c r="AG339" s="1"/>
      <c r="AH339" s="1"/>
      <c r="AI339" s="1"/>
      <c r="AJ339" s="1"/>
      <c r="AK339" s="1"/>
    </row>
    <row r="340" spans="2:38" s="2" customFormat="1" ht="9.9499999999999993" customHeight="1">
      <c r="B340" s="54"/>
      <c r="C340" s="56"/>
      <c r="D340" s="83" t="s">
        <v>82</v>
      </c>
      <c r="E340" s="83"/>
      <c r="F340" s="241"/>
      <c r="G340" s="187">
        <v>3542.021222124265</v>
      </c>
      <c r="H340" s="188">
        <v>3369.2855145834346</v>
      </c>
      <c r="I340" s="188">
        <v>3057.3478000490459</v>
      </c>
      <c r="J340" s="187">
        <v>2894.9644600914435</v>
      </c>
      <c r="K340" s="188">
        <v>2938.556915872211</v>
      </c>
      <c r="L340" s="188">
        <v>2925.2158896206997</v>
      </c>
      <c r="M340" s="187">
        <v>2858.076470549267</v>
      </c>
      <c r="N340" s="188">
        <v>2739.8223697616959</v>
      </c>
      <c r="O340" s="188">
        <v>2631.4401642100925</v>
      </c>
      <c r="P340" s="187">
        <v>2630.4641631279924</v>
      </c>
      <c r="Q340" s="188">
        <v>2700.1165165783791</v>
      </c>
      <c r="R340" s="188">
        <v>2778.0273137620284</v>
      </c>
      <c r="S340" s="187">
        <v>2243.4696038020288</v>
      </c>
      <c r="T340" s="188">
        <v>1946.5204277576754</v>
      </c>
      <c r="U340" s="188">
        <v>1882.947333714603</v>
      </c>
      <c r="V340" s="187">
        <v>2053.135753953346</v>
      </c>
      <c r="W340" s="188">
        <v>2181.0710292377894</v>
      </c>
      <c r="X340" s="188">
        <v>2320.5527871667846</v>
      </c>
      <c r="Y340" s="187">
        <v>2118.995924098002</v>
      </c>
      <c r="Z340" s="188">
        <v>1966.4083867145414</v>
      </c>
      <c r="AA340" s="188">
        <v>1982.1519520869942</v>
      </c>
      <c r="AB340" s="187">
        <v>2049.8906889312284</v>
      </c>
      <c r="AC340" s="188">
        <v>2180.9246767324594</v>
      </c>
      <c r="AD340" s="188">
        <v>2291.5369347403403</v>
      </c>
      <c r="AE340" s="188">
        <v>2235.0410998607222</v>
      </c>
      <c r="AF340" s="189">
        <v>2178.5496261856597</v>
      </c>
      <c r="AG340" s="1"/>
      <c r="AH340" s="1"/>
      <c r="AI340" s="1"/>
      <c r="AJ340" s="1"/>
      <c r="AK340" s="1"/>
    </row>
    <row r="341" spans="2:38" s="2" customFormat="1" ht="9.9499999999999993" customHeight="1">
      <c r="B341" s="54"/>
      <c r="C341" s="57" t="s">
        <v>51</v>
      </c>
      <c r="D341" s="84"/>
      <c r="E341" s="84"/>
      <c r="F341" s="242"/>
      <c r="G341" s="190">
        <v>7039.0276631441375</v>
      </c>
      <c r="H341" s="191">
        <v>7007.4897373539416</v>
      </c>
      <c r="I341" s="191">
        <v>6823.9777847112446</v>
      </c>
      <c r="J341" s="190">
        <v>6386.8783119622403</v>
      </c>
      <c r="K341" s="191">
        <v>6805.4329131534469</v>
      </c>
      <c r="L341" s="191">
        <v>7012.8244869198716</v>
      </c>
      <c r="M341" s="190">
        <v>7067.0135666028118</v>
      </c>
      <c r="N341" s="191">
        <v>7060.469423876636</v>
      </c>
      <c r="O341" s="191">
        <v>6419.5147403499213</v>
      </c>
      <c r="P341" s="190">
        <v>6937.1486272867432</v>
      </c>
      <c r="Q341" s="191">
        <v>6809.764972794188</v>
      </c>
      <c r="R341" s="191">
        <v>6346.2435267378769</v>
      </c>
      <c r="S341" s="190">
        <v>6247.1962216433294</v>
      </c>
      <c r="T341" s="191">
        <v>6048.6357364506921</v>
      </c>
      <c r="U341" s="191">
        <v>6130.7938818470529</v>
      </c>
      <c r="V341" s="190">
        <v>5790.8509301319336</v>
      </c>
      <c r="W341" s="191">
        <v>5870.6507276783395</v>
      </c>
      <c r="X341" s="191">
        <v>5962.2544637854626</v>
      </c>
      <c r="Y341" s="190">
        <v>5103.3975425386125</v>
      </c>
      <c r="Z341" s="191">
        <v>4868.5921968109797</v>
      </c>
      <c r="AA341" s="191">
        <v>5423.4077351833548</v>
      </c>
      <c r="AB341" s="190">
        <v>5099.5687952769558</v>
      </c>
      <c r="AC341" s="191">
        <v>4648.2766017063832</v>
      </c>
      <c r="AD341" s="191">
        <v>4784.2942915214053</v>
      </c>
      <c r="AE341" s="191">
        <v>4685.081395420415</v>
      </c>
      <c r="AF341" s="192">
        <v>4591.4703155332927</v>
      </c>
      <c r="AG341" s="1"/>
      <c r="AH341" s="1"/>
      <c r="AI341" s="1"/>
      <c r="AJ341" s="1"/>
      <c r="AK341" s="1"/>
    </row>
    <row r="342" spans="2:38" s="2" customFormat="1" ht="9.9499999999999993" customHeight="1">
      <c r="B342" s="54"/>
      <c r="C342" s="58"/>
      <c r="D342" s="82" t="s">
        <v>249</v>
      </c>
      <c r="E342" s="82"/>
      <c r="F342" s="239"/>
      <c r="G342" s="181">
        <v>3415.9647954547263</v>
      </c>
      <c r="H342" s="182">
        <v>3362.2450836964763</v>
      </c>
      <c r="I342" s="182">
        <v>3389.6622568879811</v>
      </c>
      <c r="J342" s="181">
        <v>3215.7617554918893</v>
      </c>
      <c r="K342" s="182">
        <v>3421.7058201059876</v>
      </c>
      <c r="L342" s="182">
        <v>3455.7311845199329</v>
      </c>
      <c r="M342" s="181">
        <v>3481.0703981591801</v>
      </c>
      <c r="N342" s="182">
        <v>3391.4144586473922</v>
      </c>
      <c r="O342" s="182">
        <v>3007.3838059071368</v>
      </c>
      <c r="P342" s="181">
        <v>3305.1376515600991</v>
      </c>
      <c r="Q342" s="182">
        <v>3183.0712598808195</v>
      </c>
      <c r="R342" s="182">
        <v>2967.6928263043269</v>
      </c>
      <c r="S342" s="181">
        <v>2735.829694464479</v>
      </c>
      <c r="T342" s="182">
        <v>2457.0750376351916</v>
      </c>
      <c r="U342" s="182">
        <v>2466.5204063738406</v>
      </c>
      <c r="V342" s="181">
        <v>2163.5904622113367</v>
      </c>
      <c r="W342" s="182">
        <v>2196.240473420381</v>
      </c>
      <c r="X342" s="182">
        <v>2255.897996460219</v>
      </c>
      <c r="Y342" s="181">
        <v>2003.5568247993585</v>
      </c>
      <c r="Z342" s="182">
        <v>1919.7536297047582</v>
      </c>
      <c r="AA342" s="182">
        <v>2119.2525946780574</v>
      </c>
      <c r="AB342" s="181">
        <v>2004.4154689092252</v>
      </c>
      <c r="AC342" s="182">
        <v>1851.5943895709561</v>
      </c>
      <c r="AD342" s="182">
        <v>1929.7501352048555</v>
      </c>
      <c r="AE342" s="182">
        <v>1891.3677609931035</v>
      </c>
      <c r="AF342" s="183">
        <v>1947.4408614615611</v>
      </c>
      <c r="AG342" s="1"/>
      <c r="AH342" s="1"/>
      <c r="AI342" s="1"/>
      <c r="AJ342" s="1"/>
      <c r="AK342" s="1"/>
    </row>
    <row r="343" spans="2:38" s="2" customFormat="1" ht="9.9499999999999993" customHeight="1">
      <c r="B343" s="54"/>
      <c r="C343" s="59"/>
      <c r="D343" s="83" t="s">
        <v>250</v>
      </c>
      <c r="E343" s="83"/>
      <c r="F343" s="241"/>
      <c r="G343" s="187">
        <v>3623.0628676894112</v>
      </c>
      <c r="H343" s="188">
        <v>3645.2446536574653</v>
      </c>
      <c r="I343" s="188">
        <v>3434.3155278232634</v>
      </c>
      <c r="J343" s="187">
        <v>3171.116556470351</v>
      </c>
      <c r="K343" s="188">
        <v>3383.7270930474592</v>
      </c>
      <c r="L343" s="188">
        <v>3557.0933023999387</v>
      </c>
      <c r="M343" s="187">
        <v>3585.9431684436317</v>
      </c>
      <c r="N343" s="188">
        <v>3669.0549652292439</v>
      </c>
      <c r="O343" s="188">
        <v>3412.1309344427846</v>
      </c>
      <c r="P343" s="187">
        <v>3632.0109757266441</v>
      </c>
      <c r="Q343" s="188">
        <v>3626.6937129133685</v>
      </c>
      <c r="R343" s="188">
        <v>3378.55070043355</v>
      </c>
      <c r="S343" s="187">
        <v>3511.3665271788504</v>
      </c>
      <c r="T343" s="188">
        <v>3591.5606988155005</v>
      </c>
      <c r="U343" s="188">
        <v>3664.2734754732123</v>
      </c>
      <c r="V343" s="187">
        <v>3627.260467920597</v>
      </c>
      <c r="W343" s="188">
        <v>3674.4102542579585</v>
      </c>
      <c r="X343" s="188">
        <v>3706.3564673252436</v>
      </c>
      <c r="Y343" s="187">
        <v>3099.8407177392537</v>
      </c>
      <c r="Z343" s="188">
        <v>2948.8385671062215</v>
      </c>
      <c r="AA343" s="188">
        <v>3304.1551405052974</v>
      </c>
      <c r="AB343" s="187">
        <v>3095.1533263677306</v>
      </c>
      <c r="AC343" s="188">
        <v>2796.6822121354271</v>
      </c>
      <c r="AD343" s="188">
        <v>2854.5441563165496</v>
      </c>
      <c r="AE343" s="188">
        <v>2793.7136344273113</v>
      </c>
      <c r="AF343" s="189">
        <v>2644.0294540717314</v>
      </c>
      <c r="AG343" s="1"/>
      <c r="AH343" s="1"/>
      <c r="AI343" s="1"/>
      <c r="AJ343" s="1"/>
      <c r="AK343" s="1"/>
    </row>
    <row r="344" spans="2:38" s="2" customFormat="1" ht="9.9499999999999993" customHeight="1">
      <c r="B344" s="54"/>
      <c r="C344" s="60" t="s">
        <v>52</v>
      </c>
      <c r="D344" s="109"/>
      <c r="E344" s="109"/>
      <c r="F344" s="104"/>
      <c r="G344" s="193">
        <v>7272.7601051779366</v>
      </c>
      <c r="H344" s="194">
        <v>7091.4333111520082</v>
      </c>
      <c r="I344" s="194">
        <v>6796.0270409401091</v>
      </c>
      <c r="J344" s="193">
        <v>6652.2283869302664</v>
      </c>
      <c r="K344" s="194">
        <v>6656.1869920915788</v>
      </c>
      <c r="L344" s="194">
        <v>6849.5948379410793</v>
      </c>
      <c r="M344" s="193">
        <v>6870.5168410732231</v>
      </c>
      <c r="N344" s="194">
        <v>6834.1265198527999</v>
      </c>
      <c r="O344" s="194">
        <v>6545.5419320590336</v>
      </c>
      <c r="P344" s="193">
        <v>6463.1812625845996</v>
      </c>
      <c r="Q344" s="194">
        <v>6739.5274743262462</v>
      </c>
      <c r="R344" s="194">
        <v>6762.5046737338816</v>
      </c>
      <c r="S344" s="193">
        <v>6597.9044290885777</v>
      </c>
      <c r="T344" s="194">
        <v>6366.4953109832304</v>
      </c>
      <c r="U344" s="194">
        <v>6483.0399152253349</v>
      </c>
      <c r="V344" s="193">
        <v>6496.4652742315675</v>
      </c>
      <c r="W344" s="194">
        <v>6567.9742878366787</v>
      </c>
      <c r="X344" s="194">
        <v>6694.9345561970713</v>
      </c>
      <c r="Y344" s="193">
        <v>6236.5687163682669</v>
      </c>
      <c r="Z344" s="194">
        <v>5468.3465203851802</v>
      </c>
      <c r="AA344" s="194">
        <v>6100.6968938516457</v>
      </c>
      <c r="AB344" s="193">
        <v>5964.6174366201221</v>
      </c>
      <c r="AC344" s="194">
        <v>6060.7866012011864</v>
      </c>
      <c r="AD344" s="194">
        <v>6169.6090669051446</v>
      </c>
      <c r="AE344" s="194">
        <v>6092.9718310436147</v>
      </c>
      <c r="AF344" s="195">
        <v>5933.9549052864904</v>
      </c>
      <c r="AG344" s="1"/>
      <c r="AH344" s="1"/>
      <c r="AI344" s="1"/>
      <c r="AJ344" s="1"/>
      <c r="AK344" s="1"/>
    </row>
    <row r="345" spans="2:38" s="2" customFormat="1" ht="9.9499999999999993" customHeight="1">
      <c r="B345" s="54"/>
      <c r="C345" s="61" t="s">
        <v>53</v>
      </c>
      <c r="D345" s="110"/>
      <c r="E345" s="110"/>
      <c r="F345" s="105"/>
      <c r="G345" s="196">
        <v>1531.2802967406865</v>
      </c>
      <c r="H345" s="197">
        <v>1518.8813192533894</v>
      </c>
      <c r="I345" s="197">
        <v>1510.9365684146064</v>
      </c>
      <c r="J345" s="196">
        <v>1524.9321658599704</v>
      </c>
      <c r="K345" s="197">
        <v>1661.1529972071523</v>
      </c>
      <c r="L345" s="197">
        <v>1709.3536294089783</v>
      </c>
      <c r="M345" s="196">
        <v>1806.7147887163414</v>
      </c>
      <c r="N345" s="197">
        <v>1886.3306912733019</v>
      </c>
      <c r="O345" s="197">
        <v>1710.6919941114984</v>
      </c>
      <c r="P345" s="196">
        <v>1845.6503869401404</v>
      </c>
      <c r="Q345" s="197">
        <v>1822.2115344426247</v>
      </c>
      <c r="R345" s="197">
        <v>1898.0363095158432</v>
      </c>
      <c r="S345" s="196">
        <v>1954.2181328714137</v>
      </c>
      <c r="T345" s="197">
        <v>1926.6512483586587</v>
      </c>
      <c r="U345" s="197">
        <v>2034.1347656207925</v>
      </c>
      <c r="V345" s="196">
        <v>2046.8786357865356</v>
      </c>
      <c r="W345" s="197">
        <v>2175.0709326612105</v>
      </c>
      <c r="X345" s="197">
        <v>2149.07516794395</v>
      </c>
      <c r="Y345" s="196">
        <v>1949.2201531825328</v>
      </c>
      <c r="Z345" s="197">
        <v>2050.9583064277685</v>
      </c>
      <c r="AA345" s="197">
        <v>1968.2853293501</v>
      </c>
      <c r="AB345" s="196">
        <v>1995.4050500710009</v>
      </c>
      <c r="AC345" s="197">
        <v>1841.9787293174245</v>
      </c>
      <c r="AD345" s="197">
        <v>1944.0899352084996</v>
      </c>
      <c r="AE345" s="197">
        <v>1780.5147498240381</v>
      </c>
      <c r="AF345" s="198">
        <v>1765.4094898277892</v>
      </c>
      <c r="AG345" s="1"/>
      <c r="AH345" s="1"/>
      <c r="AI345" s="1"/>
      <c r="AJ345" s="1"/>
      <c r="AK345" s="1"/>
    </row>
    <row r="346" spans="2:38" s="2" customFormat="1" ht="9.9499999999999993" customHeight="1" thickBot="1">
      <c r="B346" s="62"/>
      <c r="C346" s="63" t="s">
        <v>251</v>
      </c>
      <c r="D346" s="111"/>
      <c r="E346" s="111"/>
      <c r="F346" s="106"/>
      <c r="G346" s="199">
        <v>64.269360000000034</v>
      </c>
      <c r="H346" s="200">
        <v>66.774960000000021</v>
      </c>
      <c r="I346" s="200">
        <v>65.269890000000032</v>
      </c>
      <c r="J346" s="199">
        <v>59.562630000000013</v>
      </c>
      <c r="K346" s="200">
        <v>66.796740000000028</v>
      </c>
      <c r="L346" s="200">
        <v>71.53767000000002</v>
      </c>
      <c r="M346" s="199">
        <v>79.673940000000016</v>
      </c>
      <c r="N346" s="200">
        <v>86.091840000000047</v>
      </c>
      <c r="O346" s="200">
        <v>86.494950000000074</v>
      </c>
      <c r="P346" s="199">
        <v>89.325630000000018</v>
      </c>
      <c r="Q346" s="200">
        <v>86.501700000000056</v>
      </c>
      <c r="R346" s="200">
        <v>78.216390000000018</v>
      </c>
      <c r="S346" s="199">
        <v>79.868430000000075</v>
      </c>
      <c r="T346" s="200">
        <v>85.328729999999979</v>
      </c>
      <c r="U346" s="200">
        <v>86.292000000000002</v>
      </c>
      <c r="V346" s="199">
        <v>90.051119999999997</v>
      </c>
      <c r="W346" s="200">
        <v>87.519690000000054</v>
      </c>
      <c r="X346" s="200">
        <v>86.161680000000047</v>
      </c>
      <c r="Y346" s="199">
        <v>71.546490000000006</v>
      </c>
      <c r="Z346" s="200">
        <v>71.293230000000023</v>
      </c>
      <c r="AA346" s="200">
        <v>75.854340000000036</v>
      </c>
      <c r="AB346" s="199">
        <v>75.809160000000048</v>
      </c>
      <c r="AC346" s="200">
        <v>76.408650000000023</v>
      </c>
      <c r="AD346" s="200">
        <v>82.328850000000017</v>
      </c>
      <c r="AE346" s="200">
        <v>80.435250000000025</v>
      </c>
      <c r="AF346" s="201">
        <v>83.044890000000009</v>
      </c>
      <c r="AG346" s="1"/>
      <c r="AH346" s="1"/>
      <c r="AI346" s="1"/>
      <c r="AJ346" s="1"/>
      <c r="AK346" s="1"/>
    </row>
    <row r="347" spans="2:38" s="2" customFormat="1" ht="9.9499999999999993" customHeight="1">
      <c r="B347" s="64" t="s">
        <v>54</v>
      </c>
      <c r="C347" s="65"/>
      <c r="D347" s="112"/>
      <c r="E347" s="112"/>
      <c r="F347" s="243"/>
      <c r="G347" s="202">
        <f t="shared" ref="G347:AF347" si="62">SUM(G348:G350)</f>
        <v>24004.789495147605</v>
      </c>
      <c r="H347" s="203">
        <f t="shared" si="62"/>
        <v>24193.303079771096</v>
      </c>
      <c r="I347" s="203">
        <f t="shared" si="62"/>
        <v>25997.784883166441</v>
      </c>
      <c r="J347" s="202">
        <f t="shared" si="62"/>
        <v>25019.816501809953</v>
      </c>
      <c r="K347" s="203">
        <f t="shared" si="62"/>
        <v>28598.436990483406</v>
      </c>
      <c r="L347" s="203">
        <f t="shared" si="62"/>
        <v>29139.666356417249</v>
      </c>
      <c r="M347" s="202">
        <f t="shared" si="62"/>
        <v>29649.88451555858</v>
      </c>
      <c r="N347" s="203">
        <f t="shared" si="62"/>
        <v>31207.113724399005</v>
      </c>
      <c r="O347" s="203">
        <f t="shared" si="62"/>
        <v>31447.885947133283</v>
      </c>
      <c r="P347" s="202">
        <f t="shared" si="62"/>
        <v>31365.707267695379</v>
      </c>
      <c r="Q347" s="203">
        <f t="shared" si="62"/>
        <v>32856.496577069207</v>
      </c>
      <c r="R347" s="203">
        <f t="shared" si="62"/>
        <v>32522.541455449929</v>
      </c>
      <c r="S347" s="202">
        <f t="shared" si="62"/>
        <v>32767.72216385082</v>
      </c>
      <c r="T347" s="203">
        <f t="shared" si="62"/>
        <v>33515.749112426711</v>
      </c>
      <c r="U347" s="203">
        <f t="shared" si="62"/>
        <v>32703.600998426424</v>
      </c>
      <c r="V347" s="202">
        <f t="shared" si="62"/>
        <v>31657.635765383384</v>
      </c>
      <c r="W347" s="203">
        <f t="shared" si="62"/>
        <v>29911.656708535389</v>
      </c>
      <c r="X347" s="203">
        <f t="shared" si="62"/>
        <v>30488.157264612142</v>
      </c>
      <c r="Y347" s="202">
        <f t="shared" si="62"/>
        <v>31861.48352838077</v>
      </c>
      <c r="Z347" s="203">
        <f t="shared" si="62"/>
        <v>28202.776998201294</v>
      </c>
      <c r="AA347" s="203">
        <f t="shared" si="62"/>
        <v>28719.830988225869</v>
      </c>
      <c r="AB347" s="202">
        <f t="shared" si="62"/>
        <v>28039.636165409298</v>
      </c>
      <c r="AC347" s="203">
        <f t="shared" si="62"/>
        <v>29845.585203940114</v>
      </c>
      <c r="AD347" s="203">
        <f t="shared" si="62"/>
        <v>29333.357204807158</v>
      </c>
      <c r="AE347" s="203">
        <f t="shared" si="62"/>
        <v>28528.100336765823</v>
      </c>
      <c r="AF347" s="204">
        <f t="shared" si="62"/>
        <v>28870.701896446259</v>
      </c>
      <c r="AG347" s="1"/>
      <c r="AH347" s="1"/>
      <c r="AI347" s="1"/>
      <c r="AJ347" s="1"/>
      <c r="AK347" s="1"/>
    </row>
    <row r="348" spans="2:38" s="2" customFormat="1" ht="9.9499999999999993" customHeight="1">
      <c r="B348" s="66"/>
      <c r="C348" s="67" t="s">
        <v>77</v>
      </c>
      <c r="D348" s="113"/>
      <c r="E348" s="113"/>
      <c r="F348" s="244"/>
      <c r="G348" s="205">
        <v>12424.358243728177</v>
      </c>
      <c r="H348" s="206">
        <v>12457.050510604888</v>
      </c>
      <c r="I348" s="206">
        <v>13491.881913312984</v>
      </c>
      <c r="J348" s="205">
        <v>13262.715116842475</v>
      </c>
      <c r="K348" s="206">
        <v>15754.880913536417</v>
      </c>
      <c r="L348" s="206">
        <v>16041.025518136634</v>
      </c>
      <c r="M348" s="205">
        <v>16484.720502588578</v>
      </c>
      <c r="N348" s="206">
        <v>17056.889437872578</v>
      </c>
      <c r="O348" s="206">
        <v>17086.230257302534</v>
      </c>
      <c r="P348" s="205">
        <v>16840.903510565735</v>
      </c>
      <c r="Q348" s="206">
        <v>16986.229817081476</v>
      </c>
      <c r="R348" s="206">
        <v>15759.485264112602</v>
      </c>
      <c r="S348" s="205">
        <v>15193.066976590781</v>
      </c>
      <c r="T348" s="206">
        <v>15190.869708625942</v>
      </c>
      <c r="U348" s="206">
        <v>14647.526466154071</v>
      </c>
      <c r="V348" s="205">
        <v>14094.088977374897</v>
      </c>
      <c r="W348" s="206">
        <v>13240.566558284328</v>
      </c>
      <c r="X348" s="206">
        <v>13090.776652872974</v>
      </c>
      <c r="Y348" s="205">
        <v>14733.7022110214</v>
      </c>
      <c r="Z348" s="206">
        <v>12039.977581071978</v>
      </c>
      <c r="AA348" s="206">
        <v>12544.108099882513</v>
      </c>
      <c r="AB348" s="205">
        <v>11944.293599791352</v>
      </c>
      <c r="AC348" s="206">
        <v>12517.163912418122</v>
      </c>
      <c r="AD348" s="206">
        <v>12314.308773011355</v>
      </c>
      <c r="AE348" s="206">
        <v>11935.868384098336</v>
      </c>
      <c r="AF348" s="207">
        <v>12151.026737264696</v>
      </c>
      <c r="AG348" s="1"/>
      <c r="AH348" s="1"/>
      <c r="AI348" s="1"/>
      <c r="AJ348" s="1"/>
      <c r="AK348" s="1"/>
    </row>
    <row r="349" spans="2:38" s="2" customFormat="1" ht="9.9499999999999993" customHeight="1">
      <c r="B349" s="66"/>
      <c r="C349" s="68" t="s">
        <v>55</v>
      </c>
      <c r="D349" s="108"/>
      <c r="E349" s="108"/>
      <c r="F349" s="245"/>
      <c r="G349" s="184">
        <v>702.83026999291678</v>
      </c>
      <c r="H349" s="185">
        <v>686.44620024230187</v>
      </c>
      <c r="I349" s="185">
        <v>698.89764571316766</v>
      </c>
      <c r="J349" s="184">
        <v>680.74547632983922</v>
      </c>
      <c r="K349" s="185">
        <v>701.91349393186852</v>
      </c>
      <c r="L349" s="185">
        <v>667.82873473264453</v>
      </c>
      <c r="M349" s="184">
        <v>640.46784939712438</v>
      </c>
      <c r="N349" s="185">
        <v>655.23057167867137</v>
      </c>
      <c r="O349" s="185">
        <v>609.1187236752379</v>
      </c>
      <c r="P349" s="184">
        <v>652.57502705106276</v>
      </c>
      <c r="Q349" s="185">
        <v>655.91443265909516</v>
      </c>
      <c r="R349" s="185">
        <v>630.52981102330273</v>
      </c>
      <c r="S349" s="184">
        <v>577.04643230948568</v>
      </c>
      <c r="T349" s="185">
        <v>516.5268173218675</v>
      </c>
      <c r="U349" s="185">
        <v>506.69926841574829</v>
      </c>
      <c r="V349" s="184">
        <v>506.81438218982044</v>
      </c>
      <c r="W349" s="185">
        <v>522.35987148863205</v>
      </c>
      <c r="X349" s="185">
        <v>561.19836242802796</v>
      </c>
      <c r="Y349" s="184">
        <v>530.41167542322773</v>
      </c>
      <c r="Z349" s="185">
        <v>513.68788841490209</v>
      </c>
      <c r="AA349" s="185">
        <v>526.91409091663695</v>
      </c>
      <c r="AB349" s="184">
        <v>524.12535460171284</v>
      </c>
      <c r="AC349" s="185">
        <v>528.10321016884393</v>
      </c>
      <c r="AD349" s="185">
        <v>604.69033239592966</v>
      </c>
      <c r="AE349" s="185">
        <v>617.02824714749113</v>
      </c>
      <c r="AF349" s="186">
        <v>624.93138440348548</v>
      </c>
      <c r="AG349" s="1"/>
      <c r="AH349" s="1"/>
      <c r="AI349" s="1"/>
      <c r="AJ349" s="1"/>
      <c r="AK349" s="1"/>
    </row>
    <row r="350" spans="2:38" s="2" customFormat="1" ht="9.9499999999999993" customHeight="1" thickBot="1">
      <c r="B350" s="66"/>
      <c r="C350" s="107" t="s">
        <v>56</v>
      </c>
      <c r="D350" s="114"/>
      <c r="E350" s="114"/>
      <c r="F350" s="246"/>
      <c r="G350" s="208">
        <v>10877.600981426513</v>
      </c>
      <c r="H350" s="209">
        <v>11049.806368923906</v>
      </c>
      <c r="I350" s="209">
        <v>11807.005324140289</v>
      </c>
      <c r="J350" s="208">
        <v>11076.355908637637</v>
      </c>
      <c r="K350" s="209">
        <v>12141.64258301512</v>
      </c>
      <c r="L350" s="209">
        <v>12430.812103547969</v>
      </c>
      <c r="M350" s="208">
        <v>12524.696163572877</v>
      </c>
      <c r="N350" s="209">
        <v>13494.993714847755</v>
      </c>
      <c r="O350" s="209">
        <v>13752.536966155511</v>
      </c>
      <c r="P350" s="208">
        <v>13872.228730078583</v>
      </c>
      <c r="Q350" s="209">
        <v>15214.352327328641</v>
      </c>
      <c r="R350" s="209">
        <v>16132.526380314026</v>
      </c>
      <c r="S350" s="208">
        <v>16997.608754950554</v>
      </c>
      <c r="T350" s="209">
        <v>17808.352586478897</v>
      </c>
      <c r="U350" s="209">
        <v>17549.375263856604</v>
      </c>
      <c r="V350" s="208">
        <v>17056.732405818664</v>
      </c>
      <c r="W350" s="209">
        <v>16148.73027876243</v>
      </c>
      <c r="X350" s="209">
        <v>16836.182249311139</v>
      </c>
      <c r="Y350" s="208">
        <v>16597.369641936144</v>
      </c>
      <c r="Z350" s="209">
        <v>15649.111528714413</v>
      </c>
      <c r="AA350" s="209">
        <v>15648.80879742672</v>
      </c>
      <c r="AB350" s="208">
        <v>15571.217211016236</v>
      </c>
      <c r="AC350" s="209">
        <v>16800.318081353151</v>
      </c>
      <c r="AD350" s="209">
        <v>16414.358099399873</v>
      </c>
      <c r="AE350" s="209">
        <v>15975.203705519996</v>
      </c>
      <c r="AF350" s="210">
        <v>16094.743774778077</v>
      </c>
      <c r="AG350" s="1"/>
      <c r="AH350" s="1"/>
      <c r="AI350" s="1"/>
      <c r="AJ350" s="1"/>
      <c r="AK350" s="1"/>
    </row>
    <row r="351" spans="2:38" s="2" customFormat="1" ht="9.9499999999999993" customHeight="1">
      <c r="B351" s="69" t="s">
        <v>78</v>
      </c>
      <c r="C351" s="70"/>
      <c r="D351" s="80"/>
      <c r="E351" s="80"/>
      <c r="F351" s="247"/>
      <c r="G351" s="211">
        <f t="shared" ref="G351:AF351" si="63">SUM(G352,G355:G356)</f>
        <v>6490.8852525847151</v>
      </c>
      <c r="H351" s="212">
        <f t="shared" si="63"/>
        <v>6282.4574959036663</v>
      </c>
      <c r="I351" s="212">
        <f t="shared" si="63"/>
        <v>6025.6449748862251</v>
      </c>
      <c r="J351" s="211">
        <f t="shared" si="63"/>
        <v>5803.8030176439215</v>
      </c>
      <c r="K351" s="212">
        <f t="shared" si="63"/>
        <v>5603.3420203765063</v>
      </c>
      <c r="L351" s="212">
        <f t="shared" si="63"/>
        <v>5791.6632149150118</v>
      </c>
      <c r="M351" s="211">
        <f t="shared" si="63"/>
        <v>5902.7988091002171</v>
      </c>
      <c r="N351" s="212">
        <f t="shared" si="63"/>
        <v>5864.0098537254944</v>
      </c>
      <c r="O351" s="212">
        <f t="shared" si="63"/>
        <v>5442.9868276799261</v>
      </c>
      <c r="P351" s="211">
        <f t="shared" si="63"/>
        <v>5461.7732226118824</v>
      </c>
      <c r="Q351" s="212">
        <f t="shared" si="63"/>
        <v>5530.5044939630907</v>
      </c>
      <c r="R351" s="212">
        <f t="shared" si="63"/>
        <v>5078.7758586662912</v>
      </c>
      <c r="S351" s="211">
        <f t="shared" si="63"/>
        <v>4836.5081299755002</v>
      </c>
      <c r="T351" s="212">
        <f t="shared" si="63"/>
        <v>4672.4789726132021</v>
      </c>
      <c r="U351" s="212">
        <f t="shared" si="63"/>
        <v>4524.6936050694858</v>
      </c>
      <c r="V351" s="211">
        <f t="shared" si="63"/>
        <v>4464.5164405948972</v>
      </c>
      <c r="W351" s="212">
        <f t="shared" si="63"/>
        <v>4399.0045602344007</v>
      </c>
      <c r="X351" s="212">
        <f t="shared" si="63"/>
        <v>4423.0758854723044</v>
      </c>
      <c r="Y351" s="211">
        <f t="shared" si="63"/>
        <v>4002.8765432333021</v>
      </c>
      <c r="Z351" s="212">
        <f t="shared" si="63"/>
        <v>3664.5070855664326</v>
      </c>
      <c r="AA351" s="212">
        <f t="shared" si="63"/>
        <v>3559.4340294211102</v>
      </c>
      <c r="AB351" s="211">
        <f t="shared" si="63"/>
        <v>3448.6931324486986</v>
      </c>
      <c r="AC351" s="212">
        <f t="shared" si="63"/>
        <v>3459.0045085556894</v>
      </c>
      <c r="AD351" s="212">
        <f t="shared" si="63"/>
        <v>3465.3787908582367</v>
      </c>
      <c r="AE351" s="212">
        <f t="shared" si="63"/>
        <v>3371.0284297616081</v>
      </c>
      <c r="AF351" s="213">
        <f t="shared" si="63"/>
        <v>3409.7549429953565</v>
      </c>
      <c r="AG351" s="1"/>
      <c r="AH351" s="1"/>
      <c r="AI351" s="1"/>
      <c r="AJ351" s="1"/>
      <c r="AK351" s="1"/>
      <c r="AL351" s="5"/>
    </row>
    <row r="352" spans="2:38" s="2" customFormat="1" ht="9.9499999999999993" customHeight="1">
      <c r="B352" s="71"/>
      <c r="C352" s="72" t="s">
        <v>57</v>
      </c>
      <c r="D352" s="73"/>
      <c r="E352" s="73"/>
      <c r="F352" s="115"/>
      <c r="G352" s="214">
        <f t="shared" ref="G352:AF352" si="64">SUM(G353:G354)</f>
        <v>608.8830323714285</v>
      </c>
      <c r="H352" s="215">
        <f t="shared" si="64"/>
        <v>547.87568817142858</v>
      </c>
      <c r="I352" s="215">
        <f t="shared" si="64"/>
        <v>493.0069734857143</v>
      </c>
      <c r="J352" s="214">
        <f t="shared" si="64"/>
        <v>523.52121873333328</v>
      </c>
      <c r="K352" s="215">
        <f t="shared" si="64"/>
        <v>342.54281495238104</v>
      </c>
      <c r="L352" s="215">
        <f t="shared" si="64"/>
        <v>359.12538566666672</v>
      </c>
      <c r="M352" s="214">
        <f t="shared" si="64"/>
        <v>349.6185054476191</v>
      </c>
      <c r="N352" s="215">
        <f t="shared" si="64"/>
        <v>371.50371699047616</v>
      </c>
      <c r="O352" s="215">
        <f t="shared" si="64"/>
        <v>376.93193486666661</v>
      </c>
      <c r="P352" s="214">
        <f t="shared" si="64"/>
        <v>370.29462349523817</v>
      </c>
      <c r="Q352" s="215">
        <f t="shared" si="64"/>
        <v>442.53070567619039</v>
      </c>
      <c r="R352" s="215">
        <f t="shared" si="64"/>
        <v>367.68445549523807</v>
      </c>
      <c r="S352" s="214">
        <f t="shared" si="64"/>
        <v>408.14204954285714</v>
      </c>
      <c r="T352" s="215">
        <f t="shared" si="64"/>
        <v>430.18884228571432</v>
      </c>
      <c r="U352" s="215">
        <f t="shared" si="64"/>
        <v>402.22257040952377</v>
      </c>
      <c r="V352" s="214">
        <f t="shared" si="64"/>
        <v>410.55994037142864</v>
      </c>
      <c r="W352" s="215">
        <f t="shared" si="64"/>
        <v>383.4825898095238</v>
      </c>
      <c r="X352" s="215">
        <f t="shared" si="64"/>
        <v>500.07924591428571</v>
      </c>
      <c r="Y352" s="214">
        <f t="shared" si="64"/>
        <v>439.97515058095235</v>
      </c>
      <c r="Z352" s="215">
        <f t="shared" si="64"/>
        <v>390.10057879047622</v>
      </c>
      <c r="AA352" s="215">
        <f t="shared" si="64"/>
        <v>402.94034859047622</v>
      </c>
      <c r="AB352" s="214">
        <f t="shared" si="64"/>
        <v>414.65140985714288</v>
      </c>
      <c r="AC352" s="215">
        <f t="shared" si="64"/>
        <v>520.16101332380958</v>
      </c>
      <c r="AD352" s="215">
        <f t="shared" si="64"/>
        <v>577.77024978095233</v>
      </c>
      <c r="AE352" s="215">
        <f t="shared" si="64"/>
        <v>559.19219745714281</v>
      </c>
      <c r="AF352" s="216">
        <f t="shared" si="64"/>
        <v>559.19219745714281</v>
      </c>
      <c r="AG352" s="1"/>
      <c r="AH352" s="1"/>
      <c r="AI352" s="1"/>
      <c r="AJ352" s="1"/>
      <c r="AK352" s="1"/>
    </row>
    <row r="353" spans="2:38" s="2" customFormat="1" ht="9.9499999999999993" customHeight="1">
      <c r="B353" s="71"/>
      <c r="C353" s="49"/>
      <c r="D353" s="74" t="s">
        <v>58</v>
      </c>
      <c r="E353" s="124"/>
      <c r="F353" s="232"/>
      <c r="G353" s="155">
        <v>550.23920379999993</v>
      </c>
      <c r="H353" s="156">
        <v>527.37032626666667</v>
      </c>
      <c r="I353" s="156">
        <v>477.13732586666669</v>
      </c>
      <c r="J353" s="155">
        <v>481.58261873333328</v>
      </c>
      <c r="K353" s="156">
        <v>292.75650066666674</v>
      </c>
      <c r="L353" s="156">
        <v>303.52845233333341</v>
      </c>
      <c r="M353" s="155">
        <v>292.73561973333341</v>
      </c>
      <c r="N353" s="156">
        <v>303.65330746666666</v>
      </c>
      <c r="O353" s="156">
        <v>300.00380153333327</v>
      </c>
      <c r="P353" s="155">
        <v>293.56731873333337</v>
      </c>
      <c r="Q353" s="156">
        <v>332.90198186666657</v>
      </c>
      <c r="R353" s="156">
        <v>247.34728406666662</v>
      </c>
      <c r="S353" s="155">
        <v>269.91772573333333</v>
      </c>
      <c r="T353" s="156">
        <v>246.39832800000002</v>
      </c>
      <c r="U353" s="156">
        <v>236.30097993333328</v>
      </c>
      <c r="V353" s="155">
        <v>231.29451180000001</v>
      </c>
      <c r="W353" s="156">
        <v>230.36059933333334</v>
      </c>
      <c r="X353" s="156">
        <v>325.00062686666666</v>
      </c>
      <c r="Y353" s="155">
        <v>305.7365982</v>
      </c>
      <c r="Z353" s="156">
        <v>270.15270260000005</v>
      </c>
      <c r="AA353" s="156">
        <v>242.88427239999999</v>
      </c>
      <c r="AB353" s="155">
        <v>246.77580033333334</v>
      </c>
      <c r="AC353" s="156">
        <v>369.97487046666669</v>
      </c>
      <c r="AD353" s="156">
        <v>379.57696406666668</v>
      </c>
      <c r="AE353" s="156">
        <v>370.19805459999998</v>
      </c>
      <c r="AF353" s="157">
        <v>370.19805459999998</v>
      </c>
      <c r="AG353" s="1"/>
      <c r="AH353" s="1"/>
      <c r="AI353" s="1"/>
      <c r="AJ353" s="1"/>
      <c r="AK353" s="1"/>
    </row>
    <row r="354" spans="2:38" s="2" customFormat="1" ht="9.9499999999999993" customHeight="1">
      <c r="B354" s="71"/>
      <c r="C354" s="75"/>
      <c r="D354" s="81" t="s">
        <v>59</v>
      </c>
      <c r="E354" s="128"/>
      <c r="F354" s="248"/>
      <c r="G354" s="217">
        <v>58.643828571428571</v>
      </c>
      <c r="H354" s="218">
        <v>20.505361904761902</v>
      </c>
      <c r="I354" s="218">
        <v>15.869647619047624</v>
      </c>
      <c r="J354" s="217">
        <v>41.938600000000008</v>
      </c>
      <c r="K354" s="218">
        <v>49.786314285714298</v>
      </c>
      <c r="L354" s="218">
        <v>55.59693333333334</v>
      </c>
      <c r="M354" s="217">
        <v>56.88288571428572</v>
      </c>
      <c r="N354" s="218">
        <v>67.850409523809532</v>
      </c>
      <c r="O354" s="218">
        <v>76.928133333333349</v>
      </c>
      <c r="P354" s="217">
        <v>76.727304761904776</v>
      </c>
      <c r="Q354" s="218">
        <v>109.62872380952382</v>
      </c>
      <c r="R354" s="218">
        <v>120.33717142857144</v>
      </c>
      <c r="S354" s="217">
        <v>138.22432380952381</v>
      </c>
      <c r="T354" s="218">
        <v>183.79051428571429</v>
      </c>
      <c r="U354" s="218">
        <v>165.92159047619046</v>
      </c>
      <c r="V354" s="217">
        <v>179.2654285714286</v>
      </c>
      <c r="W354" s="218">
        <v>153.12199047619049</v>
      </c>
      <c r="X354" s="218">
        <v>175.07861904761904</v>
      </c>
      <c r="Y354" s="217">
        <v>134.23855238095237</v>
      </c>
      <c r="Z354" s="218">
        <v>119.94787619047619</v>
      </c>
      <c r="AA354" s="218">
        <v>160.05607619047623</v>
      </c>
      <c r="AB354" s="217">
        <v>167.87560952380954</v>
      </c>
      <c r="AC354" s="218">
        <v>150.18614285714287</v>
      </c>
      <c r="AD354" s="218">
        <v>198.19328571428571</v>
      </c>
      <c r="AE354" s="218">
        <v>188.99414285714286</v>
      </c>
      <c r="AF354" s="219">
        <v>188.99414285714286</v>
      </c>
      <c r="AG354" s="1"/>
      <c r="AH354" s="1"/>
      <c r="AI354" s="1"/>
      <c r="AJ354" s="1"/>
      <c r="AK354" s="1"/>
    </row>
    <row r="355" spans="2:38" s="2" customFormat="1" ht="9.9499999999999993" customHeight="1">
      <c r="B355" s="71"/>
      <c r="C355" s="76" t="s">
        <v>60</v>
      </c>
      <c r="D355" s="86"/>
      <c r="E355" s="86"/>
      <c r="F355" s="77"/>
      <c r="G355" s="181">
        <v>580.9365571248062</v>
      </c>
      <c r="H355" s="182">
        <v>631.23952092324578</v>
      </c>
      <c r="I355" s="182">
        <v>661.82365437679505</v>
      </c>
      <c r="J355" s="181">
        <v>650.55939365539734</v>
      </c>
      <c r="K355" s="182">
        <v>653.5832177937333</v>
      </c>
      <c r="L355" s="182">
        <v>924.44909848849352</v>
      </c>
      <c r="M355" s="181">
        <v>1026.6000650839744</v>
      </c>
      <c r="N355" s="182">
        <v>1126.7623204237623</v>
      </c>
      <c r="O355" s="182">
        <v>1064.115089920746</v>
      </c>
      <c r="P355" s="181">
        <v>1104.0159179855241</v>
      </c>
      <c r="Q355" s="182">
        <v>1029.8061630373229</v>
      </c>
      <c r="R355" s="182">
        <v>1074.2164097368179</v>
      </c>
      <c r="S355" s="181">
        <v>1022.3384205504215</v>
      </c>
      <c r="T355" s="182">
        <v>966.84872660408905</v>
      </c>
      <c r="U355" s="182">
        <v>925.01333515752594</v>
      </c>
      <c r="V355" s="181">
        <v>961.83153175001735</v>
      </c>
      <c r="W355" s="182">
        <v>990.05205136502946</v>
      </c>
      <c r="X355" s="182">
        <v>1032.8356769315515</v>
      </c>
      <c r="Y355" s="181">
        <v>947.66155622232623</v>
      </c>
      <c r="Z355" s="182">
        <v>864.15181782157379</v>
      </c>
      <c r="AA355" s="182">
        <v>813.54833040206904</v>
      </c>
      <c r="AB355" s="181">
        <v>772.67787512432869</v>
      </c>
      <c r="AC355" s="182">
        <v>757.72940648439112</v>
      </c>
      <c r="AD355" s="182">
        <v>704.98377701829259</v>
      </c>
      <c r="AE355" s="182">
        <v>701.02459016280977</v>
      </c>
      <c r="AF355" s="183">
        <v>700.63715321020936</v>
      </c>
      <c r="AG355" s="1"/>
      <c r="AH355" s="1"/>
      <c r="AI355" s="1"/>
      <c r="AJ355" s="1"/>
      <c r="AK355" s="1"/>
    </row>
    <row r="356" spans="2:38" s="2" customFormat="1" ht="9.9499999999999993" customHeight="1" thickBot="1">
      <c r="B356" s="71"/>
      <c r="C356" s="118" t="s">
        <v>252</v>
      </c>
      <c r="D356" s="643"/>
      <c r="E356" s="643"/>
      <c r="F356" s="249"/>
      <c r="G356" s="220">
        <v>5301.0656630884805</v>
      </c>
      <c r="H356" s="221">
        <v>5103.342286808992</v>
      </c>
      <c r="I356" s="221">
        <v>4870.8143470237155</v>
      </c>
      <c r="J356" s="220">
        <v>4629.722405255191</v>
      </c>
      <c r="K356" s="221">
        <v>4607.2159876303922</v>
      </c>
      <c r="L356" s="221">
        <v>4508.0887307598514</v>
      </c>
      <c r="M356" s="220">
        <v>4526.5802385686238</v>
      </c>
      <c r="N356" s="221">
        <v>4365.7438163112556</v>
      </c>
      <c r="O356" s="221">
        <v>4001.9398028925134</v>
      </c>
      <c r="P356" s="220">
        <v>3987.4626811311196</v>
      </c>
      <c r="Q356" s="221">
        <v>4058.1676252495772</v>
      </c>
      <c r="R356" s="221">
        <v>3636.8749934342354</v>
      </c>
      <c r="S356" s="220">
        <v>3406.0276598822215</v>
      </c>
      <c r="T356" s="221">
        <v>3275.4414037233983</v>
      </c>
      <c r="U356" s="221">
        <v>3197.4576995024363</v>
      </c>
      <c r="V356" s="220">
        <v>3092.1249684734512</v>
      </c>
      <c r="W356" s="221">
        <v>3025.4699190598476</v>
      </c>
      <c r="X356" s="221">
        <v>2890.1609626264676</v>
      </c>
      <c r="Y356" s="220">
        <v>2615.2398364300234</v>
      </c>
      <c r="Z356" s="221">
        <v>2410.2546889543828</v>
      </c>
      <c r="AA356" s="221">
        <v>2342.9453504285648</v>
      </c>
      <c r="AB356" s="220">
        <v>2261.3638474672271</v>
      </c>
      <c r="AC356" s="221">
        <v>2181.1140887474889</v>
      </c>
      <c r="AD356" s="221">
        <v>2182.6247640589918</v>
      </c>
      <c r="AE356" s="221">
        <v>2110.8116421416557</v>
      </c>
      <c r="AF356" s="222">
        <v>2149.9255923280043</v>
      </c>
      <c r="AG356" s="1"/>
      <c r="AH356" s="1"/>
      <c r="AI356" s="1"/>
      <c r="AJ356" s="1"/>
      <c r="AK356" s="1"/>
    </row>
    <row r="357" spans="2:38" s="2" customFormat="1" ht="9.9499999999999993" customHeight="1" thickTop="1" thickBot="1">
      <c r="B357" s="99" t="s">
        <v>61</v>
      </c>
      <c r="C357" s="100"/>
      <c r="D357" s="101"/>
      <c r="E357" s="101"/>
      <c r="F357" s="102"/>
      <c r="G357" s="251">
        <f t="shared" ref="G357:AF357" si="65">SUM(G287,G335,G347,G351)</f>
        <v>1162465.9944416787</v>
      </c>
      <c r="H357" s="252">
        <f t="shared" si="65"/>
        <v>1170737.9626404569</v>
      </c>
      <c r="I357" s="252">
        <f t="shared" si="65"/>
        <v>1180639.4515163088</v>
      </c>
      <c r="J357" s="251">
        <f t="shared" si="65"/>
        <v>1173516.2632751965</v>
      </c>
      <c r="K357" s="252">
        <f t="shared" si="65"/>
        <v>1234831.9140508312</v>
      </c>
      <c r="L357" s="252">
        <f t="shared" si="65"/>
        <v>1248356.9596207088</v>
      </c>
      <c r="M357" s="251">
        <f t="shared" si="65"/>
        <v>1261224.6042073739</v>
      </c>
      <c r="N357" s="252">
        <f t="shared" si="65"/>
        <v>1258933.9295363973</v>
      </c>
      <c r="O357" s="252">
        <f t="shared" si="65"/>
        <v>1223613.9548508625</v>
      </c>
      <c r="P357" s="251">
        <f t="shared" si="65"/>
        <v>1258562.4712083016</v>
      </c>
      <c r="Q357" s="252">
        <f t="shared" si="65"/>
        <v>1279835.2941451448</v>
      </c>
      <c r="R357" s="252">
        <f t="shared" si="65"/>
        <v>1262640.4580726735</v>
      </c>
      <c r="S357" s="251">
        <f t="shared" si="65"/>
        <v>1299460.6898216202</v>
      </c>
      <c r="T357" s="252">
        <f t="shared" si="65"/>
        <v>1304378.3897382303</v>
      </c>
      <c r="U357" s="252">
        <f t="shared" si="65"/>
        <v>1303387.6204271708</v>
      </c>
      <c r="V357" s="251">
        <f t="shared" si="65"/>
        <v>1310785.31695583</v>
      </c>
      <c r="W357" s="252">
        <f t="shared" si="65"/>
        <v>1290124.4676310858</v>
      </c>
      <c r="X357" s="252">
        <f t="shared" si="65"/>
        <v>1324603.5965018021</v>
      </c>
      <c r="Y357" s="251">
        <f t="shared" si="65"/>
        <v>1239906.0855676273</v>
      </c>
      <c r="Z357" s="252">
        <f t="shared" si="65"/>
        <v>1167095.5469925334</v>
      </c>
      <c r="AA357" s="252">
        <f t="shared" si="65"/>
        <v>1217353.6997634051</v>
      </c>
      <c r="AB357" s="251">
        <f t="shared" si="65"/>
        <v>1266077.5334117732</v>
      </c>
      <c r="AC357" s="252">
        <f t="shared" si="65"/>
        <v>1300338.6804849911</v>
      </c>
      <c r="AD357" s="252">
        <f t="shared" si="65"/>
        <v>1315868.6302562261</v>
      </c>
      <c r="AE357" s="252">
        <f t="shared" si="65"/>
        <v>1268712.2098610483</v>
      </c>
      <c r="AF357" s="253">
        <f t="shared" si="65"/>
        <v>1227389.4167026971</v>
      </c>
      <c r="AG357" s="1"/>
      <c r="AH357" s="1"/>
      <c r="AI357" s="1"/>
      <c r="AJ357" s="1"/>
      <c r="AK357" s="1"/>
      <c r="AL357" s="8"/>
    </row>
    <row r="358" spans="2:38" s="2" customFormat="1" ht="9.9499999999999993" customHeight="1">
      <c r="B358" s="9"/>
      <c r="C358" s="9"/>
      <c r="D358" s="78"/>
      <c r="E358" s="89"/>
      <c r="F358" s="89"/>
      <c r="G358" s="89"/>
      <c r="H358" s="89"/>
      <c r="I358" s="89"/>
      <c r="J358" s="89"/>
      <c r="K358" s="89"/>
      <c r="L358" s="89"/>
      <c r="M358" s="89"/>
      <c r="N358" s="89"/>
      <c r="O358" s="89"/>
      <c r="P358" s="89"/>
      <c r="Q358" s="89"/>
      <c r="R358" s="89"/>
      <c r="S358" s="89"/>
      <c r="T358" s="89"/>
      <c r="U358" s="89"/>
      <c r="V358" s="89"/>
      <c r="W358" s="89"/>
      <c r="X358" s="89"/>
      <c r="Y358" s="89"/>
      <c r="Z358" s="89"/>
      <c r="AA358" s="89"/>
      <c r="AB358" s="89"/>
      <c r="AC358" s="89"/>
      <c r="AD358" s="89"/>
      <c r="AE358" s="1"/>
      <c r="AF358" s="1"/>
      <c r="AG358" s="1"/>
      <c r="AH358" s="1"/>
      <c r="AI358" s="1"/>
      <c r="AJ358" s="1"/>
      <c r="AK358" s="1"/>
      <c r="AL358" s="8"/>
    </row>
    <row r="359" spans="2:38" ht="9.9499999999999993" customHeight="1"/>
    <row r="360" spans="2:38" ht="9.9499999999999993" customHeight="1" thickBot="1">
      <c r="B360" s="267" t="s">
        <v>253</v>
      </c>
      <c r="Q360" s="267" t="s">
        <v>254</v>
      </c>
    </row>
    <row r="361" spans="2:38" s="2" customFormat="1" ht="9.9499999999999993" customHeight="1" thickBot="1">
      <c r="B361" s="26" t="s">
        <v>4</v>
      </c>
      <c r="C361" s="27"/>
      <c r="D361" s="28"/>
      <c r="E361" s="28"/>
      <c r="F361" s="223"/>
      <c r="G361" s="132">
        <v>33147</v>
      </c>
      <c r="H361" s="92">
        <v>33512</v>
      </c>
      <c r="I361" s="92">
        <v>33878</v>
      </c>
      <c r="J361" s="132">
        <v>34243</v>
      </c>
      <c r="K361" s="92">
        <v>34608</v>
      </c>
      <c r="L361" s="92">
        <v>34973</v>
      </c>
      <c r="M361" s="132">
        <v>35339</v>
      </c>
      <c r="N361" s="92">
        <v>35704</v>
      </c>
      <c r="O361" s="92">
        <v>36069</v>
      </c>
      <c r="P361" s="132">
        <v>36434</v>
      </c>
      <c r="Q361" s="92">
        <v>36800</v>
      </c>
      <c r="R361" s="92">
        <v>37165</v>
      </c>
      <c r="S361" s="132">
        <v>37530</v>
      </c>
      <c r="T361" s="92">
        <v>37895</v>
      </c>
      <c r="U361" s="92">
        <v>38261</v>
      </c>
      <c r="V361" s="132">
        <v>38626</v>
      </c>
      <c r="W361" s="92">
        <v>38991</v>
      </c>
      <c r="X361" s="92">
        <v>39356</v>
      </c>
      <c r="Y361" s="132">
        <v>39722</v>
      </c>
      <c r="Z361" s="92">
        <v>40087</v>
      </c>
      <c r="AA361" s="92">
        <v>40452</v>
      </c>
      <c r="AB361" s="132">
        <v>40817</v>
      </c>
      <c r="AC361" s="92">
        <v>41183</v>
      </c>
      <c r="AD361" s="92">
        <v>41548</v>
      </c>
      <c r="AE361" s="92">
        <v>41913</v>
      </c>
      <c r="AF361" s="133">
        <v>42278</v>
      </c>
      <c r="AG361" s="1"/>
      <c r="AH361" s="1"/>
      <c r="AI361" s="1"/>
      <c r="AJ361" s="1"/>
      <c r="AK361" s="1"/>
    </row>
    <row r="362" spans="2:38" s="2" customFormat="1" ht="9.9499999999999993" customHeight="1">
      <c r="B362" s="34" t="s">
        <v>255</v>
      </c>
      <c r="C362" s="267"/>
      <c r="E362" s="119"/>
      <c r="F362" s="226"/>
      <c r="G362" s="137">
        <v>14399.452821701479</v>
      </c>
      <c r="H362" s="138">
        <v>14184.475354160273</v>
      </c>
      <c r="I362" s="138">
        <v>12374.78364132151</v>
      </c>
      <c r="J362" s="137">
        <v>11486.435307602364</v>
      </c>
      <c r="K362" s="138">
        <v>14959.078862346578</v>
      </c>
      <c r="L362" s="138">
        <v>15438.841132612761</v>
      </c>
      <c r="M362" s="137">
        <v>14124.655909987712</v>
      </c>
      <c r="N362" s="138">
        <v>15233.081371509181</v>
      </c>
      <c r="O362" s="138">
        <v>12795.787849596774</v>
      </c>
      <c r="P362" s="137">
        <v>10997.215221785973</v>
      </c>
      <c r="Q362" s="138">
        <v>10757.918595495539</v>
      </c>
      <c r="R362" s="138">
        <v>10500.421631077794</v>
      </c>
      <c r="S362" s="137">
        <v>13789.361212673106</v>
      </c>
      <c r="T362" s="138">
        <v>10982.410747804315</v>
      </c>
      <c r="U362" s="138">
        <v>11832.146195077272</v>
      </c>
      <c r="V362" s="137">
        <v>13262.914420101059</v>
      </c>
      <c r="W362" s="138">
        <v>11152.627153123667</v>
      </c>
      <c r="X362" s="138">
        <v>19795.306302833433</v>
      </c>
      <c r="Y362" s="137">
        <v>25159.890899202004</v>
      </c>
      <c r="Z362" s="138">
        <v>26301.614746865376</v>
      </c>
      <c r="AA362" s="138">
        <v>25930.677296267884</v>
      </c>
      <c r="AB362" s="137">
        <v>24845.939732348394</v>
      </c>
      <c r="AC362" s="138">
        <v>22046.052565511152</v>
      </c>
      <c r="AD362" s="138">
        <v>19309.65315716363</v>
      </c>
      <c r="AE362" s="138">
        <v>17258.753591222325</v>
      </c>
      <c r="AF362" s="139">
        <v>16190.481165092931</v>
      </c>
      <c r="AG362" s="1"/>
      <c r="AH362" s="1" t="str">
        <f>C362&amp;B362</f>
        <v>エネルギー転換部門_石炭製品製造</v>
      </c>
      <c r="AI362" s="1"/>
      <c r="AJ362" s="1"/>
      <c r="AK362" s="1"/>
      <c r="AL362" s="5"/>
    </row>
    <row r="363" spans="2:38" s="2" customFormat="1" ht="9.9499999999999993" customHeight="1">
      <c r="B363" s="116" t="s">
        <v>256</v>
      </c>
      <c r="C363" s="267"/>
      <c r="E363" s="120"/>
      <c r="F363" s="227"/>
      <c r="G363" s="140">
        <v>36847.237298840511</v>
      </c>
      <c r="H363" s="141">
        <v>37282.085203044968</v>
      </c>
      <c r="I363" s="141">
        <v>38092.213265672559</v>
      </c>
      <c r="J363" s="140">
        <v>40512.860174765774</v>
      </c>
      <c r="K363" s="141">
        <v>40423.886547026086</v>
      </c>
      <c r="L363" s="141">
        <v>40683.202084806646</v>
      </c>
      <c r="M363" s="140">
        <v>42007.942601041228</v>
      </c>
      <c r="N363" s="141">
        <v>44736.26885489274</v>
      </c>
      <c r="O363" s="141">
        <v>44922.598534414035</v>
      </c>
      <c r="P363" s="140">
        <v>45341.264889545462</v>
      </c>
      <c r="Q363" s="141">
        <v>45530.598022112361</v>
      </c>
      <c r="R363" s="141">
        <v>43188.996283561894</v>
      </c>
      <c r="S363" s="140">
        <v>42319.73224918505</v>
      </c>
      <c r="T363" s="141">
        <v>42536.164576387702</v>
      </c>
      <c r="U363" s="141">
        <v>43187.49133568578</v>
      </c>
      <c r="V363" s="140">
        <v>45822.249400731074</v>
      </c>
      <c r="W363" s="141">
        <v>44056.815532554181</v>
      </c>
      <c r="X363" s="141">
        <v>43592.508690925468</v>
      </c>
      <c r="Y363" s="140">
        <v>41771.782235925602</v>
      </c>
      <c r="Z363" s="141">
        <v>42289.793310031113</v>
      </c>
      <c r="AA363" s="141">
        <v>44898.042384322209</v>
      </c>
      <c r="AB363" s="140">
        <v>41875.187979592847</v>
      </c>
      <c r="AC363" s="141">
        <v>41315.813158830999</v>
      </c>
      <c r="AD363" s="141">
        <v>42790.42977849747</v>
      </c>
      <c r="AE363" s="141">
        <v>37953.946428569514</v>
      </c>
      <c r="AF363" s="142">
        <v>38592.51802775915</v>
      </c>
      <c r="AG363" s="1"/>
      <c r="AH363" s="1" t="str">
        <f>C363&amp;B363</f>
        <v>エネルギー転換部門_石油製品製造</v>
      </c>
      <c r="AI363" s="1"/>
      <c r="AJ363" s="1"/>
      <c r="AK363" s="1"/>
      <c r="AL363" s="5"/>
    </row>
    <row r="364" spans="2:38" s="2" customFormat="1" ht="9.9499999999999993" customHeight="1">
      <c r="B364" s="654" t="s">
        <v>257</v>
      </c>
      <c r="C364" s="655"/>
      <c r="D364" s="656"/>
      <c r="E364" s="657"/>
      <c r="F364" s="658"/>
      <c r="G364" s="659">
        <f>G363+G362</f>
        <v>51246.690120541993</v>
      </c>
      <c r="H364" s="659">
        <f t="shared" ref="H364:AF364" si="66">H363+H362</f>
        <v>51466.560557205245</v>
      </c>
      <c r="I364" s="659">
        <f t="shared" si="66"/>
        <v>50466.996906994071</v>
      </c>
      <c r="J364" s="659">
        <f t="shared" si="66"/>
        <v>51999.295482368136</v>
      </c>
      <c r="K364" s="659">
        <f t="shared" si="66"/>
        <v>55382.965409372664</v>
      </c>
      <c r="L364" s="659">
        <f t="shared" si="66"/>
        <v>56122.043217419407</v>
      </c>
      <c r="M364" s="659">
        <f t="shared" si="66"/>
        <v>56132.59851102894</v>
      </c>
      <c r="N364" s="659">
        <f t="shared" si="66"/>
        <v>59969.350226401919</v>
      </c>
      <c r="O364" s="659">
        <f t="shared" si="66"/>
        <v>57718.38638401081</v>
      </c>
      <c r="P364" s="659">
        <f t="shared" si="66"/>
        <v>56338.480111331432</v>
      </c>
      <c r="Q364" s="659">
        <f t="shared" si="66"/>
        <v>56288.5166176079</v>
      </c>
      <c r="R364" s="659">
        <f t="shared" si="66"/>
        <v>53689.417914639685</v>
      </c>
      <c r="S364" s="659">
        <f t="shared" si="66"/>
        <v>56109.093461858152</v>
      </c>
      <c r="T364" s="659">
        <f t="shared" si="66"/>
        <v>53518.575324192017</v>
      </c>
      <c r="U364" s="659">
        <f t="shared" si="66"/>
        <v>55019.637530763051</v>
      </c>
      <c r="V364" s="659">
        <f t="shared" si="66"/>
        <v>59085.163820832131</v>
      </c>
      <c r="W364" s="659">
        <f t="shared" si="66"/>
        <v>55209.442685677845</v>
      </c>
      <c r="X364" s="659">
        <f t="shared" si="66"/>
        <v>63387.814993758904</v>
      </c>
      <c r="Y364" s="659">
        <f t="shared" si="66"/>
        <v>66931.67313512761</v>
      </c>
      <c r="Z364" s="659">
        <f t="shared" si="66"/>
        <v>68591.408056896486</v>
      </c>
      <c r="AA364" s="659">
        <f t="shared" si="66"/>
        <v>70828.719680590089</v>
      </c>
      <c r="AB364" s="659">
        <f t="shared" si="66"/>
        <v>66721.127711941241</v>
      </c>
      <c r="AC364" s="659">
        <f t="shared" si="66"/>
        <v>63361.865724342148</v>
      </c>
      <c r="AD364" s="659">
        <f t="shared" si="66"/>
        <v>62100.082935661099</v>
      </c>
      <c r="AE364" s="659">
        <f t="shared" si="66"/>
        <v>55212.700019791839</v>
      </c>
      <c r="AF364" s="659">
        <f t="shared" si="66"/>
        <v>54782.999192852083</v>
      </c>
      <c r="AG364" s="1"/>
      <c r="AH364" s="1"/>
      <c r="AI364" s="1"/>
      <c r="AJ364" s="1"/>
      <c r="AK364" s="1"/>
      <c r="AL364" s="5"/>
    </row>
    <row r="365" spans="2:38" s="2" customFormat="1" ht="9.9499999999999993" customHeight="1">
      <c r="B365" s="35" t="s">
        <v>258</v>
      </c>
      <c r="C365" s="267"/>
      <c r="E365" s="121"/>
      <c r="F365" s="228"/>
      <c r="G365" s="143">
        <v>1554.2962790488518</v>
      </c>
      <c r="H365" s="144">
        <v>1542.9403992481439</v>
      </c>
      <c r="I365" s="144">
        <v>1732.6432912962255</v>
      </c>
      <c r="J365" s="143">
        <v>1661.0846941634329</v>
      </c>
      <c r="K365" s="144">
        <v>1419.0133239248119</v>
      </c>
      <c r="L365" s="144">
        <v>1469.0441959476161</v>
      </c>
      <c r="M365" s="143">
        <v>1260.5689713131071</v>
      </c>
      <c r="N365" s="144">
        <v>1345.6129014746271</v>
      </c>
      <c r="O365" s="144">
        <v>1310.9778712703776</v>
      </c>
      <c r="P365" s="143">
        <v>1367.9473500887796</v>
      </c>
      <c r="Q365" s="144">
        <v>1085.9880986264805</v>
      </c>
      <c r="R365" s="144">
        <v>1080.7912773581122</v>
      </c>
      <c r="S365" s="143">
        <v>1251.6411606100787</v>
      </c>
      <c r="T365" s="144">
        <v>983.46169352514187</v>
      </c>
      <c r="U365" s="144">
        <v>991.58550775831816</v>
      </c>
      <c r="V365" s="143">
        <v>959.26126339276652</v>
      </c>
      <c r="W365" s="144">
        <v>1340.9105661961007</v>
      </c>
      <c r="X365" s="144">
        <v>2557.0319855053181</v>
      </c>
      <c r="Y365" s="143">
        <v>2622.8452185262195</v>
      </c>
      <c r="Z365" s="144">
        <v>2663.5826213334099</v>
      </c>
      <c r="AA365" s="144">
        <v>3005.5208502804271</v>
      </c>
      <c r="AB365" s="143">
        <v>3184.7432274882935</v>
      </c>
      <c r="AC365" s="144">
        <v>4154.2612659645338</v>
      </c>
      <c r="AD365" s="144">
        <v>2859.8792651224394</v>
      </c>
      <c r="AE365" s="144">
        <v>2930.8649215513342</v>
      </c>
      <c r="AF365" s="145">
        <v>2854.3073920843399</v>
      </c>
      <c r="AG365" s="1"/>
      <c r="AH365" s="1" t="str">
        <f t="shared" ref="AH365:AH370" si="67">C365&amp;B365</f>
        <v>エネルギー転換部門_ガス製造</v>
      </c>
      <c r="AI365" s="1"/>
      <c r="AJ365" s="1"/>
      <c r="AK365" s="1"/>
      <c r="AL365" s="5"/>
    </row>
    <row r="366" spans="2:38" s="2" customFormat="1" ht="9.9499999999999993" customHeight="1">
      <c r="B366" s="35" t="s">
        <v>259</v>
      </c>
      <c r="C366" s="267"/>
      <c r="E366" s="121"/>
      <c r="F366" s="228"/>
      <c r="G366" s="143">
        <v>30286.643762032978</v>
      </c>
      <c r="H366" s="144">
        <v>30574.5203772104</v>
      </c>
      <c r="I366" s="144">
        <v>31488.703541808201</v>
      </c>
      <c r="J366" s="143">
        <v>29586.847582059876</v>
      </c>
      <c r="K366" s="144">
        <v>33228.466604599424</v>
      </c>
      <c r="L366" s="144">
        <v>32284.335869356466</v>
      </c>
      <c r="M366" s="143">
        <v>31714.701056310405</v>
      </c>
      <c r="N366" s="144">
        <v>32018.43473151026</v>
      </c>
      <c r="O366" s="144">
        <v>30779.91619287464</v>
      </c>
      <c r="P366" s="143">
        <v>32578.5137300686</v>
      </c>
      <c r="Q366" s="144">
        <v>32468.845426512609</v>
      </c>
      <c r="R366" s="144">
        <v>31969.394617318336</v>
      </c>
      <c r="S366" s="143">
        <v>37084.181896290407</v>
      </c>
      <c r="T366" s="144">
        <v>39212.266732489647</v>
      </c>
      <c r="U366" s="144">
        <v>37965.075947296988</v>
      </c>
      <c r="V366" s="143">
        <v>40708.475494937476</v>
      </c>
      <c r="W366" s="144">
        <v>39449.339714953778</v>
      </c>
      <c r="X366" s="144">
        <v>46676.642422899087</v>
      </c>
      <c r="Y366" s="143">
        <v>45189.838442201421</v>
      </c>
      <c r="Z366" s="144">
        <v>41869.202780103187</v>
      </c>
      <c r="AA366" s="144">
        <v>43072.784459519149</v>
      </c>
      <c r="AB366" s="143">
        <v>49601.066711124957</v>
      </c>
      <c r="AC366" s="144">
        <v>51889.715376360051</v>
      </c>
      <c r="AD366" s="144">
        <v>53571.008815302201</v>
      </c>
      <c r="AE366" s="144">
        <v>49044.261224701651</v>
      </c>
      <c r="AF366" s="145">
        <v>46278.15466766755</v>
      </c>
      <c r="AG366" s="1"/>
      <c r="AH366" s="1" t="str">
        <f t="shared" si="67"/>
        <v>エネルギー転換部門_事業用発電</v>
      </c>
      <c r="AI366" s="1"/>
      <c r="AJ366" s="1"/>
      <c r="AK366" s="1"/>
      <c r="AL366" s="5"/>
    </row>
    <row r="367" spans="2:38" s="2" customFormat="1" ht="9.9499999999999993" customHeight="1">
      <c r="B367" s="35" t="s">
        <v>260</v>
      </c>
      <c r="C367" s="267"/>
      <c r="E367" s="121"/>
      <c r="F367" s="228"/>
      <c r="G367" s="143">
        <v>9</v>
      </c>
      <c r="H367" s="144">
        <v>12.685237433811213</v>
      </c>
      <c r="I367" s="144">
        <v>19.112620350635591</v>
      </c>
      <c r="J367" s="143">
        <v>26.144832725454492</v>
      </c>
      <c r="K367" s="144">
        <v>33.281246462371953</v>
      </c>
      <c r="L367" s="144">
        <v>36.75412478417973</v>
      </c>
      <c r="M367" s="143">
        <v>39.099783707146344</v>
      </c>
      <c r="N367" s="144">
        <v>38.785583967222045</v>
      </c>
      <c r="O367" s="144">
        <v>36.576602327867064</v>
      </c>
      <c r="P367" s="143">
        <v>46.037784274627221</v>
      </c>
      <c r="Q367" s="144">
        <v>45.461410459045382</v>
      </c>
      <c r="R367" s="144">
        <v>43.232572688371185</v>
      </c>
      <c r="S367" s="143">
        <v>41.987975305534967</v>
      </c>
      <c r="T367" s="144">
        <v>40.025047000901452</v>
      </c>
      <c r="U367" s="144">
        <v>40.890294404357078</v>
      </c>
      <c r="V367" s="143">
        <v>63.924259908586897</v>
      </c>
      <c r="W367" s="144">
        <v>60.433071422354317</v>
      </c>
      <c r="X367" s="144">
        <v>62.18639584429561</v>
      </c>
      <c r="Y367" s="143">
        <v>60.184533586565422</v>
      </c>
      <c r="Z367" s="144">
        <v>61.869856073555582</v>
      </c>
      <c r="AA367" s="144">
        <v>64.239623408088775</v>
      </c>
      <c r="AB367" s="143">
        <v>60.655045507537729</v>
      </c>
      <c r="AC367" s="144">
        <v>61.969954301638495</v>
      </c>
      <c r="AD367" s="144">
        <v>57.25577907888951</v>
      </c>
      <c r="AE367" s="144">
        <v>57.479811203060869</v>
      </c>
      <c r="AF367" s="145">
        <v>53.328384720524454</v>
      </c>
      <c r="AG367" s="1"/>
      <c r="AH367" s="1" t="str">
        <f t="shared" si="67"/>
        <v>エネルギー転換部門_地域熱供給</v>
      </c>
      <c r="AI367" s="1"/>
      <c r="AJ367" s="1"/>
      <c r="AK367" s="1"/>
      <c r="AL367" s="5"/>
    </row>
    <row r="368" spans="2:38" s="2" customFormat="1" ht="9.9499999999999993" customHeight="1">
      <c r="B368" s="36" t="s">
        <v>261</v>
      </c>
      <c r="C368" s="267"/>
      <c r="E368" s="122"/>
      <c r="F368" s="229"/>
      <c r="G368" s="146">
        <v>8007.1920990075814</v>
      </c>
      <c r="H368" s="147">
        <v>7866.1345429771318</v>
      </c>
      <c r="I368" s="147">
        <v>8092.6526439145127</v>
      </c>
      <c r="J368" s="146">
        <v>7085.500964890196</v>
      </c>
      <c r="K368" s="147">
        <v>7488.7736049940449</v>
      </c>
      <c r="L368" s="147">
        <v>10338.100691296262</v>
      </c>
      <c r="M368" s="146">
        <v>7807.7062209727919</v>
      </c>
      <c r="N368" s="147">
        <v>8231.5354741573574</v>
      </c>
      <c r="O368" s="147">
        <v>1871.1502571046294</v>
      </c>
      <c r="P368" s="146">
        <v>2082.6965431506678</v>
      </c>
      <c r="Q368" s="147">
        <v>-64.339490213876005</v>
      </c>
      <c r="R368" s="147">
        <v>456.78649512129124</v>
      </c>
      <c r="S368" s="146">
        <v>-1217.8390430955212</v>
      </c>
      <c r="T368" s="147">
        <v>-1007.3072940789128</v>
      </c>
      <c r="U368" s="147">
        <v>-4768.337125274049</v>
      </c>
      <c r="V368" s="146">
        <v>2843.7639345134826</v>
      </c>
      <c r="W368" s="147">
        <v>-8069.064478731837</v>
      </c>
      <c r="X368" s="147">
        <v>-5079.2338579280677</v>
      </c>
      <c r="Y368" s="146">
        <v>-9040.0542543031788</v>
      </c>
      <c r="Z368" s="147">
        <v>-9986.5997917556215</v>
      </c>
      <c r="AA368" s="147">
        <v>-6741.9681376199615</v>
      </c>
      <c r="AB368" s="146">
        <v>-8316.9409039965121</v>
      </c>
      <c r="AC368" s="147">
        <v>-14881.097823629647</v>
      </c>
      <c r="AD368" s="147">
        <v>-19717.605264984519</v>
      </c>
      <c r="AE368" s="147">
        <v>-22222.201643181455</v>
      </c>
      <c r="AF368" s="148">
        <v>-24420.1568392513</v>
      </c>
      <c r="AG368" s="1"/>
      <c r="AH368" s="1" t="str">
        <f t="shared" si="67"/>
        <v>エネルギー転換部門_電気熱配分誤差</v>
      </c>
      <c r="AI368" s="1"/>
      <c r="AJ368" s="1"/>
      <c r="AK368" s="1"/>
      <c r="AL368" s="5"/>
    </row>
    <row r="369" spans="2:38" s="2" customFormat="1" ht="9.9499999999999993" customHeight="1">
      <c r="B369" s="45" t="s">
        <v>262</v>
      </c>
      <c r="C369" s="267"/>
      <c r="E369" s="126"/>
      <c r="F369" s="234"/>
      <c r="G369" s="161">
        <v>72563.623733384375</v>
      </c>
      <c r="H369" s="162">
        <v>73912.973539757528</v>
      </c>
      <c r="I369" s="162">
        <v>74026.488864416577</v>
      </c>
      <c r="J369" s="161">
        <v>74242.920320779303</v>
      </c>
      <c r="K369" s="162">
        <v>77863.238171705583</v>
      </c>
      <c r="L369" s="162">
        <v>77983.321076613793</v>
      </c>
      <c r="M369" s="161">
        <v>78868.510056779836</v>
      </c>
      <c r="N369" s="162">
        <v>79126.99277771276</v>
      </c>
      <c r="O369" s="162">
        <v>73377.876260847974</v>
      </c>
      <c r="P369" s="161">
        <v>76416.888967568244</v>
      </c>
      <c r="Q369" s="162">
        <v>78126.606333566262</v>
      </c>
      <c r="R369" s="162">
        <v>76720.07920066081</v>
      </c>
      <c r="S369" s="161">
        <v>79270.622591534528</v>
      </c>
      <c r="T369" s="162">
        <v>80797.421345786075</v>
      </c>
      <c r="U369" s="162">
        <v>82551.862346084527</v>
      </c>
      <c r="V369" s="161">
        <v>82266.005853228853</v>
      </c>
      <c r="W369" s="162">
        <v>84739.98244246222</v>
      </c>
      <c r="X369" s="162">
        <v>87642.537851053683</v>
      </c>
      <c r="Y369" s="161">
        <v>74989.791001281526</v>
      </c>
      <c r="Z369" s="162">
        <v>77558.813715805853</v>
      </c>
      <c r="AA369" s="162">
        <v>79681.456885493564</v>
      </c>
      <c r="AB369" s="161">
        <v>79389.820600874795</v>
      </c>
      <c r="AC369" s="162">
        <v>72969.138061089645</v>
      </c>
      <c r="AD369" s="162">
        <v>73031.42229423704</v>
      </c>
      <c r="AE369" s="162">
        <v>67176.419943183442</v>
      </c>
      <c r="AF369" s="163">
        <v>65301.941532293662</v>
      </c>
      <c r="AG369" s="1"/>
      <c r="AH369" s="1" t="str">
        <f t="shared" si="67"/>
        <v>産業_製造業_化学工業(含石油石炭製品)</v>
      </c>
      <c r="AI369" s="1"/>
      <c r="AJ369" s="1"/>
      <c r="AK369" s="1"/>
    </row>
    <row r="370" spans="2:38" s="2" customFormat="1" ht="9.9499999999999993" customHeight="1">
      <c r="B370" s="117" t="s">
        <v>263</v>
      </c>
      <c r="C370" s="267"/>
      <c r="E370" s="127"/>
      <c r="F370" s="235"/>
      <c r="G370" s="167">
        <v>3541.6291614247248</v>
      </c>
      <c r="H370" s="168">
        <v>4321.6865674288238</v>
      </c>
      <c r="I370" s="168">
        <v>5239.3318122679721</v>
      </c>
      <c r="J370" s="167">
        <v>5705.1175359790923</v>
      </c>
      <c r="K370" s="168">
        <v>7114.7772796706304</v>
      </c>
      <c r="L370" s="168">
        <v>7551.8043420315962</v>
      </c>
      <c r="M370" s="167">
        <v>7150.2231487994504</v>
      </c>
      <c r="N370" s="168">
        <v>6493.0284482774978</v>
      </c>
      <c r="O370" s="168">
        <v>6115.5064160973316</v>
      </c>
      <c r="P370" s="167">
        <v>5968.5963610064373</v>
      </c>
      <c r="Q370" s="168">
        <v>5621.2606375616942</v>
      </c>
      <c r="R370" s="168">
        <v>5474.26600709785</v>
      </c>
      <c r="S370" s="167">
        <v>5666.4721043141508</v>
      </c>
      <c r="T370" s="168">
        <v>5816.903373471835</v>
      </c>
      <c r="U370" s="168">
        <v>5602.198260678415</v>
      </c>
      <c r="V370" s="167">
        <v>5804.8407662762284</v>
      </c>
      <c r="W370" s="168">
        <v>5776.4042967354044</v>
      </c>
      <c r="X370" s="168">
        <v>7100.7672388062601</v>
      </c>
      <c r="Y370" s="167">
        <v>8433.4506994777239</v>
      </c>
      <c r="Z370" s="168">
        <v>8790.0396514573094</v>
      </c>
      <c r="AA370" s="168">
        <v>8959.9286251858011</v>
      </c>
      <c r="AB370" s="167">
        <v>10078.928761703643</v>
      </c>
      <c r="AC370" s="168">
        <v>9825.0025640942367</v>
      </c>
      <c r="AD370" s="168">
        <v>9261.5984000379049</v>
      </c>
      <c r="AE370" s="168">
        <v>10274.68658487352</v>
      </c>
      <c r="AF370" s="169">
        <v>10168.893297571218</v>
      </c>
      <c r="AG370" s="1"/>
      <c r="AH370" s="1" t="str">
        <f t="shared" si="67"/>
        <v>業務他(第三次産業)_電気ガス熱供給水道業</v>
      </c>
      <c r="AI370" s="1"/>
      <c r="AJ370" s="1"/>
      <c r="AK370" s="1"/>
    </row>
    <row r="371" spans="2:38" s="2" customFormat="1" ht="9.9499999999999993" customHeight="1">
      <c r="B371" s="127"/>
      <c r="C371" s="267"/>
      <c r="E371" s="127"/>
      <c r="F371" s="127"/>
      <c r="G371" s="660">
        <f>G369-G364</f>
        <v>21316.933612842382</v>
      </c>
      <c r="H371" s="660">
        <f t="shared" ref="H371:AF371" si="68">H369-H364</f>
        <v>22446.412982552283</v>
      </c>
      <c r="I371" s="660">
        <f t="shared" si="68"/>
        <v>23559.491957422506</v>
      </c>
      <c r="J371" s="660">
        <f t="shared" si="68"/>
        <v>22243.624838411168</v>
      </c>
      <c r="K371" s="660">
        <f t="shared" si="68"/>
        <v>22480.272762332919</v>
      </c>
      <c r="L371" s="660">
        <f t="shared" si="68"/>
        <v>21861.277859194386</v>
      </c>
      <c r="M371" s="660">
        <f t="shared" si="68"/>
        <v>22735.911545750896</v>
      </c>
      <c r="N371" s="660">
        <f t="shared" si="68"/>
        <v>19157.642551310841</v>
      </c>
      <c r="O371" s="660">
        <f t="shared" si="68"/>
        <v>15659.489876837164</v>
      </c>
      <c r="P371" s="660">
        <f t="shared" si="68"/>
        <v>20078.408856236812</v>
      </c>
      <c r="Q371" s="660">
        <f t="shared" si="68"/>
        <v>21838.089715958362</v>
      </c>
      <c r="R371" s="660">
        <f t="shared" si="68"/>
        <v>23030.661286021124</v>
      </c>
      <c r="S371" s="660">
        <f t="shared" si="68"/>
        <v>23161.529129676375</v>
      </c>
      <c r="T371" s="660">
        <f t="shared" si="68"/>
        <v>27278.846021594058</v>
      </c>
      <c r="U371" s="660">
        <f t="shared" si="68"/>
        <v>27532.224815321475</v>
      </c>
      <c r="V371" s="660">
        <f t="shared" si="68"/>
        <v>23180.842032396722</v>
      </c>
      <c r="W371" s="660">
        <f t="shared" si="68"/>
        <v>29530.539756784376</v>
      </c>
      <c r="X371" s="660">
        <f t="shared" si="68"/>
        <v>24254.722857294779</v>
      </c>
      <c r="Y371" s="660">
        <f t="shared" si="68"/>
        <v>8058.1178661539161</v>
      </c>
      <c r="Z371" s="660">
        <f t="shared" si="68"/>
        <v>8967.405658909367</v>
      </c>
      <c r="AA371" s="660">
        <f t="shared" si="68"/>
        <v>8852.7372049034748</v>
      </c>
      <c r="AB371" s="660">
        <f t="shared" si="68"/>
        <v>12668.692888933554</v>
      </c>
      <c r="AC371" s="660">
        <f t="shared" si="68"/>
        <v>9607.2723367474973</v>
      </c>
      <c r="AD371" s="660">
        <f t="shared" si="68"/>
        <v>10931.33935857594</v>
      </c>
      <c r="AE371" s="660">
        <f t="shared" si="68"/>
        <v>11963.719923391604</v>
      </c>
      <c r="AF371" s="660">
        <f t="shared" si="68"/>
        <v>10518.942339441579</v>
      </c>
      <c r="AG371" s="1"/>
      <c r="AH371" s="1"/>
      <c r="AI371" s="1"/>
      <c r="AJ371" s="1"/>
      <c r="AK371" s="1"/>
    </row>
    <row r="372" spans="2:38" s="2" customFormat="1" ht="9.9499999999999993" customHeight="1">
      <c r="B372" s="127"/>
      <c r="C372" s="267"/>
      <c r="E372" s="127"/>
      <c r="F372" s="127"/>
      <c r="G372" s="660"/>
      <c r="H372" s="660"/>
      <c r="I372" s="660"/>
      <c r="J372" s="660"/>
      <c r="K372" s="660"/>
      <c r="L372" s="660"/>
      <c r="M372" s="660"/>
      <c r="N372" s="660"/>
      <c r="O372" s="660"/>
      <c r="P372" s="660"/>
      <c r="Q372" s="660"/>
      <c r="R372" s="660"/>
      <c r="S372" s="660"/>
      <c r="T372" s="660"/>
      <c r="U372" s="660"/>
      <c r="V372" s="660"/>
      <c r="W372" s="660"/>
      <c r="X372" s="660"/>
      <c r="Y372" s="660"/>
      <c r="Z372" s="660"/>
      <c r="AA372" s="660"/>
      <c r="AB372" s="660"/>
      <c r="AC372" s="660"/>
      <c r="AD372" s="660"/>
      <c r="AE372" s="660"/>
      <c r="AF372" s="660"/>
      <c r="AG372" s="1"/>
      <c r="AH372" s="1"/>
      <c r="AI372" s="1"/>
      <c r="AJ372" s="1"/>
      <c r="AK372" s="1"/>
    </row>
    <row r="373" spans="2:38" ht="9.9499999999999993" customHeight="1"/>
    <row r="374" spans="2:38" s="9" customFormat="1" ht="9.9499999999999993" customHeight="1">
      <c r="B374" s="9" t="s">
        <v>3</v>
      </c>
      <c r="C374" s="661"/>
      <c r="E374" s="127"/>
      <c r="F374" s="127"/>
      <c r="G374" s="660"/>
      <c r="H374" s="660"/>
      <c r="I374" s="660"/>
      <c r="J374" s="660"/>
      <c r="K374" s="660"/>
      <c r="L374" s="660"/>
      <c r="M374" s="660"/>
      <c r="N374" s="660"/>
      <c r="O374" s="660"/>
      <c r="P374" s="660"/>
      <c r="Q374" s="267" t="s">
        <v>87</v>
      </c>
      <c r="R374" s="660"/>
      <c r="S374" s="660"/>
      <c r="T374" s="660"/>
      <c r="U374" s="660"/>
      <c r="V374" s="660"/>
      <c r="W374" s="660"/>
      <c r="X374" s="660"/>
      <c r="Y374" s="660"/>
      <c r="Z374" s="660"/>
      <c r="AA374" s="660"/>
      <c r="AB374" s="660"/>
      <c r="AC374" s="660"/>
      <c r="AD374" s="660"/>
      <c r="AE374" s="660"/>
      <c r="AF374" s="660"/>
      <c r="AG374" s="25"/>
      <c r="AH374" s="25"/>
      <c r="AI374" s="25"/>
      <c r="AJ374" s="25"/>
      <c r="AK374" s="25"/>
      <c r="AL374" s="662"/>
    </row>
    <row r="375" spans="2:38" s="2" customFormat="1" ht="9.9499999999999993" customHeight="1">
      <c r="B375" s="35"/>
      <c r="C375" s="267"/>
      <c r="E375" s="121"/>
      <c r="F375" s="228"/>
      <c r="G375" s="143">
        <v>1990</v>
      </c>
      <c r="H375" s="144">
        <v>1991</v>
      </c>
      <c r="I375" s="144">
        <v>1992</v>
      </c>
      <c r="J375" s="143">
        <v>1993</v>
      </c>
      <c r="K375" s="144">
        <v>1994</v>
      </c>
      <c r="L375" s="144">
        <v>1995</v>
      </c>
      <c r="M375" s="143">
        <v>1996</v>
      </c>
      <c r="N375" s="144">
        <v>1997</v>
      </c>
      <c r="O375" s="144">
        <v>1998</v>
      </c>
      <c r="P375" s="143">
        <v>1999</v>
      </c>
      <c r="Q375" s="144">
        <v>2000</v>
      </c>
      <c r="R375" s="144">
        <v>2001</v>
      </c>
      <c r="S375" s="143">
        <v>2002</v>
      </c>
      <c r="T375" s="144">
        <v>2003</v>
      </c>
      <c r="U375" s="144">
        <v>2004</v>
      </c>
      <c r="V375" s="143">
        <v>2005</v>
      </c>
      <c r="W375" s="144">
        <v>2006</v>
      </c>
      <c r="X375" s="144">
        <v>2007</v>
      </c>
      <c r="Y375" s="143">
        <v>2008</v>
      </c>
      <c r="Z375" s="144">
        <v>2009</v>
      </c>
      <c r="AA375" s="144">
        <v>2010</v>
      </c>
      <c r="AB375" s="143">
        <v>2011</v>
      </c>
      <c r="AC375" s="144">
        <v>2012</v>
      </c>
      <c r="AD375" s="144">
        <v>2013</v>
      </c>
      <c r="AE375" s="144">
        <v>2014</v>
      </c>
      <c r="AF375" s="145"/>
      <c r="AG375" s="1"/>
      <c r="AH375" s="1"/>
      <c r="AI375" s="1"/>
      <c r="AJ375" s="1"/>
      <c r="AK375" s="1"/>
      <c r="AL375" s="5"/>
    </row>
    <row r="376" spans="2:38" s="2" customFormat="1" ht="9.9499999999999993" customHeight="1">
      <c r="B376" s="2" t="s">
        <v>264</v>
      </c>
      <c r="C376" s="267"/>
      <c r="E376" s="121"/>
      <c r="F376" s="228"/>
      <c r="G376" s="143">
        <v>499.63519267322823</v>
      </c>
      <c r="H376" s="144">
        <v>521.44048839985919</v>
      </c>
      <c r="I376" s="144">
        <v>587.88127369040456</v>
      </c>
      <c r="J376" s="143">
        <v>658.93502777815047</v>
      </c>
      <c r="K376" s="144">
        <v>667.32815614530182</v>
      </c>
      <c r="L376" s="144">
        <v>705.66212990009592</v>
      </c>
      <c r="M376" s="143">
        <v>709.14792488832461</v>
      </c>
      <c r="N376" s="144">
        <v>936.71413682277296</v>
      </c>
      <c r="O376" s="144">
        <v>824.23188102649465</v>
      </c>
      <c r="P376" s="143">
        <v>792.48293081147074</v>
      </c>
      <c r="Q376" s="144">
        <v>1051.2764778171058</v>
      </c>
      <c r="R376" s="144">
        <v>1040.6281833200999</v>
      </c>
      <c r="S376" s="143">
        <v>1019.6085179781894</v>
      </c>
      <c r="T376" s="144">
        <v>1113.2421226505228</v>
      </c>
      <c r="U376" s="144">
        <v>1080.4092029495598</v>
      </c>
      <c r="V376" s="143">
        <v>1136.1784329579232</v>
      </c>
      <c r="W376" s="144">
        <v>1092.5526882393281</v>
      </c>
      <c r="X376" s="144">
        <v>1342.1875783448324</v>
      </c>
      <c r="Y376" s="143">
        <v>1267.8608470082643</v>
      </c>
      <c r="Z376" s="144">
        <v>1314.5901818350544</v>
      </c>
      <c r="AA376" s="144">
        <v>1172.869954639156</v>
      </c>
      <c r="AB376" s="143">
        <v>389.61223139188809</v>
      </c>
      <c r="AC376" s="144">
        <v>1352.8310093961643</v>
      </c>
      <c r="AD376" s="144">
        <v>1336.5568797604717</v>
      </c>
      <c r="AE376" s="144">
        <v>1407.5232857001038</v>
      </c>
      <c r="AF376" s="145"/>
      <c r="AG376" s="1"/>
      <c r="AH376" s="1"/>
      <c r="AI376" s="1"/>
      <c r="AJ376" s="1"/>
      <c r="AK376" s="1"/>
      <c r="AL376" s="5"/>
    </row>
    <row r="377" spans="2:38" s="2" customFormat="1" ht="9.9499999999999993" customHeight="1">
      <c r="B377" s="2" t="s">
        <v>265</v>
      </c>
      <c r="C377" s="267"/>
      <c r="E377" s="122"/>
      <c r="F377" s="229"/>
      <c r="G377" s="146">
        <v>66.330339396472027</v>
      </c>
      <c r="H377" s="147">
        <v>73.809358668838257</v>
      </c>
      <c r="I377" s="147">
        <v>79.983931802339598</v>
      </c>
      <c r="J377" s="146">
        <v>84.619338397642139</v>
      </c>
      <c r="K377" s="147">
        <v>95.144854954188773</v>
      </c>
      <c r="L377" s="147">
        <v>100.33256700959664</v>
      </c>
      <c r="M377" s="146">
        <v>95.75951972553365</v>
      </c>
      <c r="N377" s="147">
        <v>122.12573171814545</v>
      </c>
      <c r="O377" s="147">
        <v>100.24701503737988</v>
      </c>
      <c r="P377" s="146">
        <v>109.95928892153609</v>
      </c>
      <c r="Q377" s="147">
        <v>106.63634552149394</v>
      </c>
      <c r="R377" s="147">
        <v>105.3589828974807</v>
      </c>
      <c r="S377" s="146">
        <v>101.86603538514804</v>
      </c>
      <c r="T377" s="147">
        <v>112.88385318965491</v>
      </c>
      <c r="U377" s="147">
        <v>103.38020089819177</v>
      </c>
      <c r="V377" s="146">
        <v>108.85876663627</v>
      </c>
      <c r="W377" s="147">
        <v>100.34563330657217</v>
      </c>
      <c r="X377" s="147">
        <v>106.55408577561725</v>
      </c>
      <c r="Y377" s="146">
        <v>149.63893414357565</v>
      </c>
      <c r="Z377" s="147">
        <v>171.94378788023911</v>
      </c>
      <c r="AA377" s="147">
        <v>156.78680806758067</v>
      </c>
      <c r="AB377" s="146">
        <v>141.04865433390805</v>
      </c>
      <c r="AC377" s="147">
        <v>134.85582706498531</v>
      </c>
      <c r="AD377" s="147">
        <v>118.71283307131682</v>
      </c>
      <c r="AE377" s="147">
        <v>140.07690774862286</v>
      </c>
      <c r="AF377" s="148"/>
      <c r="AG377" s="1"/>
      <c r="AH377" s="1"/>
      <c r="AI377" s="1"/>
      <c r="AJ377" s="1"/>
      <c r="AK377" s="1"/>
      <c r="AL377" s="5"/>
    </row>
    <row r="378" spans="2:38" ht="9.9499999999999993" customHeight="1"/>
    <row r="379" spans="2:38" ht="9.9499999999999993" customHeight="1">
      <c r="B379" s="656" t="s">
        <v>266</v>
      </c>
      <c r="C379" s="655"/>
      <c r="D379" s="655"/>
      <c r="E379" s="655"/>
      <c r="F379" s="655"/>
      <c r="G379" s="663">
        <f>G376/G369</f>
        <v>6.8854774192232196E-3</v>
      </c>
      <c r="H379" s="663">
        <f t="shared" ref="H379:AE380" si="69">H376/H369</f>
        <v>7.0547897537822394E-3</v>
      </c>
      <c r="I379" s="663">
        <f t="shared" si="69"/>
        <v>7.9414988162837246E-3</v>
      </c>
      <c r="J379" s="663">
        <f t="shared" si="69"/>
        <v>8.8753920903314205E-3</v>
      </c>
      <c r="K379" s="663">
        <f t="shared" si="69"/>
        <v>8.5705163542478969E-3</v>
      </c>
      <c r="L379" s="663">
        <f t="shared" si="69"/>
        <v>9.0488853277590799E-3</v>
      </c>
      <c r="M379" s="663">
        <f t="shared" si="69"/>
        <v>8.9915217667708887E-3</v>
      </c>
      <c r="N379" s="663">
        <f t="shared" si="69"/>
        <v>1.1838111167123891E-2</v>
      </c>
      <c r="O379" s="663">
        <f t="shared" si="69"/>
        <v>1.1232702866685141E-2</v>
      </c>
      <c r="P379" s="663">
        <f t="shared" si="69"/>
        <v>1.0370520725435511E-2</v>
      </c>
      <c r="Q379" s="663">
        <f t="shared" si="69"/>
        <v>1.3456062245025945E-2</v>
      </c>
      <c r="R379" s="663">
        <f t="shared" si="69"/>
        <v>1.3563961275357191E-2</v>
      </c>
      <c r="S379" s="663">
        <f t="shared" si="69"/>
        <v>1.2862375551558686E-2</v>
      </c>
      <c r="T379" s="663">
        <f t="shared" si="69"/>
        <v>1.3778188760334528E-2</v>
      </c>
      <c r="U379" s="663">
        <f t="shared" si="69"/>
        <v>1.3087641783538807E-2</v>
      </c>
      <c r="V379" s="663">
        <f t="shared" si="69"/>
        <v>1.3811031922286153E-2</v>
      </c>
      <c r="W379" s="663">
        <f t="shared" si="69"/>
        <v>1.289300111645837E-2</v>
      </c>
      <c r="X379" s="663">
        <f t="shared" si="69"/>
        <v>1.531433948918557E-2</v>
      </c>
      <c r="Y379" s="663">
        <f t="shared" si="69"/>
        <v>1.6907112689333904E-2</v>
      </c>
      <c r="Z379" s="663">
        <f t="shared" si="69"/>
        <v>1.6949591140628183E-2</v>
      </c>
      <c r="AA379" s="663">
        <f t="shared" si="69"/>
        <v>1.4719484312700655E-2</v>
      </c>
      <c r="AB379" s="663">
        <f t="shared" si="69"/>
        <v>4.9075842273360037E-3</v>
      </c>
      <c r="AC379" s="663">
        <f t="shared" si="69"/>
        <v>1.8539769625119818E-2</v>
      </c>
      <c r="AD379" s="663">
        <f t="shared" si="69"/>
        <v>1.8301120774775605E-2</v>
      </c>
      <c r="AE379" s="663">
        <f t="shared" si="69"/>
        <v>2.0952639138712075E-2</v>
      </c>
      <c r="AF379" s="655"/>
    </row>
    <row r="380" spans="2:38" ht="9.9499999999999993" customHeight="1">
      <c r="B380" s="656" t="s">
        <v>267</v>
      </c>
      <c r="C380" s="655"/>
      <c r="D380" s="655"/>
      <c r="E380" s="655"/>
      <c r="F380" s="655"/>
      <c r="G380" s="663">
        <f>G377/G370</f>
        <v>1.8728764750115364E-2</v>
      </c>
      <c r="H380" s="663">
        <f t="shared" si="69"/>
        <v>1.7078831959984303E-2</v>
      </c>
      <c r="I380" s="663">
        <f t="shared" si="69"/>
        <v>1.5266055800294238E-2</v>
      </c>
      <c r="J380" s="663">
        <f t="shared" si="69"/>
        <v>1.4832181434298894E-2</v>
      </c>
      <c r="K380" s="663">
        <f t="shared" si="69"/>
        <v>1.3372850788463947E-2</v>
      </c>
      <c r="L380" s="663">
        <f t="shared" si="69"/>
        <v>1.3285906581446872E-2</v>
      </c>
      <c r="M380" s="663">
        <f t="shared" si="69"/>
        <v>1.3392521846204484E-2</v>
      </c>
      <c r="N380" s="663">
        <f t="shared" si="69"/>
        <v>1.8808747365113357E-2</v>
      </c>
      <c r="O380" s="663">
        <f t="shared" si="69"/>
        <v>1.6392267167524854E-2</v>
      </c>
      <c r="P380" s="663">
        <f t="shared" si="69"/>
        <v>1.8422972885201859E-2</v>
      </c>
      <c r="Q380" s="663">
        <f t="shared" si="69"/>
        <v>1.8970183451189171E-2</v>
      </c>
      <c r="R380" s="663">
        <f t="shared" si="69"/>
        <v>1.9246230044516258E-2</v>
      </c>
      <c r="S380" s="663">
        <f t="shared" si="69"/>
        <v>1.7976976416700728E-2</v>
      </c>
      <c r="T380" s="663">
        <f t="shared" si="69"/>
        <v>1.940617643821714E-2</v>
      </c>
      <c r="U380" s="663">
        <f t="shared" si="69"/>
        <v>1.845350630016308E-2</v>
      </c>
      <c r="V380" s="663">
        <f t="shared" si="69"/>
        <v>1.8753101251061926E-2</v>
      </c>
      <c r="W380" s="663">
        <f t="shared" si="69"/>
        <v>1.7371643006927954E-2</v>
      </c>
      <c r="X380" s="663">
        <f t="shared" si="69"/>
        <v>1.5005996139866501E-2</v>
      </c>
      <c r="Y380" s="663">
        <f t="shared" si="69"/>
        <v>1.7743500196526037E-2</v>
      </c>
      <c r="Z380" s="663">
        <f t="shared" si="69"/>
        <v>1.9561207309426912E-2</v>
      </c>
      <c r="AA380" s="663">
        <f t="shared" si="69"/>
        <v>1.749866707942993E-2</v>
      </c>
      <c r="AB380" s="663">
        <f t="shared" si="69"/>
        <v>1.399440929375778E-2</v>
      </c>
      <c r="AC380" s="663">
        <f t="shared" si="69"/>
        <v>1.3725780343083057E-2</v>
      </c>
      <c r="AD380" s="663">
        <f t="shared" si="69"/>
        <v>1.2817747859897593E-2</v>
      </c>
      <c r="AE380" s="663">
        <f t="shared" si="69"/>
        <v>1.3633204924697681E-2</v>
      </c>
      <c r="AF380" s="655"/>
    </row>
    <row r="381" spans="2:38" ht="9.9499999999999993" customHeight="1"/>
    <row r="382" spans="2:38" ht="9.9499999999999993" customHeight="1"/>
    <row r="383" spans="2:38" ht="9.9499999999999993" customHeight="1"/>
    <row r="384" spans="2:38" ht="9.9499999999999993" customHeight="1"/>
    <row r="385" ht="9.9499999999999993" customHeight="1"/>
    <row r="386" ht="9.9499999999999993" customHeight="1"/>
    <row r="387" ht="9.9499999999999993" customHeight="1"/>
    <row r="388" ht="9.9499999999999993" customHeight="1"/>
    <row r="389" ht="9.9499999999999993" customHeight="1"/>
    <row r="390" ht="9.9499999999999993" customHeight="1"/>
    <row r="391" ht="9.9499999999999993" customHeight="1"/>
    <row r="392" ht="9.9499999999999993" customHeight="1"/>
    <row r="393" ht="9.9499999999999993" customHeight="1"/>
    <row r="394" ht="9.9499999999999993" customHeight="1"/>
    <row r="395" ht="9.9499999999999993" customHeight="1"/>
    <row r="396" ht="9.9499999999999993" customHeight="1"/>
    <row r="397" ht="9.9499999999999993" customHeight="1"/>
    <row r="398" ht="9.9499999999999993" customHeight="1"/>
    <row r="399" ht="9.9499999999999993" customHeight="1"/>
    <row r="400" ht="9.9499999999999993" customHeight="1"/>
    <row r="401" ht="9.9499999999999993" customHeight="1"/>
    <row r="402" ht="9.9499999999999993" customHeight="1"/>
    <row r="403" ht="9.9499999999999993" customHeight="1"/>
    <row r="404" ht="9.9499999999999993" customHeight="1"/>
    <row r="405" ht="9.9499999999999993" customHeight="1"/>
    <row r="406" ht="9.9499999999999993" customHeight="1"/>
    <row r="407" ht="9.9499999999999993" customHeight="1"/>
    <row r="408" ht="9.9499999999999993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</sheetData>
  <mergeCells count="66">
    <mergeCell ref="W16:W20"/>
    <mergeCell ref="X16:X20"/>
    <mergeCell ref="C94:C97"/>
    <mergeCell ref="F36:M39"/>
    <mergeCell ref="H16:H20"/>
    <mergeCell ref="F16:F17"/>
    <mergeCell ref="G16:G17"/>
    <mergeCell ref="C88:C93"/>
    <mergeCell ref="F18:F20"/>
    <mergeCell ref="G18:G20"/>
    <mergeCell ref="J16:J20"/>
    <mergeCell ref="I33:I34"/>
    <mergeCell ref="I21:I22"/>
    <mergeCell ref="I16:I20"/>
    <mergeCell ref="K16:K20"/>
    <mergeCell ref="L16:L20"/>
    <mergeCell ref="M16:M20"/>
    <mergeCell ref="O38:X39"/>
    <mergeCell ref="P16:P17"/>
    <mergeCell ref="S16:S20"/>
    <mergeCell ref="T16:T20"/>
    <mergeCell ref="O16:O17"/>
    <mergeCell ref="O18:O20"/>
    <mergeCell ref="U16:U20"/>
    <mergeCell ref="V16:V20"/>
    <mergeCell ref="V21:V22"/>
    <mergeCell ref="V33:V34"/>
    <mergeCell ref="R16:R20"/>
    <mergeCell ref="R21:R22"/>
    <mergeCell ref="R33:R34"/>
    <mergeCell ref="Q16:Q20"/>
    <mergeCell ref="O35:X37"/>
    <mergeCell ref="P18:P20"/>
    <mergeCell ref="AG21:AG22"/>
    <mergeCell ref="Z33:Z34"/>
    <mergeCell ref="AA33:AA34"/>
    <mergeCell ref="AB33:AB34"/>
    <mergeCell ref="AC33:AC34"/>
    <mergeCell ref="AD33:AD34"/>
    <mergeCell ref="AE33:AE34"/>
    <mergeCell ref="AF33:AF34"/>
    <mergeCell ref="AG33:AG34"/>
    <mergeCell ref="AC21:AC22"/>
    <mergeCell ref="AA47:AA49"/>
    <mergeCell ref="AB47:AB49"/>
    <mergeCell ref="AH33:AH34"/>
    <mergeCell ref="AI33:AI34"/>
    <mergeCell ref="Z35:AI37"/>
    <mergeCell ref="AA45:AA46"/>
    <mergeCell ref="AB45:AB46"/>
    <mergeCell ref="F274:F278"/>
    <mergeCell ref="F279:F281"/>
    <mergeCell ref="B110:C115"/>
    <mergeCell ref="B116:C119"/>
    <mergeCell ref="AJ45:AJ49"/>
    <mergeCell ref="AH50:AH51"/>
    <mergeCell ref="AH62:AH63"/>
    <mergeCell ref="AA64:AJ66"/>
    <mergeCell ref="AA68:AJ69"/>
    <mergeCell ref="AC45:AC49"/>
    <mergeCell ref="AD45:AD49"/>
    <mergeCell ref="AE45:AE49"/>
    <mergeCell ref="AF45:AF49"/>
    <mergeCell ref="AG45:AG49"/>
    <mergeCell ref="AH45:AH49"/>
    <mergeCell ref="AI45:AI49"/>
  </mergeCells>
  <phoneticPr fontId="3"/>
  <hyperlinks>
    <hyperlink ref="AA67" r:id="rId1"/>
    <hyperlink ref="Y87" location="CO2直排!R1C1" display="部門別詳細内容はこちら"/>
    <hyperlink ref="AC87" location="'国環研90~15'!R1C1" display="部門別の詳細はこちら"/>
    <hyperlink ref="AD181" location="'国環研90~15'!R1C1" display="部門別の詳細はこちら"/>
    <hyperlink ref="AH185" location="CO2換算ガス!R1C1" display="CH4の詳細はこちら"/>
    <hyperlink ref="AH186" location="CO2換算ガス!R1C1" display="N2Oの詳細はこちら"/>
    <hyperlink ref="AH187" location="CO2換算ガス!R71C1:R111C1" display="詳細はこちら"/>
    <hyperlink ref="AD195" location="'国環研90~15'!R1C1" display="部門別の詳細はこちら"/>
    <hyperlink ref="B4" r:id="rId2" display="フロン排出抑制法に基づくフロン類の回収量(第一種特定製品及び第二種特定製品)(環境省)"/>
    <hyperlink ref="B3" r:id="rId3"/>
    <hyperlink ref="B5" r:id="rId4"/>
    <hyperlink ref="B2" r:id="rId5"/>
    <hyperlink ref="B6:J6" r:id="rId6" display="全国地球温暖化防止活動推進センター(JCCCA)"/>
    <hyperlink ref="K2:P2" r:id="rId7" display="地球温暖化対策実行計画（区域施策編）策定支援サイト"/>
    <hyperlink ref="K3" r:id="rId8"/>
    <hyperlink ref="K4:P4" r:id="rId9" location="headline2" display="都道府県別エネルギー消費統計(経産省資源エネ庁)"/>
    <hyperlink ref="K5:N5" r:id="rId10" display="環境政策課温暖化対策班(宮城県)"/>
    <hyperlink ref="K6" r:id="rId11"/>
    <hyperlink ref="B7" r:id="rId12"/>
    <hyperlink ref="K7" r:id="rId13"/>
    <hyperlink ref="K8" r:id="rId14"/>
    <hyperlink ref="AD272" location="まとめ!R1C1" display="シート”まとめ”に戻る"/>
  </hyperlinks>
  <pageMargins left="0.59055118110236227" right="0" top="0.78740157480314965" bottom="0.59055118110236227" header="0" footer="0"/>
  <pageSetup paperSize="9" scale="49" fitToHeight="0" orientation="portrait" horizontalDpi="0" verticalDpi="0" r:id="rId15"/>
  <headerFooter>
    <oddFooter>&amp;R&amp;7&amp;F/&amp;A&amp;"頁,標準"&amp;P頁/&amp;D</oddFooter>
  </headerFooter>
  <rowBreaks count="2" manualBreakCount="2">
    <brk id="73" max="16383" man="1"/>
    <brk id="166" max="16383" man="1"/>
  </rowBreaks>
  <drawing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まとめ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2017-07-14T12:21:43Z</cp:lastPrinted>
  <dcterms:created xsi:type="dcterms:W3CDTF">2017-04-17T00:43:02Z</dcterms:created>
  <dcterms:modified xsi:type="dcterms:W3CDTF">2017-10-26T05:42:14Z</dcterms:modified>
</cp:coreProperties>
</file>