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6900" windowWidth="14310" windowHeight="6915" tabRatio="821"/>
  </bookViews>
  <sheets>
    <sheet name="h26.1地温計" sheetId="2" r:id="rId1"/>
  </sheets>
  <definedNames>
    <definedName name="A重油_発熱量当りCO排出原単位">#REF!</definedName>
    <definedName name="B重油_発熱量当りCO排出原単位">#REF!</definedName>
    <definedName name="C重油_発熱量当りCO排出原単位">#REF!</definedName>
    <definedName name="LNG_発熱量当りCO排出原単位">#REF!</definedName>
    <definedName name="LPG_発熱量当りCO排出原単位">#REF!</definedName>
    <definedName name="NGL_発熱量当りCO排出原単位">#REF!</definedName>
    <definedName name="ガソリン_発熱量当りCO排出原単位">#REF!</definedName>
    <definedName name="コクス炉ガス_発熱量当りCO排出原単位">#REF!</definedName>
    <definedName name="ジェット燃料_発熱量当りCO排出原単位">#REF!</definedName>
    <definedName name="ナフサ_発熱量当りCO排出原単位">#REF!</definedName>
    <definedName name="改質精製油_発熱量当りCO排出原単位">#REF!</definedName>
    <definedName name="軽油_発熱量当りCO排出原単位">#REF!</definedName>
    <definedName name="原油_発熱量当りCO排出原単位">#REF!</definedName>
    <definedName name="高炉ガス_発熱量当りCO排出原単位">#REF!</definedName>
    <definedName name="黒液_発熱量当りCO排出原単位">#REF!</definedName>
    <definedName name="石炭_発熱量当りCO排出原単位">#REF!</definedName>
    <definedName name="石炭コクス_発熱量当りCO排出原単位">#REF!</definedName>
    <definedName name="石油ガス_発熱量当りCO排出原単位">#REF!</definedName>
    <definedName name="石油コクス_発熱量当りCO排出原単位">#REF!</definedName>
    <definedName name="天然ガス_発熱量当りCO排出原単位">#REF!</definedName>
    <definedName name="転炉ガス_発熱量当りCO排出原単位">#REF!</definedName>
    <definedName name="電気炉ガス_発熱量当りCO排出原単位">#REF!</definedName>
    <definedName name="電力_発熱量当りCO排出原単位">#REF!</definedName>
    <definedName name="都市ガス_発熱量当りCO排出原単位">#REF!</definedName>
    <definedName name="灯油_発熱量当りCO排出原単位">#REF!</definedName>
    <definedName name="練炭豆炭_発熱量当りCO排出原単位">#REF!</definedName>
  </definedNames>
  <calcPr calcId="145621" refMode="R1C1"/>
</workbook>
</file>

<file path=xl/calcChain.xml><?xml version="1.0" encoding="utf-8"?>
<calcChain xmlns="http://schemas.openxmlformats.org/spreadsheetml/2006/main">
  <c r="P72" i="2" l="1"/>
  <c r="O72" i="2"/>
  <c r="N72" i="2"/>
  <c r="P71" i="2"/>
  <c r="O71" i="2"/>
  <c r="N71" i="2"/>
  <c r="H71" i="2"/>
  <c r="I71" i="2"/>
  <c r="J71" i="2"/>
  <c r="H72" i="2"/>
  <c r="I72" i="2"/>
  <c r="J72" i="2"/>
  <c r="G72" i="2"/>
  <c r="G71" i="2"/>
  <c r="P70" i="2"/>
  <c r="O70" i="2"/>
  <c r="N70" i="2"/>
  <c r="P69" i="2"/>
  <c r="O69" i="2"/>
  <c r="N69" i="2"/>
  <c r="H69" i="2"/>
  <c r="I69" i="2"/>
  <c r="J69" i="2"/>
  <c r="H70" i="2"/>
  <c r="I70" i="2"/>
  <c r="J70" i="2"/>
  <c r="G70" i="2"/>
  <c r="G69" i="2"/>
  <c r="K32" i="2" l="1"/>
  <c r="J32" i="2"/>
  <c r="K31" i="2"/>
  <c r="J31" i="2"/>
  <c r="K28" i="2"/>
  <c r="J28" i="2"/>
  <c r="K25" i="2"/>
  <c r="J25" i="2"/>
  <c r="K34" i="2"/>
  <c r="J34" i="2"/>
  <c r="K30" i="2"/>
  <c r="J30" i="2"/>
  <c r="K27" i="2"/>
  <c r="J27" i="2"/>
  <c r="K24" i="2"/>
  <c r="J24" i="2"/>
  <c r="I32" i="2" l="1"/>
  <c r="I31" i="2"/>
  <c r="I30" i="2"/>
  <c r="I28" i="2"/>
  <c r="I27" i="2"/>
  <c r="I25" i="2"/>
  <c r="I24" i="2" s="1"/>
  <c r="H22" i="2"/>
  <c r="G23" i="2"/>
  <c r="G21" i="2" s="1"/>
  <c r="F23" i="2"/>
  <c r="F21" i="2" s="1"/>
  <c r="P102" i="2"/>
  <c r="O102" i="2"/>
  <c r="N102" i="2"/>
  <c r="J102" i="2"/>
  <c r="I102" i="2"/>
  <c r="H102" i="2"/>
  <c r="G102" i="2"/>
  <c r="Q93" i="2"/>
  <c r="Q102" i="2" s="1"/>
  <c r="M57" i="2"/>
  <c r="L57" i="2"/>
  <c r="K57" i="2"/>
  <c r="Q57" i="2"/>
  <c r="P179" i="2"/>
  <c r="P150" i="2"/>
  <c r="P143" i="2"/>
  <c r="P138" i="2"/>
  <c r="P56" i="2"/>
  <c r="P57" i="2" s="1"/>
  <c r="L93" i="2"/>
  <c r="L102" i="2" s="1"/>
  <c r="M93" i="2"/>
  <c r="M102" i="2" s="1"/>
  <c r="K93" i="2"/>
  <c r="K102" i="2" s="1"/>
  <c r="H56" i="2"/>
  <c r="H57" i="2" s="1"/>
  <c r="I56" i="2"/>
  <c r="I57" i="2" s="1"/>
  <c r="J56" i="2"/>
  <c r="J57" i="2" s="1"/>
  <c r="N56" i="2"/>
  <c r="N57" i="2" s="1"/>
  <c r="O56" i="2"/>
  <c r="O57" i="2" s="1"/>
  <c r="G56" i="2"/>
  <c r="G57" i="2" s="1"/>
  <c r="H179" i="2"/>
  <c r="I179" i="2"/>
  <c r="J179" i="2"/>
  <c r="N179" i="2"/>
  <c r="O179" i="2"/>
  <c r="G179" i="2"/>
  <c r="H150" i="2"/>
  <c r="I150" i="2"/>
  <c r="J150" i="2"/>
  <c r="N150" i="2"/>
  <c r="N151" i="2" s="1"/>
  <c r="N152" i="2" s="1"/>
  <c r="O150" i="2"/>
  <c r="G150" i="2"/>
  <c r="G151" i="2" s="1"/>
  <c r="G152" i="2" s="1"/>
  <c r="H143" i="2"/>
  <c r="I143" i="2"/>
  <c r="J143" i="2"/>
  <c r="N143" i="2"/>
  <c r="O143" i="2"/>
  <c r="G143" i="2"/>
  <c r="H138" i="2"/>
  <c r="I138" i="2"/>
  <c r="J138" i="2"/>
  <c r="N138" i="2"/>
  <c r="O138" i="2"/>
  <c r="G138" i="2"/>
  <c r="H151" i="2"/>
  <c r="H152" i="2" s="1"/>
  <c r="J151" i="2"/>
  <c r="J152" i="2" s="1"/>
  <c r="O151" i="2"/>
  <c r="O152" i="2" s="1"/>
  <c r="G125" i="2"/>
  <c r="G126" i="2" s="1"/>
  <c r="G122" i="2"/>
  <c r="G117" i="2"/>
  <c r="H117" i="2" s="1"/>
  <c r="G114" i="2"/>
  <c r="G110" i="2"/>
  <c r="I125" i="2"/>
  <c r="I122" i="2"/>
  <c r="I117" i="2"/>
  <c r="I114" i="2"/>
  <c r="K114" i="2" s="1"/>
  <c r="I110" i="2"/>
  <c r="L109" i="2"/>
  <c r="F110" i="2"/>
  <c r="L111" i="2"/>
  <c r="L112" i="2"/>
  <c r="L113" i="2"/>
  <c r="F114" i="2"/>
  <c r="L115" i="2"/>
  <c r="L116" i="2"/>
  <c r="K117" i="2"/>
  <c r="L117" i="2" s="1"/>
  <c r="F117" i="2"/>
  <c r="L118" i="2"/>
  <c r="L119" i="2"/>
  <c r="L120" i="2"/>
  <c r="L121" i="2"/>
  <c r="K122" i="2"/>
  <c r="F122" i="2"/>
  <c r="L123" i="2"/>
  <c r="L124" i="2"/>
  <c r="F125" i="2"/>
  <c r="L108" i="2"/>
  <c r="J109" i="2"/>
  <c r="J111" i="2"/>
  <c r="J112" i="2"/>
  <c r="J113" i="2"/>
  <c r="J115" i="2"/>
  <c r="J116" i="2"/>
  <c r="J118" i="2"/>
  <c r="J119" i="2"/>
  <c r="J120" i="2"/>
  <c r="J121" i="2"/>
  <c r="J123" i="2"/>
  <c r="J124" i="2"/>
  <c r="J125" i="2"/>
  <c r="J108" i="2"/>
  <c r="H109" i="2"/>
  <c r="H111" i="2"/>
  <c r="H112" i="2"/>
  <c r="H113" i="2"/>
  <c r="H114" i="2"/>
  <c r="H115" i="2"/>
  <c r="H116" i="2"/>
  <c r="H118" i="2"/>
  <c r="H119" i="2"/>
  <c r="H120" i="2"/>
  <c r="H121" i="2"/>
  <c r="H122" i="2"/>
  <c r="H123" i="2"/>
  <c r="H124" i="2"/>
  <c r="H108" i="2"/>
  <c r="F126" i="2"/>
  <c r="J122" i="2"/>
  <c r="K110" i="2"/>
  <c r="L110" i="2" s="1"/>
  <c r="I151" i="2"/>
  <c r="I152" i="2" s="1"/>
  <c r="J114" i="2"/>
  <c r="J117" i="2"/>
  <c r="I126" i="2"/>
  <c r="J126" i="2" s="1"/>
  <c r="P151" i="2"/>
  <c r="P152" i="2" s="1"/>
  <c r="H110" i="2"/>
  <c r="H125" i="2"/>
  <c r="H126" i="2" l="1"/>
  <c r="I127" i="2"/>
  <c r="K126" i="2"/>
  <c r="L126" i="2" s="1"/>
  <c r="K125" i="2"/>
  <c r="L125" i="2" s="1"/>
  <c r="J110" i="2"/>
  <c r="L122" i="2"/>
  <c r="L114" i="2"/>
  <c r="K22" i="2"/>
  <c r="J22" i="2"/>
</calcChain>
</file>

<file path=xl/sharedStrings.xml><?xml version="1.0" encoding="utf-8"?>
<sst xmlns="http://schemas.openxmlformats.org/spreadsheetml/2006/main" count="339" uniqueCount="217">
  <si>
    <t>H18</t>
  </si>
  <si>
    <t>H19</t>
  </si>
  <si>
    <t>H20</t>
  </si>
  <si>
    <t>H21</t>
  </si>
  <si>
    <t>H22</t>
  </si>
  <si>
    <t>H23</t>
  </si>
  <si>
    <t>H24</t>
  </si>
  <si>
    <t>計</t>
  </si>
  <si>
    <t>メタン(CH4)</t>
  </si>
  <si>
    <t>―酸化二窒素(N20)</t>
  </si>
  <si>
    <t>排出量(単位:千t-CO2)</t>
  </si>
  <si>
    <t>エネルギー転換部門計</t>
  </si>
  <si>
    <t>電気事業</t>
    <rPh sb="0" eb="2">
      <t>デンキ</t>
    </rPh>
    <rPh sb="2" eb="4">
      <t>ジギョウ</t>
    </rPh>
    <phoneticPr fontId="8"/>
  </si>
  <si>
    <t>産業部門計</t>
  </si>
  <si>
    <t>鉄鋼･非鉄･窯業土石</t>
    <rPh sb="0" eb="2">
      <t>テッコウ</t>
    </rPh>
    <rPh sb="3" eb="5">
      <t>ヒテツ</t>
    </rPh>
    <rPh sb="6" eb="8">
      <t>ヨウギョウ</t>
    </rPh>
    <rPh sb="8" eb="10">
      <t>ドセキ</t>
    </rPh>
    <phoneticPr fontId="8"/>
  </si>
  <si>
    <t>機械</t>
    <rPh sb="0" eb="2">
      <t>キカイ</t>
    </rPh>
    <phoneticPr fontId="8"/>
  </si>
  <si>
    <t>重複補正</t>
    <rPh sb="0" eb="2">
      <t>チョウフク</t>
    </rPh>
    <rPh sb="2" eb="4">
      <t>ホセイ</t>
    </rPh>
    <phoneticPr fontId="8"/>
  </si>
  <si>
    <t>※端数処理の関係で一部合計が合わないところがあります</t>
  </si>
  <si>
    <t>ガス事業</t>
    <phoneticPr fontId="8"/>
  </si>
  <si>
    <t>化学･化繊･紙パ</t>
    <phoneticPr fontId="8"/>
  </si>
  <si>
    <t>他業種･中小製造業</t>
    <phoneticPr fontId="8"/>
  </si>
  <si>
    <t>二酸化炭素(CO2)</t>
  </si>
  <si>
    <t>ﾊﾟｰﾌﾙｵﾛｶｰﾎﾞﾝ(PFC)</t>
  </si>
  <si>
    <t>六ふっ化硫黄(SF6)</t>
  </si>
  <si>
    <t>合計</t>
  </si>
  <si>
    <t>温室効果ガス種類</t>
  </si>
  <si>
    <t>単位</t>
  </si>
  <si>
    <t>千t-CO2</t>
    <phoneticPr fontId="4"/>
  </si>
  <si>
    <t>t-CH4</t>
    <phoneticPr fontId="4"/>
  </si>
  <si>
    <t>t-N2O</t>
    <phoneticPr fontId="4"/>
  </si>
  <si>
    <t>※値は四捨五入の関係で合計値が一致しない箇所がある。</t>
  </si>
  <si>
    <t>ﾊｲドﾛﾌﾙｵﾛｶｰﾎﾟﾝ(HFC)</t>
  </si>
  <si>
    <t>※t-CO2とは二酸化炭素(CO2)にトン換算した場合の重量を指す。</t>
  </si>
  <si>
    <t>【表2-3】県内の温室効果ガス排出量の推移(二酸化炭素換算)</t>
    <rPh sb="17" eb="19">
      <t>スイイ</t>
    </rPh>
    <rPh sb="20" eb="23">
      <t>ニサンカ</t>
    </rPh>
    <rPh sb="23" eb="25">
      <t>タンソ</t>
    </rPh>
    <rPh sb="25" eb="27">
      <t>カンサン</t>
    </rPh>
    <phoneticPr fontId="4"/>
  </si>
  <si>
    <t>【表2-4】県内の温室効果ガス排出量の推移(種類別)</t>
    <rPh sb="17" eb="19">
      <t>スイイ</t>
    </rPh>
    <rPh sb="20" eb="22">
      <t>シュルイ</t>
    </rPh>
    <rPh sb="22" eb="23">
      <t>ベツ</t>
    </rPh>
    <phoneticPr fontId="4"/>
  </si>
  <si>
    <t>※二酸化炭素(C02)を１として比較した値を「地球温暖化係数(GWP:GlobaｌWarmingPotential)といい､メタンは21､一酸化二窒素は310</t>
    <phoneticPr fontId="4"/>
  </si>
  <si>
    <t>製造業</t>
  </si>
  <si>
    <t>建設業･鉱業</t>
  </si>
  <si>
    <t>農林水産業</t>
  </si>
  <si>
    <t>民生部門計</t>
  </si>
  <si>
    <t>自動車</t>
  </si>
  <si>
    <t>鉄道</t>
  </si>
  <si>
    <t>船舶</t>
  </si>
  <si>
    <t>航空</t>
  </si>
  <si>
    <t>運輸部門計</t>
  </si>
  <si>
    <t>一般廃棄物</t>
  </si>
  <si>
    <t>産業廃棄物</t>
  </si>
  <si>
    <t>廃棄物部門計</t>
  </si>
  <si>
    <t>(速報値)</t>
    <rPh sb="1" eb="4">
      <t>ソクホウチ</t>
    </rPh>
    <phoneticPr fontId="4"/>
  </si>
  <si>
    <t>民生部門(家庭)</t>
    <rPh sb="0" eb="2">
      <t>ミンセイ</t>
    </rPh>
    <rPh sb="2" eb="4">
      <t>ブモン</t>
    </rPh>
    <phoneticPr fontId="4"/>
  </si>
  <si>
    <t>民生部門(業務)</t>
    <phoneticPr fontId="4"/>
  </si>
  <si>
    <t>部門</t>
  </si>
  <si>
    <t>2010①</t>
  </si>
  <si>
    <t>2011②</t>
  </si>
  <si>
    <t>増減率(②/①)</t>
  </si>
  <si>
    <t>発電時の排出量(排出係数)が2010年度と同じ場合</t>
  </si>
  <si>
    <t>発電時の排出量(排出係数)の増加による排出量の変化</t>
  </si>
  <si>
    <t>2011③</t>
  </si>
  <si>
    <t>増減率(③/①)</t>
  </si>
  <si>
    <t>変化量(②-③)④</t>
  </si>
  <si>
    <t>変化率(④/①)</t>
  </si>
  <si>
    <t>転換部門計</t>
  </si>
  <si>
    <t>電気事業</t>
    <phoneticPr fontId="8"/>
  </si>
  <si>
    <t>ガス事業</t>
    <phoneticPr fontId="8"/>
  </si>
  <si>
    <t>家庭</t>
    <phoneticPr fontId="8"/>
  </si>
  <si>
    <t>業務</t>
    <phoneticPr fontId="8"/>
  </si>
  <si>
    <t>民生部門計</t>
    <phoneticPr fontId="8"/>
  </si>
  <si>
    <t>自動車</t>
    <phoneticPr fontId="8"/>
  </si>
  <si>
    <t>鉄道</t>
    <phoneticPr fontId="8"/>
  </si>
  <si>
    <t>船舶</t>
    <phoneticPr fontId="4"/>
  </si>
  <si>
    <t>航空</t>
    <phoneticPr fontId="4"/>
  </si>
  <si>
    <t>※値は四捨五入の関係で合計値が一致しない箇所がある。</t>
    <rPh sb="1" eb="2">
      <t>アタイ</t>
    </rPh>
    <phoneticPr fontId="4"/>
  </si>
  <si>
    <t>排出係数の変動による増加分</t>
    <rPh sb="0" eb="2">
      <t>ハイシュツ</t>
    </rPh>
    <rPh sb="2" eb="4">
      <t>ケイスウ</t>
    </rPh>
    <rPh sb="5" eb="7">
      <t>ヘンドウ</t>
    </rPh>
    <rPh sb="10" eb="13">
      <t>ゾウカブン</t>
    </rPh>
    <phoneticPr fontId="4"/>
  </si>
  <si>
    <t>表2.6県内の二酸化炭素(C02)排出量における震災の影響(単位:千t)</t>
    <rPh sb="33" eb="34">
      <t>セン</t>
    </rPh>
    <phoneticPr fontId="4"/>
  </si>
  <si>
    <t>ボイラー</t>
  </si>
  <si>
    <t>ガス機関</t>
  </si>
  <si>
    <t>燃料の燃焼計</t>
  </si>
  <si>
    <t>家畜(反すう)</t>
  </si>
  <si>
    <t>家畜(糞尿)</t>
  </si>
  <si>
    <t>水田(たん水土壌)</t>
  </si>
  <si>
    <t>農業廃棄物の焼却</t>
  </si>
  <si>
    <t>農業活動等計</t>
  </si>
  <si>
    <t>廃棄物(埋立処理)</t>
  </si>
  <si>
    <t>廃棄物(一般廃棄物焼却)</t>
  </si>
  <si>
    <t>廃棄物(産業廃棄物焼却)</t>
  </si>
  <si>
    <t>終末処理場</t>
  </si>
  <si>
    <t>生活排水処理</t>
  </si>
  <si>
    <t>し尿処理</t>
  </si>
  <si>
    <t>廃棄物処理計</t>
  </si>
  <si>
    <t>二酸化炭素換算(千t-CO2)</t>
  </si>
  <si>
    <t>燃料の燃焼</t>
  </si>
  <si>
    <t>農業活動等</t>
  </si>
  <si>
    <t>廃棄物処理</t>
  </si>
  <si>
    <t>ガスタービン</t>
  </si>
  <si>
    <t>ディーゼル機関</t>
  </si>
  <si>
    <t>水田への施肥</t>
  </si>
  <si>
    <t>畑地への施肥</t>
  </si>
  <si>
    <t>廃棄物(―廃焼却)</t>
  </si>
  <si>
    <t>廃棄物(産廃焼却)</t>
  </si>
  <si>
    <t>ハイドロフルオロカーボン(HFC)</t>
  </si>
  <si>
    <t>パーフルオロカーボン(PFC)</t>
  </si>
  <si>
    <t>表2.10県内の温室効果ガス種類別の将来推計値(二酸化炭素換算)</t>
  </si>
  <si>
    <t>1990年度との差</t>
  </si>
  <si>
    <t>2010年度との差</t>
  </si>
  <si>
    <t>千ｔ</t>
  </si>
  <si>
    <t>％</t>
  </si>
  <si>
    <t>フロン類(PFC･HFC･SF,)</t>
  </si>
  <si>
    <t>総合計</t>
  </si>
  <si>
    <t>表2.7県内のメタン(CH4)排出量(単位：t-CH4,t-CO2に換算値は最下行参照)</t>
    <rPh sb="33" eb="35">
      <t>カンサン</t>
    </rPh>
    <rPh sb="35" eb="36">
      <t>チ</t>
    </rPh>
    <rPh sb="37" eb="40">
      <t>サイカギョウ</t>
    </rPh>
    <rPh sb="40" eb="42">
      <t>サンショウ</t>
    </rPh>
    <phoneticPr fontId="4"/>
  </si>
  <si>
    <t>表2.8県内の一酸化二窒素(N2O)排出量(単位:t-N20,t-CO2に換算値は最下行参照)</t>
  </si>
  <si>
    <t>表2.9県内の種類別フロン類の排出量(二酸化炭素換算)（単位：千t-CO2)</t>
  </si>
  <si>
    <t>1990年度排出量</t>
  </si>
  <si>
    <t>2010年度排出量</t>
  </si>
  <si>
    <t>1990年度</t>
    <phoneticPr fontId="4"/>
  </si>
  <si>
    <t>2010年度</t>
    <phoneticPr fontId="4"/>
  </si>
  <si>
    <t>2020年度</t>
    <phoneticPr fontId="4"/>
  </si>
  <si>
    <t>表2.11 県内の部門別二酸化炭素(C02)排出量の将来推計値</t>
  </si>
  <si>
    <t>転換部門</t>
  </si>
  <si>
    <t>産業部門</t>
  </si>
  <si>
    <t>民生家庭部門</t>
  </si>
  <si>
    <t>民生業務部門</t>
  </si>
  <si>
    <t>運輸部門</t>
  </si>
  <si>
    <t>廃棄物部門</t>
  </si>
  <si>
    <t>2020年度排出量推計値</t>
    <rPh sb="4" eb="6">
      <t>ネンド</t>
    </rPh>
    <rPh sb="6" eb="8">
      <t>ハイシュツ</t>
    </rPh>
    <rPh sb="8" eb="9">
      <t>リョウ</t>
    </rPh>
    <rPh sb="9" eb="12">
      <t>スイケイチ</t>
    </rPh>
    <phoneticPr fontId="4"/>
  </si>
  <si>
    <t>表2.12県内のガス種類別その他の温室効果ガス排出量の将来推計値(二酸化炭素換算)</t>
  </si>
  <si>
    <t>ガス種類</t>
  </si>
  <si>
    <t>2020年度推計値</t>
    <phoneticPr fontId="4"/>
  </si>
  <si>
    <t>部門</t>
    <phoneticPr fontId="4"/>
  </si>
  <si>
    <t>2020年度推計排出量</t>
    <rPh sb="6" eb="8">
      <t>スイケイ</t>
    </rPh>
    <phoneticPr fontId="4"/>
  </si>
  <si>
    <t>1990年度　排出量</t>
  </si>
  <si>
    <t>2010年度　排出量</t>
  </si>
  <si>
    <t>メタン(CH4)</t>
    <phoneticPr fontId="4"/>
  </si>
  <si>
    <t>計</t>
    <phoneticPr fontId="4"/>
  </si>
  <si>
    <t>フロン類(HFC）</t>
  </si>
  <si>
    <t>フロン類(PFC）</t>
  </si>
  <si>
    <t>フロン類(SF6）</t>
  </si>
  <si>
    <t>森林経営</t>
  </si>
  <si>
    <t>合　計</t>
  </si>
  <si>
    <t>植林による増加及び森林減少</t>
    <phoneticPr fontId="4"/>
  </si>
  <si>
    <t>※値は四捨五入の関係で合計値が一致しない箇所がある。</t>
    <phoneticPr fontId="4"/>
  </si>
  <si>
    <t>※フロン類については、1990（平成2）年度ではなく、1995（平成７）年度排出量及びそれとの比較値を示し　ている。※値は四捨五入の関係で合計値等が一致しない箇所がある。</t>
    <phoneticPr fontId="4"/>
  </si>
  <si>
    <r>
      <t>表2.13県内森林による炭素ストックの変化の推移　</t>
    </r>
    <r>
      <rPr>
        <sz val="9"/>
        <rFont val="Meiryo UI"/>
        <family val="3"/>
        <charset val="128"/>
      </rPr>
      <t>(二酸化炭素換算､単位:千t)　(出典：林野庁)</t>
    </r>
    <rPh sb="7" eb="9">
      <t>シンリン</t>
    </rPh>
    <phoneticPr fontId="4"/>
  </si>
  <si>
    <t>宮城県地球温暖化対策実行計画（区域施策編） より</t>
    <phoneticPr fontId="4"/>
  </si>
  <si>
    <t>小計(その他5ガス)</t>
    <rPh sb="0" eb="2">
      <t>ショウケイ</t>
    </rPh>
    <rPh sb="5" eb="6">
      <t>タ</t>
    </rPh>
    <phoneticPr fontId="4"/>
  </si>
  <si>
    <t>森林吸収量</t>
    <rPh sb="0" eb="2">
      <t>シンリン</t>
    </rPh>
    <rPh sb="2" eb="4">
      <t>キュウシュウ</t>
    </rPh>
    <rPh sb="4" eb="5">
      <t>リョウ</t>
    </rPh>
    <phoneticPr fontId="4"/>
  </si>
  <si>
    <t>H12</t>
    <phoneticPr fontId="4"/>
  </si>
  <si>
    <t>H07</t>
    <phoneticPr fontId="4"/>
  </si>
  <si>
    <t>H02</t>
    <phoneticPr fontId="4"/>
  </si>
  <si>
    <t>H17</t>
    <phoneticPr fontId="4"/>
  </si>
  <si>
    <t>2013年度温室効果ガス排出状況</t>
  </si>
  <si>
    <t>1　温室効果ガス総排出量</t>
  </si>
  <si>
    <t>2013 （平成25）年度の温室効果ガス総排出量は，2,218万8千トン-CO2 ，総排出量のうち約9割を占める二酸化炭素の排出量は，2,056万7千トン-CO2でした。</t>
  </si>
  <si>
    <t>＜表1　県内の温室効果ガス排出量＞</t>
  </si>
  <si>
    <t>※四捨五入の関係で，合計値が合わない箇所があります。</t>
  </si>
  <si>
    <t>※参考値：2013年度に国の統計資料の一部について推計方法の変更などがあり，過去の公表値との整合性を図るため，「産業部門」，「民生業務部門」及び「その他5ガス」の値を遡って修正した値。</t>
  </si>
  <si>
    <t>・「エネルギー転換部門」は，前年度比で12.8%減少しています。発電設備を動かすための燃料消費量が減少するなど，エネルギー消費量が減ったことが要因となっています。</t>
  </si>
  <si>
    <t>・「産業部門」は，前年度参考値比で2.4%増加しています。製紙工場や製鉄所をはじめとした産業部門全体のエネルギー消費量が増加したことが主な要因となっています。　</t>
  </si>
  <si>
    <t>・「民生家庭部門」は，前年度比で1.1%減少しています。電力の排出係数（二酸化炭素排出原単位）が下がったことに加え，電力消費量が下がったことが要因となっています。</t>
  </si>
  <si>
    <t>・「民生業務部門」は，前年度参考値比で2.7%増加しています。民生業務部門全体でエネルギー消費量が増えたことが要因となっています。　</t>
  </si>
  <si>
    <t>・「運輸部門」は，前年度比で3.1%増加しています。自動車保有台数の増加や，軽油の消費量が増えたことが主な要因となっています。特に，軽油の消費量は，基準年に比して大きく伸びており，復旧工事関係車両の増加によるものと考えられます。</t>
  </si>
  <si>
    <t>・「廃棄物部門」は，前年度比で増減はありません。 </t>
  </si>
  <si>
    <t>2　森林吸収量</t>
  </si>
  <si>
    <t>2013 （平成25）年度の森林吸収量は，77万トン-CO2です。</t>
  </si>
  <si>
    <t>3　排出削減目標との比較</t>
  </si>
  <si>
    <t>2013（平成25）年度の温室効果ガス総排出量（2,218万8千トン-CO2）から森林吸収量（77万トン-CO2）を差し引いた排出量は2,141万8千トン-CO2です。目標年（2020年）における，排出目標量の試算値※（1,920万9千トン-CO2）と比較すると，220万9千トン-CO2多い状況となりました。</t>
  </si>
  <si>
    <t>　※試算値：基準年の排出量を参考値に置き換え，簡易的に試算した2020年の排出目標量</t>
  </si>
  <si>
    <t>県内の温室効果ガス排出量</t>
  </si>
  <si>
    <t>環境政策課</t>
  </si>
  <si>
    <t>〒980-8570 宮城県仙台市青葉区本町三丁目8番1号</t>
  </si>
  <si>
    <t>温暖化対策班</t>
  </si>
  <si>
    <t>Tel：022-211-2661</t>
  </si>
  <si>
    <t>Fax：022-211-2669</t>
  </si>
  <si>
    <t>排出量(単位：千t-CO2)</t>
    <rPh sb="0" eb="2">
      <t>ハイシュツ</t>
    </rPh>
    <rPh sb="2" eb="3">
      <t>リョウ</t>
    </rPh>
    <rPh sb="4" eb="6">
      <t>タンイ</t>
    </rPh>
    <rPh sb="7" eb="8">
      <t>セン</t>
    </rPh>
    <phoneticPr fontId="4"/>
  </si>
  <si>
    <t>2010年度(基準年)</t>
    <rPh sb="4" eb="6">
      <t>ネンド</t>
    </rPh>
    <rPh sb="7" eb="9">
      <t>キジュン</t>
    </rPh>
    <rPh sb="9" eb="10">
      <t>ネン</t>
    </rPh>
    <phoneticPr fontId="4"/>
  </si>
  <si>
    <t>2012年度</t>
    <rPh sb="4" eb="6">
      <t>ネンド</t>
    </rPh>
    <phoneticPr fontId="4"/>
  </si>
  <si>
    <t>2013年度</t>
    <rPh sb="4" eb="6">
      <t>ネンド</t>
    </rPh>
    <phoneticPr fontId="4"/>
  </si>
  <si>
    <t>排出量(c)</t>
    <rPh sb="0" eb="2">
      <t>ハイシュツ</t>
    </rPh>
    <rPh sb="2" eb="3">
      <t>リョウ</t>
    </rPh>
    <phoneticPr fontId="4"/>
  </si>
  <si>
    <t>2013年度の各種比率(参考値比)</t>
    <rPh sb="7" eb="9">
      <t>カクシュ</t>
    </rPh>
    <rPh sb="9" eb="11">
      <t>ヒリツ</t>
    </rPh>
    <rPh sb="12" eb="14">
      <t>サンコウ</t>
    </rPh>
    <rPh sb="14" eb="15">
      <t>チ</t>
    </rPh>
    <rPh sb="15" eb="16">
      <t>ヒ</t>
    </rPh>
    <phoneticPr fontId="4"/>
  </si>
  <si>
    <t>総排出量</t>
    <rPh sb="0" eb="1">
      <t>ソウ</t>
    </rPh>
    <rPh sb="1" eb="3">
      <t>ハイシュツ</t>
    </rPh>
    <rPh sb="3" eb="4">
      <t>リョウ</t>
    </rPh>
    <phoneticPr fontId="4"/>
  </si>
  <si>
    <t>エネルギー転換部門</t>
    <rPh sb="5" eb="7">
      <t>テンカン</t>
    </rPh>
    <rPh sb="7" eb="9">
      <t>ブモン</t>
    </rPh>
    <phoneticPr fontId="4"/>
  </si>
  <si>
    <t>産業部門</t>
    <rPh sb="0" eb="2">
      <t>サンギョウ</t>
    </rPh>
    <rPh sb="2" eb="4">
      <t>ブモン</t>
    </rPh>
    <phoneticPr fontId="4"/>
  </si>
  <si>
    <t>民生家庭部門</t>
    <rPh sb="0" eb="2">
      <t>ミンセイ</t>
    </rPh>
    <rPh sb="2" eb="4">
      <t>カテイ</t>
    </rPh>
    <rPh sb="4" eb="6">
      <t>ブモン</t>
    </rPh>
    <phoneticPr fontId="4"/>
  </si>
  <si>
    <t>民生業務部門</t>
    <rPh sb="0" eb="2">
      <t>ミンセイ</t>
    </rPh>
    <rPh sb="2" eb="4">
      <t>ギョウム</t>
    </rPh>
    <rPh sb="4" eb="6">
      <t>ブモン</t>
    </rPh>
    <phoneticPr fontId="4"/>
  </si>
  <si>
    <t>運輸部門</t>
    <rPh sb="0" eb="2">
      <t>ウンユ</t>
    </rPh>
    <rPh sb="2" eb="4">
      <t>ブモン</t>
    </rPh>
    <phoneticPr fontId="4"/>
  </si>
  <si>
    <t>廃棄物部門</t>
    <rPh sb="0" eb="3">
      <t>ハイキブツ</t>
    </rPh>
    <rPh sb="3" eb="5">
      <t>ブモン</t>
    </rPh>
    <phoneticPr fontId="4"/>
  </si>
  <si>
    <t>二酸化炭素構成比%</t>
    <rPh sb="0" eb="3">
      <t>ニサンカ</t>
    </rPh>
    <rPh sb="3" eb="5">
      <t>タンソ</t>
    </rPh>
    <rPh sb="5" eb="8">
      <t>コウセイヒ</t>
    </rPh>
    <phoneticPr fontId="4"/>
  </si>
  <si>
    <t>掲載日：2017年3月31日更新</t>
    <phoneticPr fontId="4"/>
  </si>
  <si>
    <t>2013年度の宮城県の温室効果ガス排出量</t>
    <phoneticPr fontId="4"/>
  </si>
  <si>
    <t>温室効果ガスインベントリオフィス(国立環境研究所)</t>
    <rPh sb="17" eb="19">
      <t>コクリツ</t>
    </rPh>
    <rPh sb="19" eb="21">
      <t>カンキョウ</t>
    </rPh>
    <rPh sb="21" eb="24">
      <t>ケンキュウショ</t>
    </rPh>
    <phoneticPr fontId="4"/>
  </si>
  <si>
    <t>うち二酸化炭素</t>
  </si>
  <si>
    <t>うちその他5ガス</t>
  </si>
  <si>
    <t>　　　　　　　　　　　　区分　　
温室効果
ガス種類</t>
    <rPh sb="12" eb="14">
      <t>クブン</t>
    </rPh>
    <phoneticPr fontId="4"/>
  </si>
  <si>
    <r>
      <t>公表値</t>
    </r>
    <r>
      <rPr>
        <sz val="7"/>
        <rFont val="Meiryo UI"/>
        <family val="3"/>
        <charset val="128"/>
      </rPr>
      <t>(参考値a)</t>
    </r>
    <rPh sb="0" eb="2">
      <t>コウヒョウ</t>
    </rPh>
    <rPh sb="2" eb="3">
      <t>チ</t>
    </rPh>
    <rPh sb="4" eb="6">
      <t>サンコウ</t>
    </rPh>
    <rPh sb="6" eb="7">
      <t>チ</t>
    </rPh>
    <phoneticPr fontId="4"/>
  </si>
  <si>
    <r>
      <t>公表値</t>
    </r>
    <r>
      <rPr>
        <sz val="7"/>
        <rFont val="Meiryo UI"/>
        <family val="3"/>
        <charset val="128"/>
      </rPr>
      <t>(参考値b)</t>
    </r>
    <rPh sb="0" eb="2">
      <t>コウヒョウ</t>
    </rPh>
    <rPh sb="2" eb="3">
      <t>チ</t>
    </rPh>
    <rPh sb="4" eb="6">
      <t>サンコウ</t>
    </rPh>
    <rPh sb="6" eb="7">
      <t>チ</t>
    </rPh>
    <phoneticPr fontId="4"/>
  </si>
  <si>
    <t>前年度((c-b)/c)
％</t>
    <rPh sb="0" eb="3">
      <t>ゼンネンド</t>
    </rPh>
    <phoneticPr fontId="4"/>
  </si>
  <si>
    <t>基準年((c-a)/c)
％</t>
    <rPh sb="0" eb="2">
      <t>キジュン</t>
    </rPh>
    <rPh sb="2" eb="3">
      <t>ネン</t>
    </rPh>
    <phoneticPr fontId="4"/>
  </si>
  <si>
    <t>地球温暖化対策(環境省)</t>
    <rPh sb="0" eb="2">
      <t>チキュウ</t>
    </rPh>
    <rPh sb="2" eb="5">
      <t>オンダンカ</t>
    </rPh>
    <rPh sb="5" eb="7">
      <t>タイサク</t>
    </rPh>
    <rPh sb="8" eb="11">
      <t>カンキョウショウ</t>
    </rPh>
    <phoneticPr fontId="4"/>
  </si>
  <si>
    <t>GWP</t>
  </si>
  <si>
    <t>GWP</t>
    <phoneticPr fontId="4"/>
  </si>
  <si>
    <t>12~14800</t>
    <phoneticPr fontId="4"/>
  </si>
  <si>
    <t>7390~17340</t>
    <phoneticPr fontId="4"/>
  </si>
  <si>
    <t>千t-CO2</t>
  </si>
  <si>
    <t>環境政策課温暖化対策班(宮城県)</t>
    <rPh sb="0" eb="2">
      <t>カンキョウ</t>
    </rPh>
    <rPh sb="2" eb="4">
      <t>セイサク</t>
    </rPh>
    <rPh sb="4" eb="5">
      <t>カ</t>
    </rPh>
    <rPh sb="5" eb="8">
      <t>オンダンカ</t>
    </rPh>
    <rPh sb="8" eb="10">
      <t>タイサク</t>
    </rPh>
    <rPh sb="10" eb="11">
      <t>ハン</t>
    </rPh>
    <rPh sb="12" eb="15">
      <t>ミヤギケン</t>
    </rPh>
    <phoneticPr fontId="14"/>
  </si>
  <si>
    <t>都道府県別エネルギー消費統計(経産省資源エネ庁)</t>
    <rPh sb="15" eb="18">
      <t>ケイサンショウ</t>
    </rPh>
    <rPh sb="18" eb="20">
      <t>シゲン</t>
    </rPh>
    <rPh sb="22" eb="23">
      <t>チョウ</t>
    </rPh>
    <phoneticPr fontId="4"/>
  </si>
  <si>
    <t>【表2-5】部門別二酸化炭素排出量</t>
    <phoneticPr fontId="4"/>
  </si>
  <si>
    <t>環境総合データベース(環境省)</t>
    <rPh sb="0" eb="2">
      <t>カンキョウ</t>
    </rPh>
    <rPh sb="2" eb="4">
      <t>ソウゴウ</t>
    </rPh>
    <rPh sb="11" eb="14">
      <t>カンキョウショウ</t>
    </rPh>
    <phoneticPr fontId="4"/>
  </si>
  <si>
    <t>温室効果ガス排出量算定・報告・公表制度のWebサイト</t>
    <rPh sb="0" eb="2">
      <t>オンシツ</t>
    </rPh>
    <phoneticPr fontId="4"/>
  </si>
  <si>
    <t>全国地球温暖化防止活動推進センター(JCCCA)</t>
    <rPh sb="0" eb="2">
      <t>ゼンコク</t>
    </rPh>
    <rPh sb="2" eb="4">
      <t>チキュウ</t>
    </rPh>
    <rPh sb="4" eb="7">
      <t>オンダンカ</t>
    </rPh>
    <rPh sb="7" eb="9">
      <t>ボウシ</t>
    </rPh>
    <rPh sb="9" eb="11">
      <t>カツドウ</t>
    </rPh>
    <rPh sb="11" eb="13">
      <t>スイシン</t>
    </rPh>
    <phoneticPr fontId="4"/>
  </si>
  <si>
    <t>環境省_PRTRインフォメーション広場</t>
    <rPh sb="0" eb="3">
      <t>カンキョウショウ</t>
    </rPh>
    <rPh sb="17" eb="19">
      <t>ヒロバ</t>
    </rPh>
    <phoneticPr fontId="20"/>
  </si>
  <si>
    <t>メタン(CH4)の係数</t>
    <rPh sb="9" eb="11">
      <t>ケイスウ</t>
    </rPh>
    <phoneticPr fontId="4"/>
  </si>
  <si>
    <t>―酸化二窒素(N20)の係数</t>
    <phoneticPr fontId="4"/>
  </si>
  <si>
    <t>宮城県が白書やホームページで公表してきた温室効果ガス排出量などの数値の変遷</t>
    <rPh sb="0" eb="3">
      <t>ミヤギケン</t>
    </rPh>
    <rPh sb="4" eb="6">
      <t>ハクショ</t>
    </rPh>
    <rPh sb="14" eb="16">
      <t>コウヒョウ</t>
    </rPh>
    <rPh sb="20" eb="22">
      <t>オンシツ</t>
    </rPh>
    <rPh sb="22" eb="24">
      <t>コウカ</t>
    </rPh>
    <rPh sb="26" eb="28">
      <t>ハイシュツ</t>
    </rPh>
    <rPh sb="28" eb="29">
      <t>リョウ</t>
    </rPh>
    <rPh sb="32" eb="34">
      <t>スウチ</t>
    </rPh>
    <rPh sb="35" eb="37">
      <t>ヘンセン</t>
    </rPh>
    <phoneticPr fontId="4"/>
  </si>
  <si>
    <t>フロン類回収量(フロン排出抑制法第一種･第二種特定製品)(環省)</t>
    <rPh sb="29" eb="31">
      <t>カンショウ</t>
    </rPh>
    <phoneticPr fontId="4"/>
  </si>
  <si>
    <t>地球温暖化対策実行計画（区域施策編）策定支援サイト</t>
    <phoneticPr fontId="4"/>
  </si>
  <si>
    <t>再生可能エネルギー導入ポテンシャル調査</t>
    <phoneticPr fontId="4"/>
  </si>
  <si>
    <t>オゾン層等の監視結果に関する年次報告書</t>
    <phoneticPr fontId="4"/>
  </si>
  <si>
    <t>フロン類の回収・破壊等の状況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</si>
</sst>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"/>
    <numFmt numFmtId="177" formatCode="0.000_ "/>
    <numFmt numFmtId="178" formatCode="0.0_ "/>
    <numFmt numFmtId="180" formatCode="0_ "/>
    <numFmt numFmtId="182" formatCode="0_);[Red]\(0\)"/>
    <numFmt numFmtId="183" formatCode="0_);\(0\)"/>
    <numFmt numFmtId="184" formatCode="0.0;&quot;▲ &quot;0.0"/>
  </numFmts>
  <fonts count="28">
    <font>
      <sz val="11"/>
      <name val="明朝"/>
      <family val="1"/>
      <charset val="128"/>
    </font>
    <font>
      <sz val="9"/>
      <color theme="1"/>
      <name val="Meiryo UI"/>
      <family val="2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6"/>
      <name val="明朝"/>
      <family val="3"/>
      <charset val="128"/>
    </font>
    <font>
      <sz val="11"/>
      <name val="Meiryo UI"/>
      <family val="3"/>
      <charset val="128"/>
    </font>
    <font>
      <sz val="8"/>
      <name val="明朝"/>
      <family val="1"/>
      <charset val="128"/>
    </font>
    <font>
      <sz val="7"/>
      <name val="Meiryo UI"/>
      <family val="3"/>
      <charset val="128"/>
    </font>
    <font>
      <sz val="11"/>
      <color indexed="40"/>
      <name val="ＭＳ Ｐ明朝"/>
      <family val="1"/>
      <charset val="128"/>
    </font>
    <font>
      <sz val="9"/>
      <name val="明朝"/>
      <family val="1"/>
      <charset val="128"/>
    </font>
    <font>
      <sz val="12"/>
      <name val="Meiryo UI"/>
      <family val="3"/>
      <charset val="128"/>
    </font>
    <font>
      <sz val="10"/>
      <name val="Meiryo UI"/>
      <family val="3"/>
      <charset val="128"/>
    </font>
    <font>
      <sz val="9"/>
      <color indexed="9"/>
      <name val="Meiryo UI"/>
      <family val="3"/>
      <charset val="128"/>
    </font>
    <font>
      <u/>
      <sz val="9"/>
      <color theme="10"/>
      <name val="Meiryo UI"/>
      <family val="3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8.5"/>
      <name val="Meiryo UI"/>
      <family val="3"/>
      <charset val="128"/>
    </font>
    <font>
      <sz val="12"/>
      <name val="ＭＳ Ｐゴシック"/>
      <family val="3"/>
      <charset val="128"/>
    </font>
    <font>
      <sz val="7.5"/>
      <name val="Meiryo UI"/>
      <family val="3"/>
      <charset val="128"/>
    </font>
    <font>
      <sz val="12"/>
      <name val="細明朝体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u/>
      <sz val="9"/>
      <color theme="10"/>
      <name val="Meiryo UI"/>
      <family val="2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b/>
      <sz val="11.5"/>
      <name val="ＭＳ Ｐゴシック"/>
      <family val="3"/>
      <charset val="12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auto="1"/>
      </right>
      <top style="hair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hair">
        <color auto="1"/>
      </right>
      <top/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0" fontId="17" fillId="0" borderId="0">
      <alignment vertical="center"/>
    </xf>
    <xf numFmtId="0" fontId="19" fillId="0" borderId="0"/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23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2" fillId="0" borderId="0"/>
    <xf numFmtId="0" fontId="26" fillId="0" borderId="0" applyNumberFormat="0" applyFont="0" applyFill="0" applyBorder="0" applyProtection="0">
      <alignment vertical="center"/>
    </xf>
    <xf numFmtId="0" fontId="1" fillId="0" borderId="0">
      <alignment vertical="center"/>
    </xf>
  </cellStyleXfs>
  <cellXfs count="22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5" xfId="0" applyNumberFormat="1" applyFont="1" applyFill="1" applyBorder="1" applyAlignment="1">
      <alignment vertical="top"/>
    </xf>
    <xf numFmtId="0" fontId="2" fillId="0" borderId="6" xfId="0" applyNumberFormat="1" applyFont="1" applyFill="1" applyBorder="1" applyAlignment="1">
      <alignment vertical="top"/>
    </xf>
    <xf numFmtId="0" fontId="2" fillId="0" borderId="4" xfId="0" applyNumberFormat="1" applyFont="1" applyFill="1" applyBorder="1" applyAlignment="1">
      <alignment vertical="top"/>
    </xf>
    <xf numFmtId="0" fontId="2" fillId="2" borderId="6" xfId="0" applyNumberFormat="1" applyFont="1" applyFill="1" applyBorder="1" applyAlignment="1">
      <alignment vertical="top"/>
    </xf>
    <xf numFmtId="0" fontId="2" fillId="0" borderId="9" xfId="0" applyNumberFormat="1" applyFont="1" applyFill="1" applyBorder="1" applyAlignment="1">
      <alignment vertical="top"/>
    </xf>
    <xf numFmtId="0" fontId="2" fillId="0" borderId="10" xfId="0" applyNumberFormat="1" applyFont="1" applyFill="1" applyBorder="1" applyAlignment="1">
      <alignment vertical="top"/>
    </xf>
    <xf numFmtId="0" fontId="2" fillId="2" borderId="4" xfId="0" applyNumberFormat="1" applyFont="1" applyFill="1" applyBorder="1" applyAlignment="1">
      <alignment vertical="top"/>
    </xf>
    <xf numFmtId="0" fontId="2" fillId="0" borderId="11" xfId="0" applyNumberFormat="1" applyFont="1" applyFill="1" applyBorder="1" applyAlignment="1">
      <alignment vertical="top"/>
    </xf>
    <xf numFmtId="0" fontId="2" fillId="0" borderId="12" xfId="0" applyNumberFormat="1" applyFont="1" applyFill="1" applyBorder="1" applyAlignment="1">
      <alignment vertical="top"/>
    </xf>
    <xf numFmtId="0" fontId="2" fillId="0" borderId="13" xfId="0" applyNumberFormat="1" applyFont="1" applyFill="1" applyBorder="1" applyAlignment="1">
      <alignment vertical="top"/>
    </xf>
    <xf numFmtId="0" fontId="2" fillId="0" borderId="10" xfId="0" applyNumberFormat="1" applyFont="1" applyFill="1" applyBorder="1" applyAlignment="1">
      <alignment vertical="top" shrinkToFit="1"/>
    </xf>
    <xf numFmtId="0" fontId="2" fillId="0" borderId="0" xfId="0" applyFont="1" applyAlignment="1">
      <alignment vertical="top"/>
    </xf>
    <xf numFmtId="180" fontId="2" fillId="0" borderId="10" xfId="0" applyNumberFormat="1" applyFont="1" applyFill="1" applyBorder="1" applyAlignment="1">
      <alignment vertical="top" shrinkToFit="1"/>
    </xf>
    <xf numFmtId="0" fontId="2" fillId="3" borderId="10" xfId="0" applyNumberFormat="1" applyFont="1" applyFill="1" applyBorder="1" applyAlignment="1">
      <alignment vertical="top" shrinkToFit="1"/>
    </xf>
    <xf numFmtId="0" fontId="2" fillId="0" borderId="10" xfId="0" applyNumberFormat="1" applyFont="1" applyBorder="1" applyAlignment="1">
      <alignment vertical="top" shrinkToFit="1"/>
    </xf>
    <xf numFmtId="0" fontId="2" fillId="0" borderId="2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3" borderId="4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quotePrefix="1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shrinkToFit="1"/>
    </xf>
    <xf numFmtId="0" fontId="3" fillId="0" borderId="1" xfId="0" applyNumberFormat="1" applyFont="1" applyFill="1" applyBorder="1" applyAlignment="1">
      <alignment vertical="top"/>
    </xf>
    <xf numFmtId="0" fontId="5" fillId="0" borderId="0" xfId="0" quotePrefix="1" applyNumberFormat="1" applyFont="1" applyFill="1" applyBorder="1" applyAlignment="1">
      <alignment horizontal="left" vertical="top"/>
    </xf>
    <xf numFmtId="0" fontId="2" fillId="0" borderId="1" xfId="0" applyFont="1" applyBorder="1"/>
    <xf numFmtId="0" fontId="2" fillId="0" borderId="0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0" fontId="2" fillId="3" borderId="10" xfId="0" applyNumberFormat="1" applyFont="1" applyFill="1" applyBorder="1" applyAlignment="1">
      <alignment vertical="top"/>
    </xf>
    <xf numFmtId="0" fontId="2" fillId="2" borderId="10" xfId="0" applyNumberFormat="1" applyFont="1" applyFill="1" applyBorder="1" applyAlignment="1">
      <alignment vertical="top"/>
    </xf>
    <xf numFmtId="0" fontId="2" fillId="2" borderId="10" xfId="0" applyNumberFormat="1" applyFont="1" applyFill="1" applyBorder="1" applyAlignment="1">
      <alignment vertical="top" shrinkToFit="1"/>
    </xf>
    <xf numFmtId="0" fontId="3" fillId="0" borderId="0" xfId="0" applyNumberFormat="1" applyFont="1" applyFill="1" applyBorder="1" applyAlignment="1">
      <alignment vertical="top"/>
    </xf>
    <xf numFmtId="0" fontId="2" fillId="0" borderId="10" xfId="0" applyFont="1" applyFill="1" applyBorder="1" applyAlignment="1">
      <alignment vertical="top" wrapText="1"/>
    </xf>
    <xf numFmtId="180" fontId="2" fillId="0" borderId="10" xfId="0" applyNumberFormat="1" applyFont="1" applyFill="1" applyBorder="1" applyAlignment="1">
      <alignment vertical="top" wrapText="1" shrinkToFit="1"/>
    </xf>
    <xf numFmtId="0" fontId="2" fillId="0" borderId="16" xfId="0" applyNumberFormat="1" applyFont="1" applyFill="1" applyBorder="1" applyAlignment="1">
      <alignment vertical="top"/>
    </xf>
    <xf numFmtId="0" fontId="11" fillId="0" borderId="17" xfId="0" applyFont="1" applyFill="1" applyBorder="1" applyAlignment="1">
      <alignment horizontal="center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/>
    </xf>
    <xf numFmtId="0" fontId="11" fillId="2" borderId="17" xfId="0" applyFont="1" applyFill="1" applyBorder="1" applyAlignment="1">
      <alignment vertical="top" wrapText="1"/>
    </xf>
    <xf numFmtId="180" fontId="2" fillId="2" borderId="9" xfId="0" applyNumberFormat="1" applyFont="1" applyFill="1" applyBorder="1" applyAlignment="1">
      <alignment vertical="top" shrinkToFit="1"/>
    </xf>
    <xf numFmtId="9" fontId="2" fillId="2" borderId="10" xfId="0" applyNumberFormat="1" applyFont="1" applyFill="1" applyBorder="1" applyAlignment="1">
      <alignment vertical="center"/>
    </xf>
    <xf numFmtId="9" fontId="2" fillId="2" borderId="1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top" shrinkToFit="1"/>
    </xf>
    <xf numFmtId="0" fontId="2" fillId="0" borderId="0" xfId="0" applyNumberFormat="1" applyFont="1" applyFill="1" applyBorder="1" applyAlignment="1">
      <alignment vertical="top" shrinkToFit="1"/>
    </xf>
    <xf numFmtId="180" fontId="12" fillId="4" borderId="8" xfId="0" applyNumberFormat="1" applyFont="1" applyFill="1" applyBorder="1" applyAlignment="1">
      <alignment horizontal="center" vertical="top" shrinkToFit="1"/>
    </xf>
    <xf numFmtId="180" fontId="12" fillId="4" borderId="9" xfId="0" applyNumberFormat="1" applyFont="1" applyFill="1" applyBorder="1" applyAlignment="1">
      <alignment horizontal="center" vertical="top" shrinkToFit="1"/>
    </xf>
    <xf numFmtId="9" fontId="2" fillId="3" borderId="10" xfId="0" applyNumberFormat="1" applyFont="1" applyFill="1" applyBorder="1" applyAlignment="1">
      <alignment vertical="center"/>
    </xf>
    <xf numFmtId="9" fontId="2" fillId="3" borderId="10" xfId="0" applyNumberFormat="1" applyFont="1" applyFill="1" applyBorder="1" applyAlignment="1">
      <alignment vertical="center" shrinkToFit="1"/>
    </xf>
    <xf numFmtId="178" fontId="2" fillId="0" borderId="10" xfId="0" applyNumberFormat="1" applyFont="1" applyFill="1" applyBorder="1" applyAlignment="1">
      <alignment vertical="top" shrinkToFit="1"/>
    </xf>
    <xf numFmtId="0" fontId="2" fillId="3" borderId="5" xfId="0" applyNumberFormat="1" applyFont="1" applyFill="1" applyBorder="1" applyAlignment="1">
      <alignment vertical="top"/>
    </xf>
    <xf numFmtId="0" fontId="2" fillId="3" borderId="6" xfId="0" applyNumberFormat="1" applyFont="1" applyFill="1" applyBorder="1" applyAlignment="1">
      <alignment vertical="top"/>
    </xf>
    <xf numFmtId="0" fontId="2" fillId="0" borderId="18" xfId="0" applyNumberFormat="1" applyFont="1" applyFill="1" applyBorder="1" applyAlignment="1">
      <alignment vertical="top"/>
    </xf>
    <xf numFmtId="180" fontId="2" fillId="0" borderId="1" xfId="0" applyNumberFormat="1" applyFont="1" applyFill="1" applyBorder="1" applyAlignment="1">
      <alignment vertical="top" shrinkToFi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180" fontId="2" fillId="2" borderId="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top"/>
    </xf>
    <xf numFmtId="0" fontId="2" fillId="0" borderId="13" xfId="0" applyFont="1" applyFill="1" applyBorder="1" applyAlignment="1">
      <alignment vertical="top"/>
    </xf>
    <xf numFmtId="0" fontId="2" fillId="0" borderId="10" xfId="0" applyFont="1" applyBorder="1" applyAlignment="1">
      <alignment vertical="center"/>
    </xf>
    <xf numFmtId="180" fontId="2" fillId="0" borderId="10" xfId="0" applyNumberFormat="1" applyFont="1" applyFill="1" applyBorder="1" applyAlignment="1">
      <alignment vertical="top"/>
    </xf>
    <xf numFmtId="0" fontId="2" fillId="2" borderId="10" xfId="0" applyFont="1" applyFill="1" applyBorder="1" applyAlignment="1">
      <alignment vertical="center"/>
    </xf>
    <xf numFmtId="0" fontId="2" fillId="0" borderId="0" xfId="0" applyFont="1" applyBorder="1" applyAlignment="1">
      <alignment vertical="top"/>
    </xf>
    <xf numFmtId="182" fontId="2" fillId="2" borderId="10" xfId="0" applyNumberFormat="1" applyFont="1" applyFill="1" applyBorder="1" applyAlignment="1">
      <alignment vertical="center" shrinkToFit="1"/>
    </xf>
    <xf numFmtId="182" fontId="2" fillId="2" borderId="10" xfId="0" applyNumberFormat="1" applyFont="1" applyFill="1" applyBorder="1" applyAlignment="1">
      <alignment vertical="top" shrinkToFit="1"/>
    </xf>
    <xf numFmtId="180" fontId="2" fillId="0" borderId="10" xfId="0" applyNumberFormat="1" applyFont="1" applyBorder="1" applyAlignment="1">
      <alignment vertical="center" shrinkToFit="1"/>
    </xf>
    <xf numFmtId="177" fontId="2" fillId="0" borderId="10" xfId="0" applyNumberFormat="1" applyFont="1" applyFill="1" applyBorder="1" applyAlignment="1">
      <alignment vertical="top" shrinkToFit="1"/>
    </xf>
    <xf numFmtId="177" fontId="2" fillId="2" borderId="10" xfId="0" applyNumberFormat="1" applyFont="1" applyFill="1" applyBorder="1" applyAlignment="1">
      <alignment vertical="top" shrinkToFit="1"/>
    </xf>
    <xf numFmtId="0" fontId="2" fillId="0" borderId="19" xfId="0" applyNumberFormat="1" applyFont="1" applyFill="1" applyBorder="1" applyAlignment="1">
      <alignment vertical="top"/>
    </xf>
    <xf numFmtId="0" fontId="2" fillId="0" borderId="20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2" fillId="0" borderId="19" xfId="0" applyFont="1" applyBorder="1" applyAlignment="1">
      <alignment vertical="center" wrapText="1"/>
    </xf>
    <xf numFmtId="0" fontId="12" fillId="0" borderId="19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80" fontId="2" fillId="0" borderId="9" xfId="0" applyNumberFormat="1" applyFont="1" applyFill="1" applyBorder="1" applyAlignment="1">
      <alignment horizontal="center" vertical="top"/>
    </xf>
    <xf numFmtId="180" fontId="2" fillId="2" borderId="10" xfId="0" applyNumberFormat="1" applyFont="1" applyFill="1" applyBorder="1" applyAlignment="1">
      <alignment vertical="center" shrinkToFit="1"/>
    </xf>
    <xf numFmtId="180" fontId="2" fillId="2" borderId="10" xfId="0" applyNumberFormat="1" applyFont="1" applyFill="1" applyBorder="1" applyAlignment="1">
      <alignment vertical="top" shrinkToFit="1"/>
    </xf>
    <xf numFmtId="0" fontId="2" fillId="2" borderId="1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23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176" fontId="2" fillId="0" borderId="10" xfId="0" applyNumberFormat="1" applyFont="1" applyFill="1" applyBorder="1" applyAlignment="1">
      <alignment vertical="top" shrinkToFit="1"/>
    </xf>
    <xf numFmtId="176" fontId="2" fillId="2" borderId="10" xfId="0" applyNumberFormat="1" applyFont="1" applyFill="1" applyBorder="1" applyAlignment="1">
      <alignment vertical="top" shrinkToFit="1"/>
    </xf>
    <xf numFmtId="0" fontId="2" fillId="5" borderId="1" xfId="0" applyNumberFormat="1" applyFont="1" applyFill="1" applyBorder="1" applyAlignment="1">
      <alignment vertical="top"/>
    </xf>
    <xf numFmtId="0" fontId="2" fillId="5" borderId="1" xfId="0" applyNumberFormat="1" applyFont="1" applyFill="1" applyBorder="1" applyAlignment="1">
      <alignment vertical="top" shrinkToFit="1"/>
    </xf>
    <xf numFmtId="0" fontId="7" fillId="0" borderId="1" xfId="0" applyFont="1" applyBorder="1" applyAlignment="1">
      <alignment horizontal="right"/>
    </xf>
    <xf numFmtId="180" fontId="2" fillId="0" borderId="25" xfId="0" applyNumberFormat="1" applyFont="1" applyFill="1" applyBorder="1" applyAlignment="1">
      <alignment horizontal="center" vertical="top"/>
    </xf>
    <xf numFmtId="0" fontId="2" fillId="0" borderId="26" xfId="0" applyNumberFormat="1" applyFont="1" applyFill="1" applyBorder="1" applyAlignment="1">
      <alignment vertical="top"/>
    </xf>
    <xf numFmtId="177" fontId="2" fillId="0" borderId="27" xfId="0" applyNumberFormat="1" applyFont="1" applyFill="1" applyBorder="1" applyAlignment="1">
      <alignment vertical="top" shrinkToFit="1"/>
    </xf>
    <xf numFmtId="0" fontId="2" fillId="0" borderId="28" xfId="0" applyNumberFormat="1" applyFont="1" applyFill="1" applyBorder="1" applyAlignment="1">
      <alignment vertical="top"/>
    </xf>
    <xf numFmtId="0" fontId="2" fillId="2" borderId="29" xfId="0" applyNumberFormat="1" applyFont="1" applyFill="1" applyBorder="1" applyAlignment="1">
      <alignment vertical="top"/>
    </xf>
    <xf numFmtId="177" fontId="2" fillId="2" borderId="27" xfId="0" applyNumberFormat="1" applyFont="1" applyFill="1" applyBorder="1" applyAlignment="1">
      <alignment vertical="top" shrinkToFit="1"/>
    </xf>
    <xf numFmtId="0" fontId="2" fillId="0" borderId="30" xfId="0" applyNumberFormat="1" applyFont="1" applyFill="1" applyBorder="1" applyAlignment="1">
      <alignment vertical="top"/>
    </xf>
    <xf numFmtId="0" fontId="2" fillId="2" borderId="31" xfId="0" applyNumberFormat="1" applyFont="1" applyFill="1" applyBorder="1" applyAlignment="1">
      <alignment horizontal="center" vertical="top"/>
    </xf>
    <xf numFmtId="182" fontId="2" fillId="2" borderId="32" xfId="0" applyNumberFormat="1" applyFont="1" applyFill="1" applyBorder="1" applyAlignment="1">
      <alignment vertical="center" shrinkToFit="1"/>
    </xf>
    <xf numFmtId="182" fontId="2" fillId="2" borderId="32" xfId="0" applyNumberFormat="1" applyFont="1" applyFill="1" applyBorder="1" applyAlignment="1">
      <alignment vertical="top" shrinkToFit="1"/>
    </xf>
    <xf numFmtId="177" fontId="2" fillId="2" borderId="32" xfId="0" applyNumberFormat="1" applyFont="1" applyFill="1" applyBorder="1" applyAlignment="1">
      <alignment vertical="top" shrinkToFit="1"/>
    </xf>
    <xf numFmtId="177" fontId="2" fillId="2" borderId="33" xfId="0" applyNumberFormat="1" applyFont="1" applyFill="1" applyBorder="1" applyAlignment="1">
      <alignment vertical="top" shrinkToFit="1"/>
    </xf>
    <xf numFmtId="0" fontId="2" fillId="5" borderId="10" xfId="0" applyNumberFormat="1" applyFont="1" applyFill="1" applyBorder="1" applyAlignment="1">
      <alignment vertical="top"/>
    </xf>
    <xf numFmtId="0" fontId="2" fillId="0" borderId="16" xfId="0" applyFont="1" applyFill="1" applyBorder="1" applyAlignment="1">
      <alignment vertical="top"/>
    </xf>
    <xf numFmtId="180" fontId="2" fillId="0" borderId="17" xfId="0" applyNumberFormat="1" applyFont="1" applyFill="1" applyBorder="1" applyAlignment="1">
      <alignment vertical="top" shrinkToFit="1"/>
    </xf>
    <xf numFmtId="0" fontId="2" fillId="0" borderId="18" xfId="0" applyFont="1" applyFill="1" applyBorder="1" applyAlignment="1">
      <alignment vertical="top"/>
    </xf>
    <xf numFmtId="180" fontId="2" fillId="0" borderId="9" xfId="0" applyNumberFormat="1" applyFont="1" applyFill="1" applyBorder="1" applyAlignment="1">
      <alignment horizontal="center" vertical="top" shrinkToFit="1"/>
    </xf>
    <xf numFmtId="0" fontId="2" fillId="0" borderId="9" xfId="0" applyNumberFormat="1" applyFont="1" applyFill="1" applyBorder="1" applyAlignment="1">
      <alignment horizontal="center" vertical="top"/>
    </xf>
    <xf numFmtId="0" fontId="2" fillId="0" borderId="34" xfId="0" applyNumberFormat="1" applyFont="1" applyFill="1" applyBorder="1" applyAlignment="1">
      <alignment vertical="top"/>
    </xf>
    <xf numFmtId="0" fontId="2" fillId="0" borderId="19" xfId="0" applyFont="1" applyBorder="1" applyAlignment="1">
      <alignment horizontal="left" vertical="center"/>
    </xf>
    <xf numFmtId="0" fontId="2" fillId="0" borderId="44" xfId="0" applyFont="1" applyBorder="1" applyAlignment="1">
      <alignment vertical="center"/>
    </xf>
    <xf numFmtId="0" fontId="2" fillId="2" borderId="5" xfId="0" applyNumberFormat="1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top"/>
    </xf>
    <xf numFmtId="0" fontId="11" fillId="0" borderId="8" xfId="0" applyFont="1" applyFill="1" applyBorder="1" applyAlignment="1">
      <alignment horizontal="center" vertical="top"/>
    </xf>
    <xf numFmtId="0" fontId="2" fillId="2" borderId="45" xfId="0" applyNumberFormat="1" applyFont="1" applyFill="1" applyBorder="1" applyAlignment="1">
      <alignment horizontal="center" vertical="top"/>
    </xf>
    <xf numFmtId="0" fontId="2" fillId="0" borderId="46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top"/>
    </xf>
    <xf numFmtId="0" fontId="2" fillId="0" borderId="48" xfId="0" applyNumberFormat="1" applyFont="1" applyFill="1" applyBorder="1" applyAlignment="1">
      <alignment vertical="top"/>
    </xf>
    <xf numFmtId="0" fontId="2" fillId="3" borderId="48" xfId="0" applyNumberFormat="1" applyFont="1" applyFill="1" applyBorder="1" applyAlignment="1">
      <alignment vertical="top"/>
    </xf>
    <xf numFmtId="0" fontId="2" fillId="2" borderId="48" xfId="0" applyNumberFormat="1" applyFont="1" applyFill="1" applyBorder="1" applyAlignment="1">
      <alignment vertical="top"/>
    </xf>
    <xf numFmtId="0" fontId="11" fillId="0" borderId="49" xfId="0" applyFont="1" applyFill="1" applyBorder="1" applyAlignment="1">
      <alignment horizontal="center" vertical="top"/>
    </xf>
    <xf numFmtId="0" fontId="2" fillId="0" borderId="50" xfId="0" applyNumberFormat="1" applyFont="1" applyFill="1" applyBorder="1" applyAlignment="1">
      <alignment vertical="top"/>
    </xf>
    <xf numFmtId="0" fontId="2" fillId="2" borderId="50" xfId="0" applyNumberFormat="1" applyFont="1" applyFill="1" applyBorder="1" applyAlignment="1">
      <alignment vertical="top"/>
    </xf>
    <xf numFmtId="0" fontId="2" fillId="0" borderId="51" xfId="0" applyNumberFormat="1" applyFont="1" applyFill="1" applyBorder="1" applyAlignment="1">
      <alignment vertical="top"/>
    </xf>
    <xf numFmtId="0" fontId="2" fillId="2" borderId="51" xfId="0" applyNumberFormat="1" applyFont="1" applyFill="1" applyBorder="1" applyAlignment="1">
      <alignment vertical="top"/>
    </xf>
    <xf numFmtId="0" fontId="2" fillId="3" borderId="51" xfId="0" applyNumberFormat="1" applyFont="1" applyFill="1" applyBorder="1" applyAlignment="1">
      <alignment vertical="top"/>
    </xf>
    <xf numFmtId="0" fontId="2" fillId="2" borderId="52" xfId="0" applyNumberFormat="1" applyFont="1" applyFill="1" applyBorder="1" applyAlignment="1">
      <alignment vertical="top"/>
    </xf>
    <xf numFmtId="0" fontId="2" fillId="2" borderId="53" xfId="0" applyNumberFormat="1" applyFont="1" applyFill="1" applyBorder="1" applyAlignment="1">
      <alignment horizontal="center" vertical="top"/>
    </xf>
    <xf numFmtId="0" fontId="2" fillId="5" borderId="51" xfId="0" applyNumberFormat="1" applyFont="1" applyFill="1" applyBorder="1" applyAlignment="1">
      <alignment vertical="top"/>
    </xf>
    <xf numFmtId="0" fontId="2" fillId="0" borderId="46" xfId="0" applyFont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2" fillId="0" borderId="63" xfId="0" applyFont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2" fillId="0" borderId="62" xfId="0" applyFont="1" applyBorder="1" applyAlignment="1">
      <alignment vertical="top"/>
    </xf>
    <xf numFmtId="0" fontId="2" fillId="0" borderId="66" xfId="0" applyFont="1" applyBorder="1" applyAlignment="1">
      <alignment horizontal="left" vertical="center"/>
    </xf>
    <xf numFmtId="0" fontId="2" fillId="0" borderId="67" xfId="0" applyFont="1" applyBorder="1" applyAlignment="1">
      <alignment horizontal="left" vertical="center"/>
    </xf>
    <xf numFmtId="0" fontId="2" fillId="0" borderId="68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66" xfId="0" applyFont="1" applyBorder="1" applyAlignment="1">
      <alignment vertical="center"/>
    </xf>
    <xf numFmtId="0" fontId="2" fillId="0" borderId="67" xfId="0" applyFont="1" applyBorder="1" applyAlignment="1">
      <alignment vertical="center"/>
    </xf>
    <xf numFmtId="0" fontId="2" fillId="0" borderId="68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39" xfId="0" applyFont="1" applyBorder="1" applyAlignment="1">
      <alignment horizontal="left" vertical="center"/>
    </xf>
    <xf numFmtId="183" fontId="2" fillId="0" borderId="19" xfId="0" applyNumberFormat="1" applyFont="1" applyBorder="1" applyAlignment="1">
      <alignment vertical="center" shrinkToFit="1"/>
    </xf>
    <xf numFmtId="0" fontId="2" fillId="5" borderId="65" xfId="0" applyFont="1" applyFill="1" applyBorder="1" applyAlignment="1">
      <alignment vertical="center" shrinkToFit="1"/>
    </xf>
    <xf numFmtId="0" fontId="2" fillId="0" borderId="65" xfId="0" applyFont="1" applyBorder="1" applyAlignment="1">
      <alignment vertical="center" shrinkToFit="1"/>
    </xf>
    <xf numFmtId="176" fontId="2" fillId="0" borderId="65" xfId="0" applyNumberFormat="1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2" fillId="5" borderId="19" xfId="0" applyFont="1" applyFill="1" applyBorder="1" applyAlignment="1">
      <alignment vertical="center" shrinkToFit="1"/>
    </xf>
    <xf numFmtId="176" fontId="2" fillId="5" borderId="19" xfId="0" applyNumberFormat="1" applyFont="1" applyFill="1" applyBorder="1" applyAlignment="1">
      <alignment vertical="center" shrinkToFit="1"/>
    </xf>
    <xf numFmtId="176" fontId="2" fillId="5" borderId="65" xfId="0" applyNumberFormat="1" applyFont="1" applyFill="1" applyBorder="1" applyAlignment="1">
      <alignment vertical="center" shrinkToFit="1"/>
    </xf>
    <xf numFmtId="0" fontId="2" fillId="0" borderId="61" xfId="0" applyFont="1" applyBorder="1" applyAlignment="1">
      <alignment vertical="center" shrinkToFit="1"/>
    </xf>
    <xf numFmtId="176" fontId="2" fillId="5" borderId="61" xfId="0" applyNumberFormat="1" applyFont="1" applyFill="1" applyBorder="1" applyAlignment="1">
      <alignment vertical="center" shrinkToFit="1"/>
    </xf>
    <xf numFmtId="0" fontId="2" fillId="0" borderId="40" xfId="0" applyFont="1" applyFill="1" applyBorder="1" applyAlignment="1">
      <alignment horizontal="left" vertical="center"/>
    </xf>
    <xf numFmtId="0" fontId="3" fillId="0" borderId="61" xfId="0" applyFont="1" applyBorder="1" applyAlignment="1">
      <alignment horizontal="center" vertical="top" wrapText="1"/>
    </xf>
    <xf numFmtId="0" fontId="2" fillId="0" borderId="61" xfId="0" applyFont="1" applyBorder="1" applyAlignment="1">
      <alignment horizontal="center" vertical="top" wrapText="1"/>
    </xf>
    <xf numFmtId="0" fontId="2" fillId="0" borderId="61" xfId="0" applyFont="1" applyBorder="1" applyAlignment="1">
      <alignment horizontal="center" vertical="center" wrapText="1"/>
    </xf>
    <xf numFmtId="184" fontId="2" fillId="5" borderId="19" xfId="0" applyNumberFormat="1" applyFont="1" applyFill="1" applyBorder="1" applyAlignment="1">
      <alignment vertical="center" shrinkToFit="1"/>
    </xf>
    <xf numFmtId="0" fontId="2" fillId="0" borderId="43" xfId="0" applyFont="1" applyBorder="1"/>
    <xf numFmtId="0" fontId="2" fillId="0" borderId="43" xfId="0" applyNumberFormat="1" applyFont="1" applyFill="1" applyBorder="1" applyAlignment="1">
      <alignment vertical="top"/>
    </xf>
    <xf numFmtId="0" fontId="3" fillId="0" borderId="43" xfId="0" applyNumberFormat="1" applyFont="1" applyFill="1" applyBorder="1" applyAlignment="1">
      <alignment vertical="top"/>
    </xf>
    <xf numFmtId="0" fontId="2" fillId="5" borderId="43" xfId="0" applyNumberFormat="1" applyFont="1" applyFill="1" applyBorder="1" applyAlignment="1">
      <alignment vertical="top"/>
    </xf>
    <xf numFmtId="0" fontId="2" fillId="0" borderId="41" xfId="0" applyFont="1" applyBorder="1"/>
    <xf numFmtId="0" fontId="2" fillId="0" borderId="42" xfId="0" applyFont="1" applyBorder="1"/>
    <xf numFmtId="0" fontId="2" fillId="0" borderId="41" xfId="0" applyNumberFormat="1" applyFont="1" applyFill="1" applyBorder="1" applyAlignment="1">
      <alignment vertical="top"/>
    </xf>
    <xf numFmtId="0" fontId="2" fillId="0" borderId="42" xfId="0" applyNumberFormat="1" applyFont="1" applyFill="1" applyBorder="1" applyAlignment="1">
      <alignment vertical="top"/>
    </xf>
    <xf numFmtId="0" fontId="3" fillId="0" borderId="41" xfId="0" applyNumberFormat="1" applyFont="1" applyFill="1" applyBorder="1" applyAlignment="1">
      <alignment vertical="top"/>
    </xf>
    <xf numFmtId="0" fontId="3" fillId="0" borderId="42" xfId="0" applyNumberFormat="1" applyFont="1" applyFill="1" applyBorder="1" applyAlignment="1">
      <alignment vertical="top"/>
    </xf>
    <xf numFmtId="0" fontId="2" fillId="5" borderId="41" xfId="0" applyNumberFormat="1" applyFont="1" applyFill="1" applyBorder="1" applyAlignment="1">
      <alignment vertical="top"/>
    </xf>
    <xf numFmtId="0" fontId="2" fillId="5" borderId="42" xfId="0" applyNumberFormat="1" applyFont="1" applyFill="1" applyBorder="1" applyAlignment="1">
      <alignment vertical="top"/>
    </xf>
    <xf numFmtId="0" fontId="2" fillId="0" borderId="43" xfId="0" applyFont="1" applyBorder="1" applyAlignment="1">
      <alignment horizontal="center" vertical="top" wrapText="1"/>
    </xf>
    <xf numFmtId="0" fontId="2" fillId="0" borderId="43" xfId="0" applyNumberFormat="1" applyFont="1" applyFill="1" applyBorder="1" applyAlignment="1">
      <alignment vertical="center" shrinkToFit="1"/>
    </xf>
    <xf numFmtId="0" fontId="2" fillId="5" borderId="1" xfId="0" applyFont="1" applyFill="1" applyBorder="1"/>
    <xf numFmtId="0" fontId="3" fillId="5" borderId="1" xfId="0" applyNumberFormat="1" applyFont="1" applyFill="1" applyBorder="1" applyAlignment="1">
      <alignment vertical="top"/>
    </xf>
    <xf numFmtId="0" fontId="3" fillId="5" borderId="41" xfId="0" applyNumberFormat="1" applyFont="1" applyFill="1" applyBorder="1" applyAlignment="1">
      <alignment vertical="top"/>
    </xf>
    <xf numFmtId="0" fontId="3" fillId="5" borderId="42" xfId="0" applyNumberFormat="1" applyFont="1" applyFill="1" applyBorder="1" applyAlignment="1">
      <alignment vertical="top"/>
    </xf>
    <xf numFmtId="0" fontId="3" fillId="5" borderId="43" xfId="0" applyNumberFormat="1" applyFont="1" applyFill="1" applyBorder="1" applyAlignment="1">
      <alignment vertical="top"/>
    </xf>
    <xf numFmtId="1" fontId="2" fillId="5" borderId="1" xfId="0" applyNumberFormat="1" applyFont="1" applyFill="1" applyBorder="1" applyAlignment="1">
      <alignment vertical="top" shrinkToFit="1"/>
    </xf>
    <xf numFmtId="0" fontId="2" fillId="0" borderId="4" xfId="0" applyNumberFormat="1" applyFont="1" applyFill="1" applyBorder="1" applyAlignment="1">
      <alignment horizontal="left" vertical="top" indent="1"/>
    </xf>
    <xf numFmtId="0" fontId="2" fillId="0" borderId="5" xfId="0" applyNumberFormat="1" applyFont="1" applyFill="1" applyBorder="1" applyAlignment="1">
      <alignment horizontal="left" vertical="top" indent="1"/>
    </xf>
    <xf numFmtId="0" fontId="16" fillId="0" borderId="0" xfId="0" applyFont="1" applyBorder="1" applyAlignment="1">
      <alignment horizontal="right" vertical="center"/>
    </xf>
    <xf numFmtId="0" fontId="3" fillId="5" borderId="1" xfId="0" applyFont="1" applyFill="1" applyBorder="1" applyAlignment="1">
      <alignment horizontal="right" vertical="center"/>
    </xf>
    <xf numFmtId="0" fontId="10" fillId="0" borderId="0" xfId="2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3" applyFont="1" applyAlignment="1">
      <alignment vertical="center"/>
    </xf>
    <xf numFmtId="0" fontId="18" fillId="5" borderId="1" xfId="0" applyNumberFormat="1" applyFont="1" applyFill="1" applyBorder="1" applyAlignment="1">
      <alignment vertical="top"/>
    </xf>
    <xf numFmtId="0" fontId="0" fillId="0" borderId="0" xfId="0" applyAlignment="1">
      <alignment vertical="center"/>
    </xf>
    <xf numFmtId="0" fontId="13" fillId="0" borderId="0" xfId="3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3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6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7" xfId="0" applyFont="1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0" fillId="0" borderId="55" xfId="0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2" fillId="0" borderId="35" xfId="0" applyFont="1" applyFill="1" applyBorder="1" applyAlignment="1">
      <alignment vertical="center" shrinkToFit="1"/>
    </xf>
    <xf numFmtId="0" fontId="0" fillId="0" borderId="36" xfId="0" applyBorder="1" applyAlignment="1">
      <alignment vertical="center" shrinkToFi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41" xfId="0" applyFont="1" applyBorder="1" applyAlignment="1">
      <alignment vertical="top" wrapText="1"/>
    </xf>
    <xf numFmtId="0" fontId="6" fillId="0" borderId="43" xfId="0" applyFont="1" applyBorder="1" applyAlignment="1">
      <alignment vertical="top" wrapText="1"/>
    </xf>
  </cellXfs>
  <cellStyles count="11">
    <cellStyle name="ハイパーリンク 2" xfId="3"/>
    <cellStyle name="桁区切り 2 2" xfId="5"/>
    <cellStyle name="標準" xfId="0" builtinId="0"/>
    <cellStyle name="標準 2" xfId="1"/>
    <cellStyle name="標準 2 2" xfId="4"/>
    <cellStyle name="標準 2 2 2" xfId="6"/>
    <cellStyle name="標準 3" xfId="7"/>
    <cellStyle name="標準 4" xfId="8"/>
    <cellStyle name="標準 5" xfId="9"/>
    <cellStyle name="標準 6" xfId="10"/>
    <cellStyle name="標準_6gasデータ2001q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県内の温室効果ガス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排出量の推移</a:t>
            </a:r>
          </a:p>
        </c:rich>
      </c:tx>
      <c:layout>
        <c:manualLayout>
          <c:xMode val="edge"/>
          <c:yMode val="edge"/>
          <c:x val="0.31972912638589213"/>
          <c:y val="0.59726024120402676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027270764478251"/>
          <c:y val="0.20273972602739726"/>
          <c:w val="0.77551278005680024"/>
          <c:h val="0.6767123287671232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'h26.1地温計'!$B$50</c:f>
              <c:strCache>
                <c:ptCount val="1"/>
                <c:pt idx="0">
                  <c:v>二酸化炭素(CO2)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'h26.1地温計'!$G$50:$Q$50</c:f>
              <c:numCache>
                <c:formatCode>General</c:formatCode>
                <c:ptCount val="11"/>
                <c:pt idx="0">
                  <c:v>19549</c:v>
                </c:pt>
                <c:pt idx="1">
                  <c:v>25219</c:v>
                </c:pt>
                <c:pt idx="2">
                  <c:v>23255</c:v>
                </c:pt>
                <c:pt idx="3">
                  <c:v>23697</c:v>
                </c:pt>
                <c:pt idx="4">
                  <c:v>22748</c:v>
                </c:pt>
                <c:pt idx="5">
                  <c:v>21876</c:v>
                </c:pt>
                <c:pt idx="6">
                  <c:v>20628</c:v>
                </c:pt>
                <c:pt idx="7">
                  <c:v>20276</c:v>
                </c:pt>
                <c:pt idx="8">
                  <c:v>19107</c:v>
                </c:pt>
                <c:pt idx="9">
                  <c:v>18192</c:v>
                </c:pt>
                <c:pt idx="10">
                  <c:v>18878</c:v>
                </c:pt>
              </c:numCache>
            </c:numRef>
          </c:val>
        </c:ser>
        <c:ser>
          <c:idx val="1"/>
          <c:order val="1"/>
          <c:tx>
            <c:strRef>
              <c:f>'h26.1地温計'!$B$51</c:f>
              <c:strCache>
                <c:ptCount val="1"/>
                <c:pt idx="0">
                  <c:v>メタン(CH4)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3366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'h26.1地温計'!$G$51:$Q$51</c:f>
              <c:numCache>
                <c:formatCode>General</c:formatCode>
                <c:ptCount val="11"/>
                <c:pt idx="0">
                  <c:v>893</c:v>
                </c:pt>
                <c:pt idx="1">
                  <c:v>832</c:v>
                </c:pt>
                <c:pt idx="2">
                  <c:v>715</c:v>
                </c:pt>
                <c:pt idx="3">
                  <c:v>647</c:v>
                </c:pt>
                <c:pt idx="7">
                  <c:v>582</c:v>
                </c:pt>
                <c:pt idx="8">
                  <c:v>573</c:v>
                </c:pt>
                <c:pt idx="9">
                  <c:v>533</c:v>
                </c:pt>
              </c:numCache>
            </c:numRef>
          </c:val>
        </c:ser>
        <c:ser>
          <c:idx val="2"/>
          <c:order val="2"/>
          <c:tx>
            <c:strRef>
              <c:f>'h26.1地温計'!$B$52</c:f>
              <c:strCache>
                <c:ptCount val="1"/>
                <c:pt idx="0">
                  <c:v>―酸化二窒素(N20)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'h26.1地温計'!$G$52:$Q$52</c:f>
              <c:numCache>
                <c:formatCode>General</c:formatCode>
                <c:ptCount val="11"/>
                <c:pt idx="0">
                  <c:v>364</c:v>
                </c:pt>
                <c:pt idx="1">
                  <c:v>361</c:v>
                </c:pt>
                <c:pt idx="2">
                  <c:v>358</c:v>
                </c:pt>
                <c:pt idx="3">
                  <c:v>343</c:v>
                </c:pt>
                <c:pt idx="7">
                  <c:v>338</c:v>
                </c:pt>
                <c:pt idx="8">
                  <c:v>334</c:v>
                </c:pt>
                <c:pt idx="9">
                  <c:v>325</c:v>
                </c:pt>
              </c:numCache>
            </c:numRef>
          </c:val>
        </c:ser>
        <c:ser>
          <c:idx val="3"/>
          <c:order val="3"/>
          <c:tx>
            <c:strRef>
              <c:f>'h26.1地温計'!$B$53</c:f>
              <c:strCache>
                <c:ptCount val="1"/>
                <c:pt idx="0">
                  <c:v>ﾊｲドﾛﾌﾙｵﾛｶｰﾎﾟﾝ(HFC)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'h26.1地温計'!$G$53:$Q$53</c:f>
              <c:numCache>
                <c:formatCode>General</c:formatCode>
                <c:ptCount val="11"/>
                <c:pt idx="0">
                  <c:v>43</c:v>
                </c:pt>
                <c:pt idx="1">
                  <c:v>43</c:v>
                </c:pt>
                <c:pt idx="2">
                  <c:v>109</c:v>
                </c:pt>
                <c:pt idx="3">
                  <c:v>173</c:v>
                </c:pt>
                <c:pt idx="7">
                  <c:v>297</c:v>
                </c:pt>
                <c:pt idx="8">
                  <c:v>322</c:v>
                </c:pt>
                <c:pt idx="9">
                  <c:v>346</c:v>
                </c:pt>
              </c:numCache>
            </c:numRef>
          </c:val>
        </c:ser>
        <c:ser>
          <c:idx val="4"/>
          <c:order val="4"/>
          <c:tx>
            <c:strRef>
              <c:f>'h26.1地温計'!$B$54</c:f>
              <c:strCache>
                <c:ptCount val="1"/>
                <c:pt idx="0">
                  <c:v>ﾊﾟｰﾌﾙｵﾛｶｰﾎﾞﾝ(PFC)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'h26.1地温計'!$G$54:$Q$54</c:f>
              <c:numCache>
                <c:formatCode>General</c:formatCode>
                <c:ptCount val="11"/>
                <c:pt idx="0">
                  <c:v>227</c:v>
                </c:pt>
                <c:pt idx="1">
                  <c:v>227</c:v>
                </c:pt>
                <c:pt idx="2">
                  <c:v>158</c:v>
                </c:pt>
                <c:pt idx="3">
                  <c:v>97</c:v>
                </c:pt>
                <c:pt idx="7">
                  <c:v>47</c:v>
                </c:pt>
                <c:pt idx="8">
                  <c:v>22</c:v>
                </c:pt>
                <c:pt idx="9">
                  <c:v>34</c:v>
                </c:pt>
              </c:numCache>
            </c:numRef>
          </c:val>
        </c:ser>
        <c:ser>
          <c:idx val="5"/>
          <c:order val="5"/>
          <c:tx>
            <c:strRef>
              <c:f>'h26.1地温計'!$B$55</c:f>
              <c:strCache>
                <c:ptCount val="1"/>
                <c:pt idx="0">
                  <c:v>六ふっ化硫黄(SF6)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'h26.1地温計'!$G$55:$Q$55</c:f>
              <c:numCache>
                <c:formatCode>General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65</c:v>
                </c:pt>
                <c:pt idx="3">
                  <c:v>53</c:v>
                </c:pt>
                <c:pt idx="7">
                  <c:v>20</c:v>
                </c:pt>
                <c:pt idx="8">
                  <c:v>9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88185984"/>
        <c:axId val="188187776"/>
      </c:barChart>
      <c:catAx>
        <c:axId val="18818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187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8187776"/>
        <c:scaling>
          <c:logBase val="10"/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88185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1455525354704328E-2"/>
          <c:y val="1.3698528190305327E-2"/>
          <c:w val="0.95238415482762162"/>
          <c:h val="0.1863014718096946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フロン類の排出量の推移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(千t-CO2)</a:t>
            </a:r>
          </a:p>
        </c:rich>
      </c:tx>
      <c:layout>
        <c:manualLayout>
          <c:xMode val="edge"/>
          <c:yMode val="edge"/>
          <c:x val="0.64112961637371091"/>
          <c:y val="6.66671666041744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612978646534227E-2"/>
          <c:y val="7.6190830500513854E-2"/>
          <c:w val="0.53629085052573966"/>
          <c:h val="0.676193620692060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'h26.1地温計'!$B$185</c:f>
              <c:strCache>
                <c:ptCount val="1"/>
                <c:pt idx="0">
                  <c:v>ハイドロフルオロカーボン(HFC)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'h26.1地温計'!$G$184:$Q$184</c:f>
              <c:numCache>
                <c:formatCode>0_ </c:formatCode>
                <c:ptCount val="11"/>
                <c:pt idx="0" formatCode="General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'h26.1地温計'!$G$185:$Q$185</c:f>
              <c:numCache>
                <c:formatCode>0.0</c:formatCode>
                <c:ptCount val="11"/>
                <c:pt idx="1">
                  <c:v>42.6</c:v>
                </c:pt>
                <c:pt idx="2">
                  <c:v>108.5</c:v>
                </c:pt>
                <c:pt idx="3">
                  <c:v>173.5</c:v>
                </c:pt>
                <c:pt idx="7">
                  <c:v>296.89999999999998</c:v>
                </c:pt>
                <c:pt idx="8">
                  <c:v>322</c:v>
                </c:pt>
                <c:pt idx="9">
                  <c:v>346.3</c:v>
                </c:pt>
              </c:numCache>
            </c:numRef>
          </c:val>
        </c:ser>
        <c:ser>
          <c:idx val="1"/>
          <c:order val="1"/>
          <c:tx>
            <c:strRef>
              <c:f>'h26.1地温計'!$B$186</c:f>
              <c:strCache>
                <c:ptCount val="1"/>
                <c:pt idx="0">
                  <c:v>パーフルオロカーボン(PFC)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'h26.1地温計'!$G$184:$Q$184</c:f>
              <c:numCache>
                <c:formatCode>0_ </c:formatCode>
                <c:ptCount val="11"/>
                <c:pt idx="0" formatCode="General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'h26.1地温計'!$G$186:$Q$186</c:f>
              <c:numCache>
                <c:formatCode>0.0</c:formatCode>
                <c:ptCount val="11"/>
                <c:pt idx="1">
                  <c:v>227</c:v>
                </c:pt>
                <c:pt idx="2">
                  <c:v>158.19999999999999</c:v>
                </c:pt>
                <c:pt idx="3">
                  <c:v>96.8</c:v>
                </c:pt>
                <c:pt idx="7">
                  <c:v>47.4</c:v>
                </c:pt>
                <c:pt idx="8">
                  <c:v>22.2</c:v>
                </c:pt>
                <c:pt idx="9">
                  <c:v>33.6</c:v>
                </c:pt>
              </c:numCache>
            </c:numRef>
          </c:val>
        </c:ser>
        <c:ser>
          <c:idx val="2"/>
          <c:order val="2"/>
          <c:tx>
            <c:strRef>
              <c:f>'h26.1地温計'!$B$187</c:f>
              <c:strCache>
                <c:ptCount val="1"/>
                <c:pt idx="0">
                  <c:v>六ふっ化硫黄(SF6)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'h26.1地温計'!$G$184:$Q$184</c:f>
              <c:numCache>
                <c:formatCode>0_ </c:formatCode>
                <c:ptCount val="11"/>
                <c:pt idx="0" formatCode="General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'h26.1地温計'!$G$187:$Q$187</c:f>
              <c:numCache>
                <c:formatCode>0.0</c:formatCode>
                <c:ptCount val="11"/>
                <c:pt idx="1">
                  <c:v>74.5</c:v>
                </c:pt>
                <c:pt idx="2">
                  <c:v>64.7</c:v>
                </c:pt>
                <c:pt idx="3">
                  <c:v>52.9</c:v>
                </c:pt>
                <c:pt idx="7">
                  <c:v>19.8</c:v>
                </c:pt>
                <c:pt idx="8">
                  <c:v>9.1999999999999993</c:v>
                </c:pt>
                <c:pt idx="9">
                  <c:v>21.8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7400064"/>
        <c:axId val="197401600"/>
      </c:barChart>
      <c:catAx>
        <c:axId val="19740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4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016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4000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27474217238002"/>
          <c:y val="0.32857292838395197"/>
          <c:w val="0.33064566929133854"/>
          <c:h val="0.29047769028871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温室効果ガス種類別排出量の推計　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(千t-CO2)</a:t>
            </a:r>
          </a:p>
        </c:rich>
      </c:tx>
      <c:layout>
        <c:manualLayout>
          <c:xMode val="edge"/>
          <c:yMode val="edge"/>
          <c:x val="1.0162686719374802E-2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43932696449236"/>
          <c:y val="0.26500000000000001"/>
          <c:w val="0.47764322448874269"/>
          <c:h val="0.5649999999999999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'h26.1地温計'!$B$200</c:f>
              <c:strCache>
                <c:ptCount val="1"/>
                <c:pt idx="0">
                  <c:v>二酸化炭素(CO2)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'h26.1地温計'!$F$198:$H$198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'h26.1地温計'!$F$200:$H$200</c:f>
              <c:numCache>
                <c:formatCode>0_ </c:formatCode>
                <c:ptCount val="3"/>
                <c:pt idx="0">
                  <c:v>19549</c:v>
                </c:pt>
                <c:pt idx="1">
                  <c:v>19107</c:v>
                </c:pt>
                <c:pt idx="2">
                  <c:v>21622</c:v>
                </c:pt>
              </c:numCache>
            </c:numRef>
          </c:val>
        </c:ser>
        <c:ser>
          <c:idx val="1"/>
          <c:order val="1"/>
          <c:tx>
            <c:strRef>
              <c:f>'h26.1地温計'!$B$201</c:f>
              <c:strCache>
                <c:ptCount val="1"/>
                <c:pt idx="0">
                  <c:v>メタン(CH4)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'h26.1地温計'!$F$198:$H$198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'h26.1地温計'!$F$201:$H$201</c:f>
              <c:numCache>
                <c:formatCode>0_ </c:formatCode>
                <c:ptCount val="3"/>
                <c:pt idx="0">
                  <c:v>893</c:v>
                </c:pt>
                <c:pt idx="1">
                  <c:v>573</c:v>
                </c:pt>
                <c:pt idx="2">
                  <c:v>542</c:v>
                </c:pt>
              </c:numCache>
            </c:numRef>
          </c:val>
        </c:ser>
        <c:ser>
          <c:idx val="2"/>
          <c:order val="2"/>
          <c:tx>
            <c:strRef>
              <c:f>'h26.1地温計'!$B$202</c:f>
              <c:strCache>
                <c:ptCount val="1"/>
                <c:pt idx="0">
                  <c:v>―酸化二窒素(N20)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'h26.1地温計'!$F$198:$H$198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'h26.1地温計'!$F$202:$H$202</c:f>
              <c:numCache>
                <c:formatCode>0_ </c:formatCode>
                <c:ptCount val="3"/>
                <c:pt idx="0">
                  <c:v>364</c:v>
                </c:pt>
                <c:pt idx="1">
                  <c:v>334</c:v>
                </c:pt>
                <c:pt idx="2">
                  <c:v>300</c:v>
                </c:pt>
              </c:numCache>
            </c:numRef>
          </c:val>
        </c:ser>
        <c:ser>
          <c:idx val="3"/>
          <c:order val="3"/>
          <c:tx>
            <c:strRef>
              <c:f>'h26.1地温計'!$B$203</c:f>
              <c:strCache>
                <c:ptCount val="1"/>
                <c:pt idx="0">
                  <c:v>フロン類(PFC･HFC･SF,)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'h26.1地温計'!$F$198:$H$198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'h26.1地温計'!$F$203:$H$203</c:f>
              <c:numCache>
                <c:formatCode>0_ </c:formatCode>
                <c:ptCount val="3"/>
                <c:pt idx="0">
                  <c:v>344</c:v>
                </c:pt>
                <c:pt idx="1">
                  <c:v>353</c:v>
                </c:pt>
                <c:pt idx="2">
                  <c:v>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7437312"/>
        <c:axId val="197438848"/>
      </c:barChart>
      <c:catAx>
        <c:axId val="1974373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43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3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43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227772141979189"/>
          <c:y val="0.15"/>
          <c:w val="0.34349666414397584"/>
          <c:h val="0.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85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温室効果ガス部門別排出量の推計　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(千t-CO2)</a:t>
            </a:r>
          </a:p>
        </c:rich>
      </c:tx>
      <c:layout>
        <c:manualLayout>
          <c:xMode val="edge"/>
          <c:yMode val="edge"/>
          <c:x val="1.0162686719374802E-2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43932696449236"/>
          <c:y val="0.26500000000000001"/>
          <c:w val="0.47764322448874269"/>
          <c:h val="0.5649999999999999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'h26.1地温計'!$B$211</c:f>
              <c:strCache>
                <c:ptCount val="1"/>
                <c:pt idx="0">
                  <c:v>転換部門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'h26.1地温計'!$F$209:$H$209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'h26.1地温計'!$F$211:$H$211</c:f>
              <c:numCache>
                <c:formatCode>0_ </c:formatCode>
                <c:ptCount val="3"/>
                <c:pt idx="0">
                  <c:v>405</c:v>
                </c:pt>
                <c:pt idx="1">
                  <c:v>74</c:v>
                </c:pt>
                <c:pt idx="2">
                  <c:v>108</c:v>
                </c:pt>
              </c:numCache>
            </c:numRef>
          </c:val>
        </c:ser>
        <c:ser>
          <c:idx val="1"/>
          <c:order val="1"/>
          <c:tx>
            <c:strRef>
              <c:f>'h26.1地温計'!$B$212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'h26.1地温計'!$F$209:$H$209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'h26.1地温計'!$F$212:$H$212</c:f>
              <c:numCache>
                <c:formatCode>0_ </c:formatCode>
                <c:ptCount val="3"/>
                <c:pt idx="0">
                  <c:v>9482</c:v>
                </c:pt>
                <c:pt idx="1">
                  <c:v>6083</c:v>
                </c:pt>
                <c:pt idx="2">
                  <c:v>6677</c:v>
                </c:pt>
              </c:numCache>
            </c:numRef>
          </c:val>
        </c:ser>
        <c:ser>
          <c:idx val="2"/>
          <c:order val="2"/>
          <c:tx>
            <c:strRef>
              <c:f>'h26.1地温計'!$B$213</c:f>
              <c:strCache>
                <c:ptCount val="1"/>
                <c:pt idx="0">
                  <c:v>民生家庭部門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'h26.1地温計'!$F$209:$H$209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'h26.1地温計'!$F$213:$H$213</c:f>
              <c:numCache>
                <c:formatCode>0_ </c:formatCode>
                <c:ptCount val="3"/>
                <c:pt idx="0">
                  <c:v>2224</c:v>
                </c:pt>
                <c:pt idx="1">
                  <c:v>3510</c:v>
                </c:pt>
                <c:pt idx="2">
                  <c:v>3933</c:v>
                </c:pt>
              </c:numCache>
            </c:numRef>
          </c:val>
        </c:ser>
        <c:ser>
          <c:idx val="3"/>
          <c:order val="3"/>
          <c:tx>
            <c:strRef>
              <c:f>'h26.1地温計'!$B$214</c:f>
              <c:strCache>
                <c:ptCount val="1"/>
                <c:pt idx="0">
                  <c:v>民生業務部門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'h26.1地温計'!$F$209:$H$209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'h26.1地温計'!$F$214:$H$214</c:f>
              <c:numCache>
                <c:formatCode>0_ </c:formatCode>
                <c:ptCount val="3"/>
                <c:pt idx="0">
                  <c:v>2460</c:v>
                </c:pt>
                <c:pt idx="1">
                  <c:v>3768</c:v>
                </c:pt>
                <c:pt idx="2">
                  <c:v>5394</c:v>
                </c:pt>
              </c:numCache>
            </c:numRef>
          </c:val>
        </c:ser>
        <c:ser>
          <c:idx val="4"/>
          <c:order val="4"/>
          <c:tx>
            <c:strRef>
              <c:f>'h26.1地温計'!$B$215</c:f>
              <c:strCache>
                <c:ptCount val="1"/>
                <c:pt idx="0">
                  <c:v>運輸部門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'h26.1地温計'!$F$209:$H$209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'h26.1地温計'!$F$215:$H$215</c:f>
              <c:numCache>
                <c:formatCode>0_ </c:formatCode>
                <c:ptCount val="3"/>
                <c:pt idx="0">
                  <c:v>4533</c:v>
                </c:pt>
                <c:pt idx="1">
                  <c:v>5117</c:v>
                </c:pt>
                <c:pt idx="2">
                  <c:v>4892</c:v>
                </c:pt>
              </c:numCache>
            </c:numRef>
          </c:val>
        </c:ser>
        <c:ser>
          <c:idx val="5"/>
          <c:order val="5"/>
          <c:tx>
            <c:strRef>
              <c:f>'h26.1地温計'!$B$216</c:f>
              <c:strCache>
                <c:ptCount val="1"/>
                <c:pt idx="0">
                  <c:v>廃棄物部門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'h26.1地温計'!$F$209:$H$209</c:f>
              <c:strCache>
                <c:ptCount val="3"/>
                <c:pt idx="0">
                  <c:v>1990年度</c:v>
                </c:pt>
                <c:pt idx="1">
                  <c:v>2010年度</c:v>
                </c:pt>
                <c:pt idx="2">
                  <c:v>2020年度</c:v>
                </c:pt>
              </c:strCache>
            </c:strRef>
          </c:cat>
          <c:val>
            <c:numRef>
              <c:f>'h26.1地温計'!$F$216:$H$216</c:f>
              <c:numCache>
                <c:formatCode>0_ </c:formatCode>
                <c:ptCount val="3"/>
                <c:pt idx="0">
                  <c:v>444</c:v>
                </c:pt>
                <c:pt idx="1">
                  <c:v>555</c:v>
                </c:pt>
                <c:pt idx="2">
                  <c:v>618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7493120"/>
        <c:axId val="197494656"/>
      </c:barChart>
      <c:catAx>
        <c:axId val="1974931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4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9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4931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227772141979189"/>
          <c:y val="0.11"/>
          <c:w val="0.34349666414397584"/>
          <c:h val="0.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85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ガス種別部門別温室効果ガス排出量の推移</a:t>
            </a:r>
          </a:p>
        </c:rich>
      </c:tx>
      <c:layout>
        <c:manualLayout>
          <c:xMode val="edge"/>
          <c:yMode val="edge"/>
          <c:x val="1.0080633708361604E-2"/>
          <c:y val="1.53374392557365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758157799660764E-2"/>
          <c:y val="0.52453987730061347"/>
          <c:w val="0.8528234201969469"/>
          <c:h val="0.3711656441717791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'h26.1地温計'!$B$224:$F$224</c:f>
              <c:strCache>
                <c:ptCount val="1"/>
                <c:pt idx="0">
                  <c:v>メタン(CH4) 燃料の燃焼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'h26.1地温計'!$G$224:$I$224</c:f>
              <c:numCache>
                <c:formatCode>0_ </c:formatCode>
                <c:ptCount val="3"/>
                <c:pt idx="0">
                  <c:v>9</c:v>
                </c:pt>
                <c:pt idx="1">
                  <c:v>10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strRef>
              <c:f>'h26.1地温計'!$B$225:$F$225</c:f>
              <c:strCache>
                <c:ptCount val="1"/>
                <c:pt idx="0">
                  <c:v>メタン(CH4) 農業活動等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'h26.1地温計'!$G$225:$I$225</c:f>
              <c:numCache>
                <c:formatCode>0_ </c:formatCode>
                <c:ptCount val="3"/>
                <c:pt idx="0">
                  <c:v>690</c:v>
                </c:pt>
                <c:pt idx="1">
                  <c:v>531</c:v>
                </c:pt>
                <c:pt idx="2">
                  <c:v>502</c:v>
                </c:pt>
              </c:numCache>
            </c:numRef>
          </c:val>
        </c:ser>
        <c:ser>
          <c:idx val="2"/>
          <c:order val="2"/>
          <c:tx>
            <c:strRef>
              <c:f>'h26.1地温計'!$B$226:$F$226</c:f>
              <c:strCache>
                <c:ptCount val="1"/>
                <c:pt idx="0">
                  <c:v>メタン(CH4) 廃棄物処理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'h26.1地温計'!$G$226:$I$226</c:f>
              <c:numCache>
                <c:formatCode>0_ </c:formatCode>
                <c:ptCount val="3"/>
                <c:pt idx="0">
                  <c:v>194</c:v>
                </c:pt>
                <c:pt idx="1">
                  <c:v>31</c:v>
                </c:pt>
                <c:pt idx="2">
                  <c:v>30</c:v>
                </c:pt>
              </c:numCache>
            </c:numRef>
          </c:val>
        </c:ser>
        <c:ser>
          <c:idx val="3"/>
          <c:order val="3"/>
          <c:tx>
            <c:strRef>
              <c:f>'h26.1地温計'!$B$228:$F$228</c:f>
              <c:strCache>
                <c:ptCount val="1"/>
                <c:pt idx="0">
                  <c:v>―酸化二窒素(N20) 燃料の燃焼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'h26.1地温計'!$G$228:$I$228</c:f>
              <c:numCache>
                <c:formatCode>0_ </c:formatCode>
                <c:ptCount val="3"/>
                <c:pt idx="0">
                  <c:v>121</c:v>
                </c:pt>
                <c:pt idx="1">
                  <c:v>137</c:v>
                </c:pt>
                <c:pt idx="2">
                  <c:v>131</c:v>
                </c:pt>
              </c:numCache>
            </c:numRef>
          </c:val>
        </c:ser>
        <c:ser>
          <c:idx val="4"/>
          <c:order val="4"/>
          <c:tx>
            <c:strRef>
              <c:f>'h26.1地温計'!$B$229:$F$229</c:f>
              <c:strCache>
                <c:ptCount val="1"/>
                <c:pt idx="0">
                  <c:v>―酸化二窒素(N20) 農業活動等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'h26.1地温計'!$G$229:$I$229</c:f>
              <c:numCache>
                <c:formatCode>0_ </c:formatCode>
                <c:ptCount val="3"/>
                <c:pt idx="0">
                  <c:v>216</c:v>
                </c:pt>
                <c:pt idx="1">
                  <c:v>167</c:v>
                </c:pt>
                <c:pt idx="2">
                  <c:v>143</c:v>
                </c:pt>
              </c:numCache>
            </c:numRef>
          </c:val>
        </c:ser>
        <c:ser>
          <c:idx val="5"/>
          <c:order val="5"/>
          <c:tx>
            <c:strRef>
              <c:f>'h26.1地温計'!$B$230:$F$230</c:f>
              <c:strCache>
                <c:ptCount val="1"/>
                <c:pt idx="0">
                  <c:v>―酸化二窒素(N20) 廃棄物処理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'h26.1地温計'!$G$230:$I$230</c:f>
              <c:numCache>
                <c:formatCode>0_ </c:formatCode>
                <c:ptCount val="3"/>
                <c:pt idx="0">
                  <c:v>27</c:v>
                </c:pt>
                <c:pt idx="1">
                  <c:v>29</c:v>
                </c:pt>
                <c:pt idx="2">
                  <c:v>27</c:v>
                </c:pt>
              </c:numCache>
            </c:numRef>
          </c:val>
        </c:ser>
        <c:ser>
          <c:idx val="6"/>
          <c:order val="6"/>
          <c:tx>
            <c:strRef>
              <c:f>'h26.1地温計'!$B$232:$F$232</c:f>
              <c:strCache>
                <c:ptCount val="1"/>
                <c:pt idx="0">
                  <c:v>フロン類(HFC）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66699" mc:Ignorable="a14" a14:legacySpreadsheetColorIndex="5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'h26.1地温計'!$G$232:$I$232</c:f>
              <c:numCache>
                <c:formatCode>0_ </c:formatCode>
                <c:ptCount val="3"/>
                <c:pt idx="0">
                  <c:v>43</c:v>
                </c:pt>
                <c:pt idx="1">
                  <c:v>322</c:v>
                </c:pt>
                <c:pt idx="2">
                  <c:v>770</c:v>
                </c:pt>
              </c:numCache>
            </c:numRef>
          </c:val>
        </c:ser>
        <c:ser>
          <c:idx val="7"/>
          <c:order val="7"/>
          <c:tx>
            <c:strRef>
              <c:f>'h26.1地温計'!$B$233:$F$233</c:f>
              <c:strCache>
                <c:ptCount val="1"/>
                <c:pt idx="0">
                  <c:v>フロン類(PFC）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'h26.1地温計'!$G$233:$I$233</c:f>
              <c:numCache>
                <c:formatCode>0_ </c:formatCode>
                <c:ptCount val="3"/>
                <c:pt idx="0">
                  <c:v>227</c:v>
                </c:pt>
                <c:pt idx="1">
                  <c:v>22</c:v>
                </c:pt>
                <c:pt idx="2">
                  <c:v>94</c:v>
                </c:pt>
              </c:numCache>
            </c:numRef>
          </c:val>
        </c:ser>
        <c:ser>
          <c:idx val="8"/>
          <c:order val="8"/>
          <c:tx>
            <c:strRef>
              <c:f>'h26.1地温計'!$B$234:$F$234</c:f>
              <c:strCache>
                <c:ptCount val="1"/>
                <c:pt idx="0">
                  <c:v>フロン類(SF6）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CC99" mc:Ignorable="a14" a14:legacySpreadsheetColorIndex="4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'h26.1地温計'!$G$222:$I$222</c:f>
              <c:numCache>
                <c:formatCode>General</c:formatCode>
                <c:ptCount val="3"/>
                <c:pt idx="0">
                  <c:v>1990</c:v>
                </c:pt>
                <c:pt idx="1">
                  <c:v>2010</c:v>
                </c:pt>
                <c:pt idx="2">
                  <c:v>2020</c:v>
                </c:pt>
              </c:numCache>
            </c:numRef>
          </c:cat>
          <c:val>
            <c:numRef>
              <c:f>'h26.1地温計'!$G$234:$I$234</c:f>
              <c:numCache>
                <c:formatCode>0_ </c:formatCode>
                <c:ptCount val="3"/>
                <c:pt idx="0">
                  <c:v>75</c:v>
                </c:pt>
                <c:pt idx="1">
                  <c:v>9</c:v>
                </c:pt>
                <c:pt idx="2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7567232"/>
        <c:axId val="197568768"/>
      </c:barChart>
      <c:catAx>
        <c:axId val="1975672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5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567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2.8225900620137915E-2"/>
          <c:y val="0.11656453834359815"/>
          <c:w val="0.95967830674472299"/>
          <c:h val="0.374233171348630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85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県内森林による炭素ストックの推移</a:t>
            </a:r>
          </a:p>
        </c:rich>
      </c:tx>
      <c:layout>
        <c:manualLayout>
          <c:xMode val="edge"/>
          <c:yMode val="edge"/>
          <c:x val="0.51111210490169456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27025976614E-2"/>
          <c:y val="8.6021957020523676E-2"/>
          <c:w val="0.51919294348355327"/>
          <c:h val="0.7903267301260612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'h26.1地温計'!$B$241</c:f>
              <c:strCache>
                <c:ptCount val="1"/>
                <c:pt idx="0">
                  <c:v>植林による増加及び森林減少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'h26.1地温計'!$F$240:$J$240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'h26.1地温計'!$F$241:$J$241</c:f>
              <c:numCache>
                <c:formatCode>General</c:formatCode>
                <c:ptCount val="5"/>
                <c:pt idx="0">
                  <c:v>-47.7</c:v>
                </c:pt>
                <c:pt idx="1">
                  <c:v>-58.7</c:v>
                </c:pt>
                <c:pt idx="2">
                  <c:v>-99</c:v>
                </c:pt>
                <c:pt idx="3">
                  <c:v>-33</c:v>
                </c:pt>
              </c:numCache>
            </c:numRef>
          </c:val>
        </c:ser>
        <c:ser>
          <c:idx val="1"/>
          <c:order val="1"/>
          <c:tx>
            <c:strRef>
              <c:f>'h26.1地温計'!$B$242</c:f>
              <c:strCache>
                <c:ptCount val="1"/>
                <c:pt idx="0">
                  <c:v>森林経営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'h26.1地温計'!$F$240:$J$240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'h26.1地温計'!$F$242:$J$242</c:f>
              <c:numCache>
                <c:formatCode>General</c:formatCode>
                <c:ptCount val="5"/>
                <c:pt idx="0">
                  <c:v>645.29999999999995</c:v>
                </c:pt>
                <c:pt idx="1">
                  <c:v>909.3</c:v>
                </c:pt>
                <c:pt idx="2">
                  <c:v>920.3</c:v>
                </c:pt>
                <c:pt idx="3">
                  <c:v>986.3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7582208"/>
        <c:axId val="197203072"/>
      </c:barChart>
      <c:catAx>
        <c:axId val="197582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2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03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582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72864725580706"/>
          <c:y val="0.27957158580983826"/>
          <c:w val="0.31717238184983465"/>
          <c:h val="0.548389919002060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38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県内の温室効果ガス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排出量割合の推移</a:t>
            </a:r>
          </a:p>
        </c:rich>
      </c:tx>
      <c:layout>
        <c:manualLayout>
          <c:xMode val="edge"/>
          <c:yMode val="edge"/>
          <c:x val="0.30272184835027111"/>
          <c:y val="0.4904110209574056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027270764478251"/>
          <c:y val="0.20273972602739726"/>
          <c:w val="0.77551278005680024"/>
          <c:h val="0.6767123287671232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'h26.1地温計'!$B$50</c:f>
              <c:strCache>
                <c:ptCount val="1"/>
                <c:pt idx="0">
                  <c:v>二酸化炭素(CO2)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'h26.1地温計'!$G$50:$Q$50</c:f>
              <c:numCache>
                <c:formatCode>General</c:formatCode>
                <c:ptCount val="11"/>
                <c:pt idx="0">
                  <c:v>19549</c:v>
                </c:pt>
                <c:pt idx="1">
                  <c:v>25219</c:v>
                </c:pt>
                <c:pt idx="2">
                  <c:v>23255</c:v>
                </c:pt>
                <c:pt idx="3">
                  <c:v>23697</c:v>
                </c:pt>
                <c:pt idx="4">
                  <c:v>22748</c:v>
                </c:pt>
                <c:pt idx="5">
                  <c:v>21876</c:v>
                </c:pt>
                <c:pt idx="6">
                  <c:v>20628</c:v>
                </c:pt>
                <c:pt idx="7">
                  <c:v>20276</c:v>
                </c:pt>
                <c:pt idx="8">
                  <c:v>19107</c:v>
                </c:pt>
                <c:pt idx="9">
                  <c:v>18192</c:v>
                </c:pt>
                <c:pt idx="10">
                  <c:v>18878</c:v>
                </c:pt>
              </c:numCache>
            </c:numRef>
          </c:val>
        </c:ser>
        <c:ser>
          <c:idx val="1"/>
          <c:order val="1"/>
          <c:tx>
            <c:strRef>
              <c:f>'h26.1地温計'!$B$51</c:f>
              <c:strCache>
                <c:ptCount val="1"/>
                <c:pt idx="0">
                  <c:v>メタン(CH4)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3366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'h26.1地温計'!$G$51:$Q$51</c:f>
              <c:numCache>
                <c:formatCode>General</c:formatCode>
                <c:ptCount val="11"/>
                <c:pt idx="0">
                  <c:v>893</c:v>
                </c:pt>
                <c:pt idx="1">
                  <c:v>832</c:v>
                </c:pt>
                <c:pt idx="2">
                  <c:v>715</c:v>
                </c:pt>
                <c:pt idx="3">
                  <c:v>647</c:v>
                </c:pt>
                <c:pt idx="7">
                  <c:v>582</c:v>
                </c:pt>
                <c:pt idx="8">
                  <c:v>573</c:v>
                </c:pt>
                <c:pt idx="9">
                  <c:v>533</c:v>
                </c:pt>
              </c:numCache>
            </c:numRef>
          </c:val>
        </c:ser>
        <c:ser>
          <c:idx val="2"/>
          <c:order val="2"/>
          <c:tx>
            <c:strRef>
              <c:f>'h26.1地温計'!$B$52</c:f>
              <c:strCache>
                <c:ptCount val="1"/>
                <c:pt idx="0">
                  <c:v>―酸化二窒素(N20)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'h26.1地温計'!$G$52:$Q$52</c:f>
              <c:numCache>
                <c:formatCode>General</c:formatCode>
                <c:ptCount val="11"/>
                <c:pt idx="0">
                  <c:v>364</c:v>
                </c:pt>
                <c:pt idx="1">
                  <c:v>361</c:v>
                </c:pt>
                <c:pt idx="2">
                  <c:v>358</c:v>
                </c:pt>
                <c:pt idx="3">
                  <c:v>343</c:v>
                </c:pt>
                <c:pt idx="7">
                  <c:v>338</c:v>
                </c:pt>
                <c:pt idx="8">
                  <c:v>334</c:v>
                </c:pt>
                <c:pt idx="9">
                  <c:v>325</c:v>
                </c:pt>
              </c:numCache>
            </c:numRef>
          </c:val>
        </c:ser>
        <c:ser>
          <c:idx val="3"/>
          <c:order val="3"/>
          <c:tx>
            <c:strRef>
              <c:f>'h26.1地温計'!$B$53</c:f>
              <c:strCache>
                <c:ptCount val="1"/>
                <c:pt idx="0">
                  <c:v>ﾊｲドﾛﾌﾙｵﾛｶｰﾎﾟﾝ(HFC)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'h26.1地温計'!$G$53:$Q$53</c:f>
              <c:numCache>
                <c:formatCode>General</c:formatCode>
                <c:ptCount val="11"/>
                <c:pt idx="0">
                  <c:v>43</c:v>
                </c:pt>
                <c:pt idx="1">
                  <c:v>43</c:v>
                </c:pt>
                <c:pt idx="2">
                  <c:v>109</c:v>
                </c:pt>
                <c:pt idx="3">
                  <c:v>173</c:v>
                </c:pt>
                <c:pt idx="7">
                  <c:v>297</c:v>
                </c:pt>
                <c:pt idx="8">
                  <c:v>322</c:v>
                </c:pt>
                <c:pt idx="9">
                  <c:v>346</c:v>
                </c:pt>
              </c:numCache>
            </c:numRef>
          </c:val>
        </c:ser>
        <c:ser>
          <c:idx val="4"/>
          <c:order val="4"/>
          <c:tx>
            <c:strRef>
              <c:f>'h26.1地温計'!$B$54</c:f>
              <c:strCache>
                <c:ptCount val="1"/>
                <c:pt idx="0">
                  <c:v>ﾊﾟｰﾌﾙｵﾛｶｰﾎﾞﾝ(PFC)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'h26.1地温計'!$G$54:$Q$54</c:f>
              <c:numCache>
                <c:formatCode>General</c:formatCode>
                <c:ptCount val="11"/>
                <c:pt idx="0">
                  <c:v>227</c:v>
                </c:pt>
                <c:pt idx="1">
                  <c:v>227</c:v>
                </c:pt>
                <c:pt idx="2">
                  <c:v>158</c:v>
                </c:pt>
                <c:pt idx="3">
                  <c:v>97</c:v>
                </c:pt>
                <c:pt idx="7">
                  <c:v>47</c:v>
                </c:pt>
                <c:pt idx="8">
                  <c:v>22</c:v>
                </c:pt>
                <c:pt idx="9">
                  <c:v>34</c:v>
                </c:pt>
              </c:numCache>
            </c:numRef>
          </c:val>
        </c:ser>
        <c:ser>
          <c:idx val="5"/>
          <c:order val="5"/>
          <c:tx>
            <c:strRef>
              <c:f>'h26.1地温計'!$B$55</c:f>
              <c:strCache>
                <c:ptCount val="1"/>
                <c:pt idx="0">
                  <c:v>六ふっ化硫黄(SF6)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'h26.1地温計'!$G$49:$Q$49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'h26.1地温計'!$G$55:$Q$55</c:f>
              <c:numCache>
                <c:formatCode>General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65</c:v>
                </c:pt>
                <c:pt idx="3">
                  <c:v>53</c:v>
                </c:pt>
                <c:pt idx="7">
                  <c:v>20</c:v>
                </c:pt>
                <c:pt idx="8">
                  <c:v>9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6257664"/>
        <c:axId val="196259200"/>
      </c:barChart>
      <c:catAx>
        <c:axId val="19625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259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259200"/>
        <c:scaling>
          <c:orientation val="minMax"/>
          <c:min val="0.7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962576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5295207476228101E-2"/>
          <c:y val="2.6901954514568928E-2"/>
          <c:w val="0.95238391048869764"/>
          <c:h val="0.186301344311656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部門別二酸化炭素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排出量の推移</a:t>
            </a:r>
          </a:p>
        </c:rich>
      </c:tx>
      <c:layout>
        <c:manualLayout>
          <c:xMode val="edge"/>
          <c:yMode val="edge"/>
          <c:x val="0.45681249165888166"/>
          <c:y val="0.1355888500048605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627147820358549"/>
          <c:y val="0.14423076923076922"/>
          <c:w val="0.78644197967753526"/>
          <c:h val="0.730769230769230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'h26.1地温計'!$B$81</c:f>
              <c:strCache>
                <c:ptCount val="1"/>
                <c:pt idx="0">
                  <c:v>エネルギー転換部門計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'h26.1地温計'!$G$81:$Q$81</c:f>
              <c:numCache>
                <c:formatCode>General</c:formatCode>
                <c:ptCount val="11"/>
                <c:pt idx="0">
                  <c:v>405</c:v>
                </c:pt>
                <c:pt idx="1">
                  <c:v>324</c:v>
                </c:pt>
                <c:pt idx="2">
                  <c:v>255</c:v>
                </c:pt>
                <c:pt idx="3">
                  <c:v>103</c:v>
                </c:pt>
                <c:pt idx="4">
                  <c:v>77</c:v>
                </c:pt>
                <c:pt idx="5">
                  <c:v>73</c:v>
                </c:pt>
                <c:pt idx="6">
                  <c:v>65</c:v>
                </c:pt>
                <c:pt idx="7">
                  <c:v>57</c:v>
                </c:pt>
                <c:pt idx="8">
                  <c:v>74</c:v>
                </c:pt>
                <c:pt idx="9">
                  <c:v>29</c:v>
                </c:pt>
                <c:pt idx="10">
                  <c:v>78</c:v>
                </c:pt>
              </c:numCache>
            </c:numRef>
          </c:val>
        </c:ser>
        <c:ser>
          <c:idx val="1"/>
          <c:order val="1"/>
          <c:tx>
            <c:strRef>
              <c:f>'h26.1地温計'!$B$90</c:f>
              <c:strCache>
                <c:ptCount val="1"/>
                <c:pt idx="0">
                  <c:v>産業部門計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'h26.1地温計'!$G$90:$Q$90</c:f>
              <c:numCache>
                <c:formatCode>General</c:formatCode>
                <c:ptCount val="11"/>
                <c:pt idx="0">
                  <c:v>9482</c:v>
                </c:pt>
                <c:pt idx="1">
                  <c:v>12652</c:v>
                </c:pt>
                <c:pt idx="2">
                  <c:v>9536</c:v>
                </c:pt>
                <c:pt idx="3">
                  <c:v>9239</c:v>
                </c:pt>
                <c:pt idx="4">
                  <c:v>9249</c:v>
                </c:pt>
                <c:pt idx="5">
                  <c:v>8494</c:v>
                </c:pt>
                <c:pt idx="6">
                  <c:v>7882</c:v>
                </c:pt>
                <c:pt idx="7">
                  <c:v>7112</c:v>
                </c:pt>
                <c:pt idx="8">
                  <c:v>6083</c:v>
                </c:pt>
                <c:pt idx="9">
                  <c:v>5181</c:v>
                </c:pt>
                <c:pt idx="10">
                  <c:v>5155</c:v>
                </c:pt>
              </c:numCache>
            </c:numRef>
          </c:val>
        </c:ser>
        <c:ser>
          <c:idx val="2"/>
          <c:order val="2"/>
          <c:tx>
            <c:strRef>
              <c:f>'h26.1地温計'!$B$91</c:f>
              <c:strCache>
                <c:ptCount val="1"/>
                <c:pt idx="0">
                  <c:v>民生部門(家庭)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'h26.1地温計'!$G$91:$Q$91</c:f>
              <c:numCache>
                <c:formatCode>General</c:formatCode>
                <c:ptCount val="11"/>
                <c:pt idx="0">
                  <c:v>2224</c:v>
                </c:pt>
                <c:pt idx="1">
                  <c:v>2921</c:v>
                </c:pt>
                <c:pt idx="2">
                  <c:v>3168</c:v>
                </c:pt>
                <c:pt idx="3">
                  <c:v>3769</c:v>
                </c:pt>
                <c:pt idx="4">
                  <c:v>3499</c:v>
                </c:pt>
                <c:pt idx="5">
                  <c:v>3406</c:v>
                </c:pt>
                <c:pt idx="6">
                  <c:v>3158</c:v>
                </c:pt>
                <c:pt idx="7">
                  <c:v>3408</c:v>
                </c:pt>
                <c:pt idx="8">
                  <c:v>3510</c:v>
                </c:pt>
                <c:pt idx="9">
                  <c:v>3816</c:v>
                </c:pt>
                <c:pt idx="10">
                  <c:v>4070</c:v>
                </c:pt>
              </c:numCache>
            </c:numRef>
          </c:val>
        </c:ser>
        <c:ser>
          <c:idx val="3"/>
          <c:order val="3"/>
          <c:tx>
            <c:strRef>
              <c:f>'h26.1地温計'!$B$92</c:f>
              <c:strCache>
                <c:ptCount val="1"/>
                <c:pt idx="0">
                  <c:v>民生部門(業務)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'h26.1地温計'!$G$92:$Q$92</c:f>
              <c:numCache>
                <c:formatCode>General</c:formatCode>
                <c:ptCount val="11"/>
                <c:pt idx="0">
                  <c:v>2460</c:v>
                </c:pt>
                <c:pt idx="1">
                  <c:v>3130</c:v>
                </c:pt>
                <c:pt idx="2">
                  <c:v>3580</c:v>
                </c:pt>
                <c:pt idx="3">
                  <c:v>3996</c:v>
                </c:pt>
                <c:pt idx="4">
                  <c:v>3678</c:v>
                </c:pt>
                <c:pt idx="5">
                  <c:v>4074</c:v>
                </c:pt>
                <c:pt idx="6">
                  <c:v>3896</c:v>
                </c:pt>
                <c:pt idx="7">
                  <c:v>3971</c:v>
                </c:pt>
                <c:pt idx="8">
                  <c:v>3768</c:v>
                </c:pt>
                <c:pt idx="9">
                  <c:v>4024</c:v>
                </c:pt>
                <c:pt idx="10">
                  <c:v>3474</c:v>
                </c:pt>
              </c:numCache>
            </c:numRef>
          </c:val>
        </c:ser>
        <c:ser>
          <c:idx val="4"/>
          <c:order val="4"/>
          <c:tx>
            <c:strRef>
              <c:f>'h26.1地温計'!$B$98</c:f>
              <c:strCache>
                <c:ptCount val="1"/>
                <c:pt idx="0">
                  <c:v>運輸部門計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'h26.1地温計'!$G$98:$Q$98</c:f>
              <c:numCache>
                <c:formatCode>General</c:formatCode>
                <c:ptCount val="11"/>
                <c:pt idx="0">
                  <c:v>4533</c:v>
                </c:pt>
                <c:pt idx="1">
                  <c:v>5637</c:v>
                </c:pt>
                <c:pt idx="2">
                  <c:v>6022</c:v>
                </c:pt>
                <c:pt idx="3">
                  <c:v>5963</c:v>
                </c:pt>
                <c:pt idx="4">
                  <c:v>5627</c:v>
                </c:pt>
                <c:pt idx="5">
                  <c:v>5213</c:v>
                </c:pt>
                <c:pt idx="6">
                  <c:v>5052</c:v>
                </c:pt>
                <c:pt idx="7">
                  <c:v>5126</c:v>
                </c:pt>
                <c:pt idx="8">
                  <c:v>5117</c:v>
                </c:pt>
                <c:pt idx="9">
                  <c:v>5085</c:v>
                </c:pt>
                <c:pt idx="10">
                  <c:v>5542</c:v>
                </c:pt>
              </c:numCache>
            </c:numRef>
          </c:val>
        </c:ser>
        <c:ser>
          <c:idx val="5"/>
          <c:order val="5"/>
          <c:tx>
            <c:strRef>
              <c:f>'h26.1地温計'!$B$101</c:f>
              <c:strCache>
                <c:ptCount val="1"/>
                <c:pt idx="0">
                  <c:v>廃棄物部門計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'h26.1地温計'!$G$101:$Q$101</c:f>
              <c:numCache>
                <c:formatCode>General</c:formatCode>
                <c:ptCount val="11"/>
                <c:pt idx="0">
                  <c:v>444</c:v>
                </c:pt>
                <c:pt idx="1">
                  <c:v>555</c:v>
                </c:pt>
                <c:pt idx="2">
                  <c:v>693</c:v>
                </c:pt>
                <c:pt idx="3">
                  <c:v>627</c:v>
                </c:pt>
                <c:pt idx="4">
                  <c:v>618</c:v>
                </c:pt>
                <c:pt idx="5">
                  <c:v>618</c:v>
                </c:pt>
                <c:pt idx="6">
                  <c:v>605</c:v>
                </c:pt>
                <c:pt idx="7">
                  <c:v>603</c:v>
                </c:pt>
                <c:pt idx="8">
                  <c:v>555</c:v>
                </c:pt>
                <c:pt idx="9">
                  <c:v>607</c:v>
                </c:pt>
                <c:pt idx="10">
                  <c:v>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6587520"/>
        <c:axId val="196589056"/>
      </c:barChart>
      <c:catAx>
        <c:axId val="19658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5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5890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千t-CO2</a:t>
                </a:r>
              </a:p>
            </c:rich>
          </c:tx>
          <c:layout>
            <c:manualLayout>
              <c:xMode val="edge"/>
              <c:yMode val="edge"/>
              <c:x val="2.7118644067796609E-2"/>
              <c:y val="0.177884708855837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5875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0677966101694912E-2"/>
          <c:y val="1.2019296199086225E-2"/>
          <c:w val="0.94576413541527637"/>
          <c:h val="0.117788470885583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部門別二酸化炭素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排出量割合の推移</a:t>
            </a:r>
          </a:p>
        </c:rich>
      </c:tx>
      <c:layout>
        <c:manualLayout>
          <c:xMode val="edge"/>
          <c:yMode val="edge"/>
          <c:x val="0.45084806452173615"/>
          <c:y val="0.199519257767197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81377253338938"/>
          <c:y val="0.14423076923076922"/>
          <c:w val="0.83389968534773129"/>
          <c:h val="0.7307692307692307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'h26.1地温計'!$B$81</c:f>
              <c:strCache>
                <c:ptCount val="1"/>
                <c:pt idx="0">
                  <c:v>エネルギー転換部門計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'h26.1地温計'!$G$81:$Q$81</c:f>
              <c:numCache>
                <c:formatCode>General</c:formatCode>
                <c:ptCount val="11"/>
                <c:pt idx="0">
                  <c:v>405</c:v>
                </c:pt>
                <c:pt idx="1">
                  <c:v>324</c:v>
                </c:pt>
                <c:pt idx="2">
                  <c:v>255</c:v>
                </c:pt>
                <c:pt idx="3">
                  <c:v>103</c:v>
                </c:pt>
                <c:pt idx="4">
                  <c:v>77</c:v>
                </c:pt>
                <c:pt idx="5">
                  <c:v>73</c:v>
                </c:pt>
                <c:pt idx="6">
                  <c:v>65</c:v>
                </c:pt>
                <c:pt idx="7">
                  <c:v>57</c:v>
                </c:pt>
                <c:pt idx="8">
                  <c:v>74</c:v>
                </c:pt>
                <c:pt idx="9">
                  <c:v>29</c:v>
                </c:pt>
                <c:pt idx="10">
                  <c:v>78</c:v>
                </c:pt>
              </c:numCache>
            </c:numRef>
          </c:val>
        </c:ser>
        <c:ser>
          <c:idx val="1"/>
          <c:order val="1"/>
          <c:tx>
            <c:strRef>
              <c:f>'h26.1地温計'!$B$90</c:f>
              <c:strCache>
                <c:ptCount val="1"/>
                <c:pt idx="0">
                  <c:v>産業部門計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'h26.1地温計'!$G$90:$Q$90</c:f>
              <c:numCache>
                <c:formatCode>General</c:formatCode>
                <c:ptCount val="11"/>
                <c:pt idx="0">
                  <c:v>9482</c:v>
                </c:pt>
                <c:pt idx="1">
                  <c:v>12652</c:v>
                </c:pt>
                <c:pt idx="2">
                  <c:v>9536</c:v>
                </c:pt>
                <c:pt idx="3">
                  <c:v>9239</c:v>
                </c:pt>
                <c:pt idx="4">
                  <c:v>9249</c:v>
                </c:pt>
                <c:pt idx="5">
                  <c:v>8494</c:v>
                </c:pt>
                <c:pt idx="6">
                  <c:v>7882</c:v>
                </c:pt>
                <c:pt idx="7">
                  <c:v>7112</c:v>
                </c:pt>
                <c:pt idx="8">
                  <c:v>6083</c:v>
                </c:pt>
                <c:pt idx="9">
                  <c:v>5181</c:v>
                </c:pt>
                <c:pt idx="10">
                  <c:v>5155</c:v>
                </c:pt>
              </c:numCache>
            </c:numRef>
          </c:val>
        </c:ser>
        <c:ser>
          <c:idx val="2"/>
          <c:order val="2"/>
          <c:tx>
            <c:strRef>
              <c:f>'h26.1地温計'!$B$91</c:f>
              <c:strCache>
                <c:ptCount val="1"/>
                <c:pt idx="0">
                  <c:v>民生部門(家庭)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'h26.1地温計'!$G$91:$Q$91</c:f>
              <c:numCache>
                <c:formatCode>General</c:formatCode>
                <c:ptCount val="11"/>
                <c:pt idx="0">
                  <c:v>2224</c:v>
                </c:pt>
                <c:pt idx="1">
                  <c:v>2921</c:v>
                </c:pt>
                <c:pt idx="2">
                  <c:v>3168</c:v>
                </c:pt>
                <c:pt idx="3">
                  <c:v>3769</c:v>
                </c:pt>
                <c:pt idx="4">
                  <c:v>3499</c:v>
                </c:pt>
                <c:pt idx="5">
                  <c:v>3406</c:v>
                </c:pt>
                <c:pt idx="6">
                  <c:v>3158</c:v>
                </c:pt>
                <c:pt idx="7">
                  <c:v>3408</c:v>
                </c:pt>
                <c:pt idx="8">
                  <c:v>3510</c:v>
                </c:pt>
                <c:pt idx="9">
                  <c:v>3816</c:v>
                </c:pt>
                <c:pt idx="10">
                  <c:v>4070</c:v>
                </c:pt>
              </c:numCache>
            </c:numRef>
          </c:val>
        </c:ser>
        <c:ser>
          <c:idx val="3"/>
          <c:order val="3"/>
          <c:tx>
            <c:strRef>
              <c:f>'h26.1地温計'!$B$92</c:f>
              <c:strCache>
                <c:ptCount val="1"/>
                <c:pt idx="0">
                  <c:v>民生部門(業務)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'h26.1地温計'!$G$92:$Q$92</c:f>
              <c:numCache>
                <c:formatCode>General</c:formatCode>
                <c:ptCount val="11"/>
                <c:pt idx="0">
                  <c:v>2460</c:v>
                </c:pt>
                <c:pt idx="1">
                  <c:v>3130</c:v>
                </c:pt>
                <c:pt idx="2">
                  <c:v>3580</c:v>
                </c:pt>
                <c:pt idx="3">
                  <c:v>3996</c:v>
                </c:pt>
                <c:pt idx="4">
                  <c:v>3678</c:v>
                </c:pt>
                <c:pt idx="5">
                  <c:v>4074</c:v>
                </c:pt>
                <c:pt idx="6">
                  <c:v>3896</c:v>
                </c:pt>
                <c:pt idx="7">
                  <c:v>3971</c:v>
                </c:pt>
                <c:pt idx="8">
                  <c:v>3768</c:v>
                </c:pt>
                <c:pt idx="9">
                  <c:v>4024</c:v>
                </c:pt>
                <c:pt idx="10">
                  <c:v>3474</c:v>
                </c:pt>
              </c:numCache>
            </c:numRef>
          </c:val>
        </c:ser>
        <c:ser>
          <c:idx val="4"/>
          <c:order val="4"/>
          <c:tx>
            <c:strRef>
              <c:f>'h26.1地温計'!$B$98</c:f>
              <c:strCache>
                <c:ptCount val="1"/>
                <c:pt idx="0">
                  <c:v>運輸部門計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'h26.1地温計'!$G$98:$Q$98</c:f>
              <c:numCache>
                <c:formatCode>General</c:formatCode>
                <c:ptCount val="11"/>
                <c:pt idx="0">
                  <c:v>4533</c:v>
                </c:pt>
                <c:pt idx="1">
                  <c:v>5637</c:v>
                </c:pt>
                <c:pt idx="2">
                  <c:v>6022</c:v>
                </c:pt>
                <c:pt idx="3">
                  <c:v>5963</c:v>
                </c:pt>
                <c:pt idx="4">
                  <c:v>5627</c:v>
                </c:pt>
                <c:pt idx="5">
                  <c:v>5213</c:v>
                </c:pt>
                <c:pt idx="6">
                  <c:v>5052</c:v>
                </c:pt>
                <c:pt idx="7">
                  <c:v>5126</c:v>
                </c:pt>
                <c:pt idx="8">
                  <c:v>5117</c:v>
                </c:pt>
                <c:pt idx="9">
                  <c:v>5085</c:v>
                </c:pt>
                <c:pt idx="10">
                  <c:v>5542</c:v>
                </c:pt>
              </c:numCache>
            </c:numRef>
          </c:val>
        </c:ser>
        <c:ser>
          <c:idx val="5"/>
          <c:order val="5"/>
          <c:tx>
            <c:strRef>
              <c:f>'h26.1地温計'!$B$101</c:f>
              <c:strCache>
                <c:ptCount val="1"/>
                <c:pt idx="0">
                  <c:v>廃棄物部門計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'h26.1地温計'!$G$101:$Q$101</c:f>
              <c:numCache>
                <c:formatCode>General</c:formatCode>
                <c:ptCount val="11"/>
                <c:pt idx="0">
                  <c:v>444</c:v>
                </c:pt>
                <c:pt idx="1">
                  <c:v>555</c:v>
                </c:pt>
                <c:pt idx="2">
                  <c:v>693</c:v>
                </c:pt>
                <c:pt idx="3">
                  <c:v>627</c:v>
                </c:pt>
                <c:pt idx="4">
                  <c:v>618</c:v>
                </c:pt>
                <c:pt idx="5">
                  <c:v>618</c:v>
                </c:pt>
                <c:pt idx="6">
                  <c:v>605</c:v>
                </c:pt>
                <c:pt idx="7">
                  <c:v>603</c:v>
                </c:pt>
                <c:pt idx="8">
                  <c:v>555</c:v>
                </c:pt>
                <c:pt idx="9">
                  <c:v>607</c:v>
                </c:pt>
                <c:pt idx="10">
                  <c:v>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6319488"/>
        <c:axId val="196329472"/>
      </c:barChart>
      <c:catAx>
        <c:axId val="196319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32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294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3194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949470720133492E-2"/>
          <c:y val="1.2019288286638589E-2"/>
          <c:w val="0.94576419669395628"/>
          <c:h val="0.117788439235793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細部門別CO2排出量の推移</a:t>
            </a:r>
          </a:p>
        </c:rich>
      </c:tx>
      <c:layout>
        <c:manualLayout>
          <c:xMode val="edge"/>
          <c:yMode val="edge"/>
          <c:x val="0.26401444005545821"/>
          <c:y val="0.2012991279315891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18543046357615"/>
          <c:y val="0.21428616723773852"/>
          <c:w val="0.80132450331125826"/>
          <c:h val="0.6731615960700674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'h26.1地温計'!$B$79</c:f>
              <c:strCache>
                <c:ptCount val="1"/>
                <c:pt idx="0">
                  <c:v>電気事業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'h26.1地温計'!$G$79:$Q$79</c:f>
              <c:numCache>
                <c:formatCode>General</c:formatCode>
                <c:ptCount val="11"/>
                <c:pt idx="0">
                  <c:v>346</c:v>
                </c:pt>
                <c:pt idx="1">
                  <c:v>247</c:v>
                </c:pt>
                <c:pt idx="2">
                  <c:v>240</c:v>
                </c:pt>
                <c:pt idx="3">
                  <c:v>96</c:v>
                </c:pt>
                <c:pt idx="7">
                  <c:v>49</c:v>
                </c:pt>
                <c:pt idx="8">
                  <c:v>66</c:v>
                </c:pt>
                <c:pt idx="9">
                  <c:v>25</c:v>
                </c:pt>
              </c:numCache>
            </c:numRef>
          </c:val>
        </c:ser>
        <c:ser>
          <c:idx val="1"/>
          <c:order val="1"/>
          <c:tx>
            <c:strRef>
              <c:f>'h26.1地温計'!$B$80</c:f>
              <c:strCache>
                <c:ptCount val="1"/>
                <c:pt idx="0">
                  <c:v>ガス事業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'h26.1地温計'!$G$80:$Q$80</c:f>
              <c:numCache>
                <c:formatCode>General</c:formatCode>
                <c:ptCount val="11"/>
                <c:pt idx="0">
                  <c:v>60</c:v>
                </c:pt>
                <c:pt idx="1">
                  <c:v>77</c:v>
                </c:pt>
                <c:pt idx="2">
                  <c:v>15</c:v>
                </c:pt>
                <c:pt idx="3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4</c:v>
                </c:pt>
              </c:numCache>
            </c:numRef>
          </c:val>
        </c:ser>
        <c:ser>
          <c:idx val="2"/>
          <c:order val="2"/>
          <c:tx>
            <c:strRef>
              <c:f>'h26.1地温計'!$B$82</c:f>
              <c:strCache>
                <c:ptCount val="1"/>
                <c:pt idx="0">
                  <c:v>製造業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'h26.1地温計'!$G$82:$Q$82</c:f>
              <c:numCache>
                <c:formatCode>General</c:formatCode>
                <c:ptCount val="11"/>
                <c:pt idx="0">
                  <c:v>8196</c:v>
                </c:pt>
                <c:pt idx="1">
                  <c:v>11430</c:v>
                </c:pt>
                <c:pt idx="2">
                  <c:v>8552</c:v>
                </c:pt>
                <c:pt idx="3">
                  <c:v>8337</c:v>
                </c:pt>
                <c:pt idx="7">
                  <c:v>6239</c:v>
                </c:pt>
                <c:pt idx="8">
                  <c:v>5250</c:v>
                </c:pt>
                <c:pt idx="9">
                  <c:v>3623</c:v>
                </c:pt>
              </c:numCache>
            </c:numRef>
          </c:val>
        </c:ser>
        <c:ser>
          <c:idx val="3"/>
          <c:order val="3"/>
          <c:tx>
            <c:strRef>
              <c:f>'h26.1地温計'!$B$88</c:f>
              <c:strCache>
                <c:ptCount val="1"/>
                <c:pt idx="0">
                  <c:v>建設業･鉱業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'h26.1地温計'!$G$88:$Q$88</c:f>
              <c:numCache>
                <c:formatCode>General</c:formatCode>
                <c:ptCount val="11"/>
                <c:pt idx="0">
                  <c:v>445</c:v>
                </c:pt>
                <c:pt idx="1">
                  <c:v>568</c:v>
                </c:pt>
                <c:pt idx="2">
                  <c:v>432</c:v>
                </c:pt>
                <c:pt idx="3">
                  <c:v>377</c:v>
                </c:pt>
                <c:pt idx="7">
                  <c:v>304</c:v>
                </c:pt>
                <c:pt idx="8">
                  <c:v>286</c:v>
                </c:pt>
                <c:pt idx="9">
                  <c:v>924</c:v>
                </c:pt>
              </c:numCache>
            </c:numRef>
          </c:val>
        </c:ser>
        <c:ser>
          <c:idx val="4"/>
          <c:order val="4"/>
          <c:tx>
            <c:strRef>
              <c:f>'h26.1地温計'!$B$89</c:f>
              <c:strCache>
                <c:ptCount val="1"/>
                <c:pt idx="0">
                  <c:v>農林水産業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'h26.1地温計'!$G$89:$Q$89</c:f>
              <c:numCache>
                <c:formatCode>General</c:formatCode>
                <c:ptCount val="11"/>
                <c:pt idx="0">
                  <c:v>841</c:v>
                </c:pt>
                <c:pt idx="1">
                  <c:v>654</c:v>
                </c:pt>
                <c:pt idx="2">
                  <c:v>552</c:v>
                </c:pt>
                <c:pt idx="3">
                  <c:v>526</c:v>
                </c:pt>
                <c:pt idx="7">
                  <c:v>568</c:v>
                </c:pt>
                <c:pt idx="8">
                  <c:v>546</c:v>
                </c:pt>
                <c:pt idx="9">
                  <c:v>384</c:v>
                </c:pt>
              </c:numCache>
            </c:numRef>
          </c:val>
        </c:ser>
        <c:ser>
          <c:idx val="5"/>
          <c:order val="5"/>
          <c:tx>
            <c:strRef>
              <c:f>'h26.1地温計'!$B$91</c:f>
              <c:strCache>
                <c:ptCount val="1"/>
                <c:pt idx="0">
                  <c:v>民生部門(家庭)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'h26.1地温計'!$G$91:$Q$91</c:f>
              <c:numCache>
                <c:formatCode>General</c:formatCode>
                <c:ptCount val="11"/>
                <c:pt idx="0">
                  <c:v>2224</c:v>
                </c:pt>
                <c:pt idx="1">
                  <c:v>2921</c:v>
                </c:pt>
                <c:pt idx="2">
                  <c:v>3168</c:v>
                </c:pt>
                <c:pt idx="3">
                  <c:v>3769</c:v>
                </c:pt>
                <c:pt idx="4">
                  <c:v>3499</c:v>
                </c:pt>
                <c:pt idx="5">
                  <c:v>3406</c:v>
                </c:pt>
                <c:pt idx="6">
                  <c:v>3158</c:v>
                </c:pt>
                <c:pt idx="7">
                  <c:v>3408</c:v>
                </c:pt>
                <c:pt idx="8">
                  <c:v>3510</c:v>
                </c:pt>
                <c:pt idx="9">
                  <c:v>3816</c:v>
                </c:pt>
                <c:pt idx="10">
                  <c:v>4070</c:v>
                </c:pt>
              </c:numCache>
            </c:numRef>
          </c:val>
        </c:ser>
        <c:ser>
          <c:idx val="6"/>
          <c:order val="6"/>
          <c:tx>
            <c:strRef>
              <c:f>'h26.1地温計'!$B$92</c:f>
              <c:strCache>
                <c:ptCount val="1"/>
                <c:pt idx="0">
                  <c:v>民生部門(業務)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66699" mc:Ignorable="a14" a14:legacySpreadsheetColorIndex="5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'h26.1地温計'!$G$92:$Q$92</c:f>
              <c:numCache>
                <c:formatCode>General</c:formatCode>
                <c:ptCount val="11"/>
                <c:pt idx="0">
                  <c:v>2460</c:v>
                </c:pt>
                <c:pt idx="1">
                  <c:v>3130</c:v>
                </c:pt>
                <c:pt idx="2">
                  <c:v>3580</c:v>
                </c:pt>
                <c:pt idx="3">
                  <c:v>3996</c:v>
                </c:pt>
                <c:pt idx="4">
                  <c:v>3678</c:v>
                </c:pt>
                <c:pt idx="5">
                  <c:v>4074</c:v>
                </c:pt>
                <c:pt idx="6">
                  <c:v>3896</c:v>
                </c:pt>
                <c:pt idx="7">
                  <c:v>3971</c:v>
                </c:pt>
                <c:pt idx="8">
                  <c:v>3768</c:v>
                </c:pt>
                <c:pt idx="9">
                  <c:v>4024</c:v>
                </c:pt>
                <c:pt idx="10">
                  <c:v>3474</c:v>
                </c:pt>
              </c:numCache>
            </c:numRef>
          </c:val>
        </c:ser>
        <c:ser>
          <c:idx val="7"/>
          <c:order val="7"/>
          <c:tx>
            <c:strRef>
              <c:f>'h26.1地温計'!$B$94</c:f>
              <c:strCache>
                <c:ptCount val="1"/>
                <c:pt idx="0">
                  <c:v>自動車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'h26.1地温計'!$G$94:$Q$94</c:f>
              <c:numCache>
                <c:formatCode>General</c:formatCode>
                <c:ptCount val="11"/>
                <c:pt idx="0">
                  <c:v>4117</c:v>
                </c:pt>
                <c:pt idx="1">
                  <c:v>5079</c:v>
                </c:pt>
                <c:pt idx="2">
                  <c:v>5435</c:v>
                </c:pt>
                <c:pt idx="3">
                  <c:v>5452</c:v>
                </c:pt>
                <c:pt idx="7">
                  <c:v>4692</c:v>
                </c:pt>
                <c:pt idx="8">
                  <c:v>4773</c:v>
                </c:pt>
                <c:pt idx="9">
                  <c:v>4845</c:v>
                </c:pt>
              </c:numCache>
            </c:numRef>
          </c:val>
        </c:ser>
        <c:ser>
          <c:idx val="8"/>
          <c:order val="8"/>
          <c:tx>
            <c:strRef>
              <c:f>'h26.1地温計'!$B$95</c:f>
              <c:strCache>
                <c:ptCount val="1"/>
                <c:pt idx="0">
                  <c:v>鉄道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CC99" mc:Ignorable="a14" a14:legacySpreadsheetColorIndex="4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'h26.1地温計'!$G$95:$Q$95</c:f>
              <c:numCache>
                <c:formatCode>General</c:formatCode>
                <c:ptCount val="11"/>
                <c:pt idx="0">
                  <c:v>83</c:v>
                </c:pt>
                <c:pt idx="1">
                  <c:v>90</c:v>
                </c:pt>
                <c:pt idx="2">
                  <c:v>83</c:v>
                </c:pt>
                <c:pt idx="3">
                  <c:v>97</c:v>
                </c:pt>
                <c:pt idx="7">
                  <c:v>86</c:v>
                </c:pt>
                <c:pt idx="8">
                  <c:v>76</c:v>
                </c:pt>
                <c:pt idx="9">
                  <c:v>82</c:v>
                </c:pt>
              </c:numCache>
            </c:numRef>
          </c:val>
        </c:ser>
        <c:ser>
          <c:idx val="10"/>
          <c:order val="9"/>
          <c:tx>
            <c:strRef>
              <c:f>'h26.1地温計'!$B$96</c:f>
              <c:strCache>
                <c:ptCount val="1"/>
                <c:pt idx="0">
                  <c:v>船舶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00" mc:Ignorable="a14" a14:legacySpreadsheetColorIndex="3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'h26.1地温計'!$G$96:$Q$96</c:f>
              <c:numCache>
                <c:formatCode>General</c:formatCode>
                <c:ptCount val="11"/>
                <c:pt idx="0">
                  <c:v>242</c:v>
                </c:pt>
                <c:pt idx="1">
                  <c:v>279</c:v>
                </c:pt>
                <c:pt idx="2">
                  <c:v>282</c:v>
                </c:pt>
                <c:pt idx="3">
                  <c:v>238</c:v>
                </c:pt>
                <c:pt idx="7">
                  <c:v>192</c:v>
                </c:pt>
                <c:pt idx="8">
                  <c:v>131</c:v>
                </c:pt>
                <c:pt idx="9">
                  <c:v>115</c:v>
                </c:pt>
              </c:numCache>
            </c:numRef>
          </c:val>
        </c:ser>
        <c:ser>
          <c:idx val="9"/>
          <c:order val="10"/>
          <c:tx>
            <c:strRef>
              <c:f>'h26.1地温計'!$B$97</c:f>
              <c:strCache>
                <c:ptCount val="1"/>
                <c:pt idx="0">
                  <c:v>航空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FF00FF" mc:Ignorable="a14" a14:legacySpreadsheetColorIndex="3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'h26.1地温計'!$G$97:$Q$97</c:f>
              <c:numCache>
                <c:formatCode>General</c:formatCode>
                <c:ptCount val="11"/>
                <c:pt idx="0">
                  <c:v>92</c:v>
                </c:pt>
                <c:pt idx="1">
                  <c:v>189</c:v>
                </c:pt>
                <c:pt idx="2">
                  <c:v>222</c:v>
                </c:pt>
                <c:pt idx="3">
                  <c:v>175</c:v>
                </c:pt>
                <c:pt idx="7">
                  <c:v>155</c:v>
                </c:pt>
                <c:pt idx="8">
                  <c:v>138</c:v>
                </c:pt>
                <c:pt idx="9">
                  <c:v>62</c:v>
                </c:pt>
              </c:numCache>
            </c:numRef>
          </c:val>
        </c:ser>
        <c:ser>
          <c:idx val="11"/>
          <c:order val="11"/>
          <c:tx>
            <c:strRef>
              <c:f>'h26.1地温計'!$B$99</c:f>
              <c:strCache>
                <c:ptCount val="1"/>
                <c:pt idx="0">
                  <c:v>一般廃棄物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00FFFF" mc:Ignorable="a14" a14:legacySpreadsheetColorIndex="3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'h26.1地温計'!$G$99:$Q$99</c:f>
              <c:numCache>
                <c:formatCode>General</c:formatCode>
                <c:ptCount val="11"/>
                <c:pt idx="0">
                  <c:v>422</c:v>
                </c:pt>
                <c:pt idx="1">
                  <c:v>471</c:v>
                </c:pt>
                <c:pt idx="2">
                  <c:v>549</c:v>
                </c:pt>
                <c:pt idx="3">
                  <c:v>511</c:v>
                </c:pt>
                <c:pt idx="7">
                  <c:v>451</c:v>
                </c:pt>
                <c:pt idx="8">
                  <c:v>444</c:v>
                </c:pt>
                <c:pt idx="9">
                  <c:v>475</c:v>
                </c:pt>
              </c:numCache>
            </c:numRef>
          </c:val>
        </c:ser>
        <c:ser>
          <c:idx val="12"/>
          <c:order val="12"/>
          <c:tx>
            <c:strRef>
              <c:f>'h26.1地温計'!$B$100</c:f>
              <c:strCache>
                <c:ptCount val="1"/>
                <c:pt idx="0">
                  <c:v>産業廃棄物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800080" mc:Ignorable="a14" a14:legacySpreadsheetColorIndex="3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'h26.1地温計'!$G$100:$Q$100</c:f>
              <c:numCache>
                <c:formatCode>General</c:formatCode>
                <c:ptCount val="11"/>
                <c:pt idx="0">
                  <c:v>22</c:v>
                </c:pt>
                <c:pt idx="1">
                  <c:v>84</c:v>
                </c:pt>
                <c:pt idx="2">
                  <c:v>144</c:v>
                </c:pt>
                <c:pt idx="3">
                  <c:v>116</c:v>
                </c:pt>
                <c:pt idx="7">
                  <c:v>151</c:v>
                </c:pt>
                <c:pt idx="8">
                  <c:v>112</c:v>
                </c:pt>
                <c:pt idx="9">
                  <c:v>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6482944"/>
        <c:axId val="196484480"/>
      </c:barChart>
      <c:catAx>
        <c:axId val="19648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48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844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482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556186290667154E-2"/>
          <c:y val="1.082245364490729E-2"/>
          <c:w val="0.98344381370933287"/>
          <c:h val="0.2012991279315891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細部門別CO2排出割合の推移</a:t>
            </a:r>
          </a:p>
        </c:rich>
      </c:tx>
      <c:layout>
        <c:manualLayout>
          <c:xMode val="edge"/>
          <c:yMode val="edge"/>
          <c:x val="0.20529785261990766"/>
          <c:y val="0.2705633994026608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82781456953643"/>
          <c:y val="0.21428616723773852"/>
          <c:w val="0.84768211920529801"/>
          <c:h val="0.6731615960700674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'h26.1地温計'!$B$79</c:f>
              <c:strCache>
                <c:ptCount val="1"/>
                <c:pt idx="0">
                  <c:v>電気事業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'h26.1地温計'!$G$79:$Q$79</c:f>
              <c:numCache>
                <c:formatCode>General</c:formatCode>
                <c:ptCount val="11"/>
                <c:pt idx="0">
                  <c:v>346</c:v>
                </c:pt>
                <c:pt idx="1">
                  <c:v>247</c:v>
                </c:pt>
                <c:pt idx="2">
                  <c:v>240</c:v>
                </c:pt>
                <c:pt idx="3">
                  <c:v>96</c:v>
                </c:pt>
                <c:pt idx="7">
                  <c:v>49</c:v>
                </c:pt>
                <c:pt idx="8">
                  <c:v>66</c:v>
                </c:pt>
                <c:pt idx="9">
                  <c:v>25</c:v>
                </c:pt>
              </c:numCache>
            </c:numRef>
          </c:val>
        </c:ser>
        <c:ser>
          <c:idx val="1"/>
          <c:order val="1"/>
          <c:tx>
            <c:strRef>
              <c:f>'h26.1地温計'!$B$80</c:f>
              <c:strCache>
                <c:ptCount val="1"/>
                <c:pt idx="0">
                  <c:v>ガス事業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'h26.1地温計'!$G$80:$Q$80</c:f>
              <c:numCache>
                <c:formatCode>General</c:formatCode>
                <c:ptCount val="11"/>
                <c:pt idx="0">
                  <c:v>60</c:v>
                </c:pt>
                <c:pt idx="1">
                  <c:v>77</c:v>
                </c:pt>
                <c:pt idx="2">
                  <c:v>15</c:v>
                </c:pt>
                <c:pt idx="3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4</c:v>
                </c:pt>
              </c:numCache>
            </c:numRef>
          </c:val>
        </c:ser>
        <c:ser>
          <c:idx val="2"/>
          <c:order val="2"/>
          <c:tx>
            <c:strRef>
              <c:f>'h26.1地温計'!$B$82</c:f>
              <c:strCache>
                <c:ptCount val="1"/>
                <c:pt idx="0">
                  <c:v>製造業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'h26.1地温計'!$G$82:$Q$82</c:f>
              <c:numCache>
                <c:formatCode>General</c:formatCode>
                <c:ptCount val="11"/>
                <c:pt idx="0">
                  <c:v>8196</c:v>
                </c:pt>
                <c:pt idx="1">
                  <c:v>11430</c:v>
                </c:pt>
                <c:pt idx="2">
                  <c:v>8552</c:v>
                </c:pt>
                <c:pt idx="3">
                  <c:v>8337</c:v>
                </c:pt>
                <c:pt idx="7">
                  <c:v>6239</c:v>
                </c:pt>
                <c:pt idx="8">
                  <c:v>5250</c:v>
                </c:pt>
                <c:pt idx="9">
                  <c:v>3623</c:v>
                </c:pt>
              </c:numCache>
            </c:numRef>
          </c:val>
        </c:ser>
        <c:ser>
          <c:idx val="3"/>
          <c:order val="3"/>
          <c:tx>
            <c:strRef>
              <c:f>'h26.1地温計'!$B$88</c:f>
              <c:strCache>
                <c:ptCount val="1"/>
                <c:pt idx="0">
                  <c:v>建設業･鉱業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'h26.1地温計'!$G$88:$Q$88</c:f>
              <c:numCache>
                <c:formatCode>General</c:formatCode>
                <c:ptCount val="11"/>
                <c:pt idx="0">
                  <c:v>445</c:v>
                </c:pt>
                <c:pt idx="1">
                  <c:v>568</c:v>
                </c:pt>
                <c:pt idx="2">
                  <c:v>432</c:v>
                </c:pt>
                <c:pt idx="3">
                  <c:v>377</c:v>
                </c:pt>
                <c:pt idx="7">
                  <c:v>304</c:v>
                </c:pt>
                <c:pt idx="8">
                  <c:v>286</c:v>
                </c:pt>
                <c:pt idx="9">
                  <c:v>924</c:v>
                </c:pt>
              </c:numCache>
            </c:numRef>
          </c:val>
        </c:ser>
        <c:ser>
          <c:idx val="4"/>
          <c:order val="4"/>
          <c:tx>
            <c:strRef>
              <c:f>'h26.1地温計'!$B$89</c:f>
              <c:strCache>
                <c:ptCount val="1"/>
                <c:pt idx="0">
                  <c:v>農林水産業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'h26.1地温計'!$G$89:$Q$89</c:f>
              <c:numCache>
                <c:formatCode>General</c:formatCode>
                <c:ptCount val="11"/>
                <c:pt idx="0">
                  <c:v>841</c:v>
                </c:pt>
                <c:pt idx="1">
                  <c:v>654</c:v>
                </c:pt>
                <c:pt idx="2">
                  <c:v>552</c:v>
                </c:pt>
                <c:pt idx="3">
                  <c:v>526</c:v>
                </c:pt>
                <c:pt idx="7">
                  <c:v>568</c:v>
                </c:pt>
                <c:pt idx="8">
                  <c:v>546</c:v>
                </c:pt>
                <c:pt idx="9">
                  <c:v>384</c:v>
                </c:pt>
              </c:numCache>
            </c:numRef>
          </c:val>
        </c:ser>
        <c:ser>
          <c:idx val="5"/>
          <c:order val="5"/>
          <c:tx>
            <c:strRef>
              <c:f>'h26.1地温計'!$B$91</c:f>
              <c:strCache>
                <c:ptCount val="1"/>
                <c:pt idx="0">
                  <c:v>民生部門(家庭)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'h26.1地温計'!$G$91:$Q$91</c:f>
              <c:numCache>
                <c:formatCode>General</c:formatCode>
                <c:ptCount val="11"/>
                <c:pt idx="0">
                  <c:v>2224</c:v>
                </c:pt>
                <c:pt idx="1">
                  <c:v>2921</c:v>
                </c:pt>
                <c:pt idx="2">
                  <c:v>3168</c:v>
                </c:pt>
                <c:pt idx="3">
                  <c:v>3769</c:v>
                </c:pt>
                <c:pt idx="4">
                  <c:v>3499</c:v>
                </c:pt>
                <c:pt idx="5">
                  <c:v>3406</c:v>
                </c:pt>
                <c:pt idx="6">
                  <c:v>3158</c:v>
                </c:pt>
                <c:pt idx="7">
                  <c:v>3408</c:v>
                </c:pt>
                <c:pt idx="8">
                  <c:v>3510</c:v>
                </c:pt>
                <c:pt idx="9">
                  <c:v>3816</c:v>
                </c:pt>
                <c:pt idx="10">
                  <c:v>4070</c:v>
                </c:pt>
              </c:numCache>
            </c:numRef>
          </c:val>
        </c:ser>
        <c:ser>
          <c:idx val="6"/>
          <c:order val="6"/>
          <c:tx>
            <c:strRef>
              <c:f>'h26.1地温計'!$B$92</c:f>
              <c:strCache>
                <c:ptCount val="1"/>
                <c:pt idx="0">
                  <c:v>民生部門(業務)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66699" mc:Ignorable="a14" a14:legacySpreadsheetColorIndex="5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'h26.1地温計'!$G$92:$Q$92</c:f>
              <c:numCache>
                <c:formatCode>General</c:formatCode>
                <c:ptCount val="11"/>
                <c:pt idx="0">
                  <c:v>2460</c:v>
                </c:pt>
                <c:pt idx="1">
                  <c:v>3130</c:v>
                </c:pt>
                <c:pt idx="2">
                  <c:v>3580</c:v>
                </c:pt>
                <c:pt idx="3">
                  <c:v>3996</c:v>
                </c:pt>
                <c:pt idx="4">
                  <c:v>3678</c:v>
                </c:pt>
                <c:pt idx="5">
                  <c:v>4074</c:v>
                </c:pt>
                <c:pt idx="6">
                  <c:v>3896</c:v>
                </c:pt>
                <c:pt idx="7">
                  <c:v>3971</c:v>
                </c:pt>
                <c:pt idx="8">
                  <c:v>3768</c:v>
                </c:pt>
                <c:pt idx="9">
                  <c:v>4024</c:v>
                </c:pt>
                <c:pt idx="10">
                  <c:v>3474</c:v>
                </c:pt>
              </c:numCache>
            </c:numRef>
          </c:val>
        </c:ser>
        <c:ser>
          <c:idx val="7"/>
          <c:order val="7"/>
          <c:tx>
            <c:strRef>
              <c:f>'h26.1地温計'!$B$94</c:f>
              <c:strCache>
                <c:ptCount val="1"/>
                <c:pt idx="0">
                  <c:v>自動車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'h26.1地温計'!$G$94:$Q$94</c:f>
              <c:numCache>
                <c:formatCode>General</c:formatCode>
                <c:ptCount val="11"/>
                <c:pt idx="0">
                  <c:v>4117</c:v>
                </c:pt>
                <c:pt idx="1">
                  <c:v>5079</c:v>
                </c:pt>
                <c:pt idx="2">
                  <c:v>5435</c:v>
                </c:pt>
                <c:pt idx="3">
                  <c:v>5452</c:v>
                </c:pt>
                <c:pt idx="7">
                  <c:v>4692</c:v>
                </c:pt>
                <c:pt idx="8">
                  <c:v>4773</c:v>
                </c:pt>
                <c:pt idx="9">
                  <c:v>4845</c:v>
                </c:pt>
              </c:numCache>
            </c:numRef>
          </c:val>
        </c:ser>
        <c:ser>
          <c:idx val="8"/>
          <c:order val="8"/>
          <c:tx>
            <c:strRef>
              <c:f>'h26.1地温計'!$B$95</c:f>
              <c:strCache>
                <c:ptCount val="1"/>
                <c:pt idx="0">
                  <c:v>鉄道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CC99" mc:Ignorable="a14" a14:legacySpreadsheetColorIndex="4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'h26.1地温計'!$G$95:$Q$95</c:f>
              <c:numCache>
                <c:formatCode>General</c:formatCode>
                <c:ptCount val="11"/>
                <c:pt idx="0">
                  <c:v>83</c:v>
                </c:pt>
                <c:pt idx="1">
                  <c:v>90</c:v>
                </c:pt>
                <c:pt idx="2">
                  <c:v>83</c:v>
                </c:pt>
                <c:pt idx="3">
                  <c:v>97</c:v>
                </c:pt>
                <c:pt idx="7">
                  <c:v>86</c:v>
                </c:pt>
                <c:pt idx="8">
                  <c:v>76</c:v>
                </c:pt>
                <c:pt idx="9">
                  <c:v>82</c:v>
                </c:pt>
              </c:numCache>
            </c:numRef>
          </c:val>
        </c:ser>
        <c:ser>
          <c:idx val="10"/>
          <c:order val="9"/>
          <c:tx>
            <c:strRef>
              <c:f>'h26.1地温計'!$B$96</c:f>
              <c:strCache>
                <c:ptCount val="1"/>
                <c:pt idx="0">
                  <c:v>船舶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00" mc:Ignorable="a14" a14:legacySpreadsheetColorIndex="3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'h26.1地温計'!$G$96:$Q$96</c:f>
              <c:numCache>
                <c:formatCode>General</c:formatCode>
                <c:ptCount val="11"/>
                <c:pt idx="0">
                  <c:v>242</c:v>
                </c:pt>
                <c:pt idx="1">
                  <c:v>279</c:v>
                </c:pt>
                <c:pt idx="2">
                  <c:v>282</c:v>
                </c:pt>
                <c:pt idx="3">
                  <c:v>238</c:v>
                </c:pt>
                <c:pt idx="7">
                  <c:v>192</c:v>
                </c:pt>
                <c:pt idx="8">
                  <c:v>131</c:v>
                </c:pt>
                <c:pt idx="9">
                  <c:v>115</c:v>
                </c:pt>
              </c:numCache>
            </c:numRef>
          </c:val>
        </c:ser>
        <c:ser>
          <c:idx val="9"/>
          <c:order val="10"/>
          <c:tx>
            <c:strRef>
              <c:f>'h26.1地温計'!$B$97</c:f>
              <c:strCache>
                <c:ptCount val="1"/>
                <c:pt idx="0">
                  <c:v>航空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FF00FF" mc:Ignorable="a14" a14:legacySpreadsheetColorIndex="3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'h26.1地温計'!$G$97:$Q$97</c:f>
              <c:numCache>
                <c:formatCode>General</c:formatCode>
                <c:ptCount val="11"/>
                <c:pt idx="0">
                  <c:v>92</c:v>
                </c:pt>
                <c:pt idx="1">
                  <c:v>189</c:v>
                </c:pt>
                <c:pt idx="2">
                  <c:v>222</c:v>
                </c:pt>
                <c:pt idx="3">
                  <c:v>175</c:v>
                </c:pt>
                <c:pt idx="7">
                  <c:v>155</c:v>
                </c:pt>
                <c:pt idx="8">
                  <c:v>138</c:v>
                </c:pt>
                <c:pt idx="9">
                  <c:v>62</c:v>
                </c:pt>
              </c:numCache>
            </c:numRef>
          </c:val>
        </c:ser>
        <c:ser>
          <c:idx val="11"/>
          <c:order val="11"/>
          <c:tx>
            <c:strRef>
              <c:f>'h26.1地温計'!$B$99</c:f>
              <c:strCache>
                <c:ptCount val="1"/>
                <c:pt idx="0">
                  <c:v>一般廃棄物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00FFFF" mc:Ignorable="a14" a14:legacySpreadsheetColorIndex="3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'h26.1地温計'!$G$99:$Q$99</c:f>
              <c:numCache>
                <c:formatCode>General</c:formatCode>
                <c:ptCount val="11"/>
                <c:pt idx="0">
                  <c:v>422</c:v>
                </c:pt>
                <c:pt idx="1">
                  <c:v>471</c:v>
                </c:pt>
                <c:pt idx="2">
                  <c:v>549</c:v>
                </c:pt>
                <c:pt idx="3">
                  <c:v>511</c:v>
                </c:pt>
                <c:pt idx="7">
                  <c:v>451</c:v>
                </c:pt>
                <c:pt idx="8">
                  <c:v>444</c:v>
                </c:pt>
                <c:pt idx="9">
                  <c:v>475</c:v>
                </c:pt>
              </c:numCache>
            </c:numRef>
          </c:val>
        </c:ser>
        <c:ser>
          <c:idx val="12"/>
          <c:order val="12"/>
          <c:tx>
            <c:strRef>
              <c:f>'h26.1地温計'!$B$100</c:f>
              <c:strCache>
                <c:ptCount val="1"/>
                <c:pt idx="0">
                  <c:v>産業廃棄物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800080" mc:Ignorable="a14" a14:legacySpreadsheetColorIndex="3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'h26.1地温計'!$G$77:$Q$77</c:f>
              <c:numCache>
                <c:formatCode>0_ 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 formatCode="General">
                  <c:v>2005</c:v>
                </c:pt>
                <c:pt idx="4" formatCode="General">
                  <c:v>2006</c:v>
                </c:pt>
                <c:pt idx="5" formatCode="General">
                  <c:v>2007</c:v>
                </c:pt>
                <c:pt idx="6" formatCode="General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'h26.1地温計'!$G$100:$Q$100</c:f>
              <c:numCache>
                <c:formatCode>General</c:formatCode>
                <c:ptCount val="11"/>
                <c:pt idx="0">
                  <c:v>22</c:v>
                </c:pt>
                <c:pt idx="1">
                  <c:v>84</c:v>
                </c:pt>
                <c:pt idx="2">
                  <c:v>144</c:v>
                </c:pt>
                <c:pt idx="3">
                  <c:v>116</c:v>
                </c:pt>
                <c:pt idx="7">
                  <c:v>151</c:v>
                </c:pt>
                <c:pt idx="8">
                  <c:v>112</c:v>
                </c:pt>
                <c:pt idx="9">
                  <c:v>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6951424"/>
        <c:axId val="196965504"/>
      </c:barChart>
      <c:catAx>
        <c:axId val="19695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96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9655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9514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55639579706002E-2"/>
          <c:y val="1.0822472621956737E-2"/>
          <c:w val="0.98344360420293997"/>
          <c:h val="0.20129921259842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県内のCO2排出量に対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する震災の影響</a:t>
            </a:r>
          </a:p>
        </c:rich>
      </c:tx>
      <c:layout>
        <c:manualLayout>
          <c:xMode val="edge"/>
          <c:yMode val="edge"/>
          <c:x val="0.14044406611335747"/>
          <c:y val="7.691797146046399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98468496850616"/>
          <c:y val="8.6333322132134085E-2"/>
          <c:w val="0.74781541093444315"/>
          <c:h val="0.451861899625580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'h26.1地温計'!$B$110</c:f>
              <c:strCache>
                <c:ptCount val="1"/>
                <c:pt idx="0">
                  <c:v>転換部門計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('h26.1地温計'!$F$107,'h26.1地温計'!$I$107)</c:f>
              <c:strCache>
                <c:ptCount val="2"/>
                <c:pt idx="0">
                  <c:v>2010 </c:v>
                </c:pt>
                <c:pt idx="1">
                  <c:v>2011③</c:v>
                </c:pt>
              </c:strCache>
            </c:strRef>
          </c:cat>
          <c:val>
            <c:numRef>
              <c:f>('h26.1地温計'!$F$110,'h26.1地温計'!$I$110)</c:f>
              <c:numCache>
                <c:formatCode>General</c:formatCode>
                <c:ptCount val="2"/>
                <c:pt idx="0">
                  <c:v>73.548000000000002</c:v>
                </c:pt>
                <c:pt idx="1">
                  <c:v>28.977</c:v>
                </c:pt>
              </c:numCache>
            </c:numRef>
          </c:val>
        </c:ser>
        <c:ser>
          <c:idx val="1"/>
          <c:order val="1"/>
          <c:tx>
            <c:strRef>
              <c:f>'h26.1地温計'!$B$114</c:f>
              <c:strCache>
                <c:ptCount val="1"/>
                <c:pt idx="0">
                  <c:v>産業部門計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('h26.1地温計'!$F$107,'h26.1地温計'!$I$107)</c:f>
              <c:strCache>
                <c:ptCount val="2"/>
                <c:pt idx="0">
                  <c:v>2010 </c:v>
                </c:pt>
                <c:pt idx="1">
                  <c:v>2011③</c:v>
                </c:pt>
              </c:strCache>
            </c:strRef>
          </c:cat>
          <c:val>
            <c:numRef>
              <c:f>('h26.1地温計'!$F$114,'h26.1地温計'!$I$114)</c:f>
              <c:numCache>
                <c:formatCode>General</c:formatCode>
                <c:ptCount val="2"/>
                <c:pt idx="0">
                  <c:v>6082.518</c:v>
                </c:pt>
                <c:pt idx="1">
                  <c:v>4430</c:v>
                </c:pt>
              </c:numCache>
            </c:numRef>
          </c:val>
        </c:ser>
        <c:ser>
          <c:idx val="2"/>
          <c:order val="2"/>
          <c:tx>
            <c:strRef>
              <c:f>'h26.1地温計'!$B$117</c:f>
              <c:strCache>
                <c:ptCount val="1"/>
                <c:pt idx="0">
                  <c:v>民生部門計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('h26.1地温計'!$F$107,'h26.1地温計'!$I$107)</c:f>
              <c:strCache>
                <c:ptCount val="2"/>
                <c:pt idx="0">
                  <c:v>2010 </c:v>
                </c:pt>
                <c:pt idx="1">
                  <c:v>2011③</c:v>
                </c:pt>
              </c:strCache>
            </c:strRef>
          </c:cat>
          <c:val>
            <c:numRef>
              <c:f>('h26.1地温計'!$F$117,'h26.1地温計'!$I$117)</c:f>
              <c:numCache>
                <c:formatCode>General</c:formatCode>
                <c:ptCount val="2"/>
                <c:pt idx="0">
                  <c:v>7278.65</c:v>
                </c:pt>
                <c:pt idx="1">
                  <c:v>6844.9699999999993</c:v>
                </c:pt>
              </c:numCache>
            </c:numRef>
          </c:val>
        </c:ser>
        <c:ser>
          <c:idx val="3"/>
          <c:order val="3"/>
          <c:tx>
            <c:strRef>
              <c:f>'h26.1地温計'!$B$122</c:f>
              <c:strCache>
                <c:ptCount val="1"/>
                <c:pt idx="0">
                  <c:v>運輸部門計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('h26.1地温計'!$F$107,'h26.1地温計'!$I$107)</c:f>
              <c:strCache>
                <c:ptCount val="2"/>
                <c:pt idx="0">
                  <c:v>2010 </c:v>
                </c:pt>
                <c:pt idx="1">
                  <c:v>2011③</c:v>
                </c:pt>
              </c:strCache>
            </c:strRef>
          </c:cat>
          <c:val>
            <c:numRef>
              <c:f>('h26.1地温計'!$F$122,'h26.1地温計'!$I$122)</c:f>
              <c:numCache>
                <c:formatCode>General</c:formatCode>
                <c:ptCount val="2"/>
                <c:pt idx="0">
                  <c:v>5117.4630000000006</c:v>
                </c:pt>
                <c:pt idx="1">
                  <c:v>5087.0380000000014</c:v>
                </c:pt>
              </c:numCache>
            </c:numRef>
          </c:val>
        </c:ser>
        <c:ser>
          <c:idx val="4"/>
          <c:order val="4"/>
          <c:tx>
            <c:strRef>
              <c:f>'h26.1地温計'!$B$125</c:f>
              <c:strCache>
                <c:ptCount val="1"/>
                <c:pt idx="0">
                  <c:v>廃棄物部門計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('h26.1地温計'!$F$107,'h26.1地温計'!$I$107)</c:f>
              <c:strCache>
                <c:ptCount val="2"/>
                <c:pt idx="0">
                  <c:v>2010 </c:v>
                </c:pt>
                <c:pt idx="1">
                  <c:v>2011③</c:v>
                </c:pt>
              </c:strCache>
            </c:strRef>
          </c:cat>
          <c:val>
            <c:numRef>
              <c:f>('h26.1地温計'!$F$125,'h26.1地温計'!$I$125)</c:f>
              <c:numCache>
                <c:formatCode>General</c:formatCode>
                <c:ptCount val="2"/>
                <c:pt idx="0">
                  <c:v>555.09500000000003</c:v>
                </c:pt>
                <c:pt idx="1">
                  <c:v>607.00699999999995</c:v>
                </c:pt>
              </c:numCache>
            </c:numRef>
          </c:val>
        </c:ser>
        <c:ser>
          <c:idx val="5"/>
          <c:order val="5"/>
          <c:tx>
            <c:strRef>
              <c:f>'h26.1地温計'!$B$127</c:f>
              <c:strCache>
                <c:ptCount val="1"/>
                <c:pt idx="0">
                  <c:v>排出係数の変動による増加分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('h26.1地温計'!$F$107,'h26.1地温計'!$I$107)</c:f>
              <c:strCache>
                <c:ptCount val="2"/>
                <c:pt idx="0">
                  <c:v>2010 </c:v>
                </c:pt>
                <c:pt idx="1">
                  <c:v>2011③</c:v>
                </c:pt>
              </c:strCache>
            </c:strRef>
          </c:cat>
          <c:val>
            <c:numRef>
              <c:f>('h26.1地温計'!$F$127,'h26.1地温計'!$I$127)</c:f>
              <c:numCache>
                <c:formatCode>General</c:formatCode>
                <c:ptCount val="2"/>
                <c:pt idx="1">
                  <c:v>1513.0390000000043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7015040"/>
        <c:axId val="197016576"/>
      </c:barChart>
      <c:catAx>
        <c:axId val="19701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0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165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千t-CO2</a:t>
                </a:r>
              </a:p>
            </c:rich>
          </c:tx>
          <c:layout>
            <c:manualLayout>
              <c:xMode val="edge"/>
              <c:yMode val="edge"/>
              <c:x val="7.1605306093495066E-2"/>
              <c:y val="0.259770597640812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70150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5.7687924144617063E-2"/>
          <c:y val="0.65403348719341114"/>
          <c:w val="0.9006932917169137"/>
          <c:h val="0.3349214106857332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1285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県内のメタン排出量の推移</a:t>
            </a:r>
          </a:p>
        </c:rich>
      </c:tx>
      <c:layout>
        <c:manualLayout>
          <c:xMode val="edge"/>
          <c:yMode val="edge"/>
          <c:x val="0.17907443387758348"/>
          <c:y val="1.23456790123456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2776659959759"/>
          <c:y val="3.9506268099604794E-2"/>
          <c:w val="0.53604530985333765"/>
          <c:h val="0.832100771847925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'h26.1地温計'!$F$132</c:f>
              <c:strCache>
                <c:ptCount val="1"/>
                <c:pt idx="0">
                  <c:v>ボイラー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'h26.1地温計'!$G$132:$Q$132</c:f>
              <c:numCache>
                <c:formatCode>General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232</c:v>
                </c:pt>
                <c:pt idx="7">
                  <c:v>216</c:v>
                </c:pt>
                <c:pt idx="8">
                  <c:v>216</c:v>
                </c:pt>
                <c:pt idx="9">
                  <c:v>216</c:v>
                </c:pt>
              </c:numCache>
            </c:numRef>
          </c:val>
        </c:ser>
        <c:ser>
          <c:idx val="1"/>
          <c:order val="1"/>
          <c:tx>
            <c:strRef>
              <c:f>'h26.1地温計'!$F$133</c:f>
              <c:strCache>
                <c:ptCount val="1"/>
                <c:pt idx="0">
                  <c:v>ガス機関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'h26.1地温計'!$G$133:$Q$133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</c:numCache>
            </c:numRef>
          </c:val>
        </c:ser>
        <c:ser>
          <c:idx val="2"/>
          <c:order val="2"/>
          <c:tx>
            <c:strRef>
              <c:f>'h26.1地温計'!$F$134</c:f>
              <c:strCache>
                <c:ptCount val="1"/>
                <c:pt idx="0">
                  <c:v>自動車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'h26.1地温計'!$G$134:$Q$134</c:f>
              <c:numCache>
                <c:formatCode>General</c:formatCode>
                <c:ptCount val="11"/>
                <c:pt idx="0">
                  <c:v>238</c:v>
                </c:pt>
                <c:pt idx="1">
                  <c:v>251</c:v>
                </c:pt>
                <c:pt idx="2">
                  <c:v>259</c:v>
                </c:pt>
                <c:pt idx="3">
                  <c:v>256</c:v>
                </c:pt>
                <c:pt idx="7">
                  <c:v>240</c:v>
                </c:pt>
                <c:pt idx="8">
                  <c:v>237</c:v>
                </c:pt>
                <c:pt idx="9">
                  <c:v>242</c:v>
                </c:pt>
              </c:numCache>
            </c:numRef>
          </c:val>
        </c:ser>
        <c:ser>
          <c:idx val="3"/>
          <c:order val="3"/>
          <c:tx>
            <c:strRef>
              <c:f>'h26.1地温計'!$F$135</c:f>
              <c:strCache>
                <c:ptCount val="1"/>
                <c:pt idx="0">
                  <c:v>鉄道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'h26.1地温計'!$G$135:$Q$135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4"/>
          <c:order val="4"/>
          <c:tx>
            <c:strRef>
              <c:f>'h26.1地温計'!$F$136</c:f>
              <c:strCache>
                <c:ptCount val="1"/>
                <c:pt idx="0">
                  <c:v>船舶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'h26.1地温計'!$G$136:$Q$136</c:f>
              <c:numCache>
                <c:formatCode>General</c:formatCode>
                <c:ptCount val="11"/>
                <c:pt idx="0">
                  <c:v>23</c:v>
                </c:pt>
                <c:pt idx="1">
                  <c:v>26</c:v>
                </c:pt>
                <c:pt idx="2">
                  <c:v>27</c:v>
                </c:pt>
                <c:pt idx="3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8</c:v>
                </c:pt>
              </c:numCache>
            </c:numRef>
          </c:val>
        </c:ser>
        <c:ser>
          <c:idx val="5"/>
          <c:order val="5"/>
          <c:tx>
            <c:strRef>
              <c:f>'h26.1地温計'!$F$137</c:f>
              <c:strCache>
                <c:ptCount val="1"/>
                <c:pt idx="0">
                  <c:v>航空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'h26.1地温計'!$G$137:$Q$137</c:f>
              <c:numCache>
                <c:formatCode>General</c:formatCode>
                <c:ptCount val="11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</c:numCache>
            </c:numRef>
          </c:val>
        </c:ser>
        <c:ser>
          <c:idx val="6"/>
          <c:order val="6"/>
          <c:tx>
            <c:strRef>
              <c:f>'h26.1地温計'!$F$139</c:f>
              <c:strCache>
                <c:ptCount val="1"/>
                <c:pt idx="0">
                  <c:v>家畜(反すう)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66699" mc:Ignorable="a14" a14:legacySpreadsheetColorIndex="5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'h26.1地温計'!$G$139:$Q$139</c:f>
              <c:numCache>
                <c:formatCode>General</c:formatCode>
                <c:ptCount val="11"/>
                <c:pt idx="0">
                  <c:v>12795</c:v>
                </c:pt>
                <c:pt idx="1">
                  <c:v>12815</c:v>
                </c:pt>
                <c:pt idx="2">
                  <c:v>11592</c:v>
                </c:pt>
                <c:pt idx="3">
                  <c:v>10504</c:v>
                </c:pt>
                <c:pt idx="7">
                  <c:v>10318</c:v>
                </c:pt>
                <c:pt idx="8">
                  <c:v>10146</c:v>
                </c:pt>
                <c:pt idx="9">
                  <c:v>9553</c:v>
                </c:pt>
              </c:numCache>
            </c:numRef>
          </c:val>
        </c:ser>
        <c:ser>
          <c:idx val="7"/>
          <c:order val="7"/>
          <c:tx>
            <c:strRef>
              <c:f>'h26.1地温計'!$F$140</c:f>
              <c:strCache>
                <c:ptCount val="1"/>
                <c:pt idx="0">
                  <c:v>家畜(糞尿)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'h26.1地温計'!$G$140:$Q$140</c:f>
              <c:numCache>
                <c:formatCode>General</c:formatCode>
                <c:ptCount val="11"/>
                <c:pt idx="0">
                  <c:v>4199</c:v>
                </c:pt>
                <c:pt idx="1">
                  <c:v>4128</c:v>
                </c:pt>
                <c:pt idx="2">
                  <c:v>3738</c:v>
                </c:pt>
                <c:pt idx="3">
                  <c:v>3416</c:v>
                </c:pt>
                <c:pt idx="7">
                  <c:v>3380</c:v>
                </c:pt>
                <c:pt idx="8">
                  <c:v>3330</c:v>
                </c:pt>
                <c:pt idx="9">
                  <c:v>3139</c:v>
                </c:pt>
              </c:numCache>
            </c:numRef>
          </c:val>
        </c:ser>
        <c:ser>
          <c:idx val="8"/>
          <c:order val="8"/>
          <c:tx>
            <c:strRef>
              <c:f>'h26.1地温計'!$F$141</c:f>
              <c:strCache>
                <c:ptCount val="1"/>
                <c:pt idx="0">
                  <c:v>水田(たん水土壌)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CC99" mc:Ignorable="a14" a14:legacySpreadsheetColorIndex="4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'h26.1地温計'!$G$141:$Q$141</c:f>
              <c:numCache>
                <c:formatCode>General</c:formatCode>
                <c:ptCount val="11"/>
                <c:pt idx="0">
                  <c:v>15792</c:v>
                </c:pt>
                <c:pt idx="1">
                  <c:v>16128</c:v>
                </c:pt>
                <c:pt idx="2">
                  <c:v>13488</c:v>
                </c:pt>
                <c:pt idx="3">
                  <c:v>12720</c:v>
                </c:pt>
                <c:pt idx="7">
                  <c:v>11728</c:v>
                </c:pt>
                <c:pt idx="8">
                  <c:v>11744</c:v>
                </c:pt>
                <c:pt idx="9">
                  <c:v>10624</c:v>
                </c:pt>
              </c:numCache>
            </c:numRef>
          </c:val>
        </c:ser>
        <c:ser>
          <c:idx val="10"/>
          <c:order val="9"/>
          <c:tx>
            <c:strRef>
              <c:f>'h26.1地温計'!$F$142</c:f>
              <c:strCache>
                <c:ptCount val="1"/>
                <c:pt idx="0">
                  <c:v>農業廃棄物の焼却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00" mc:Ignorable="a14" a14:legacySpreadsheetColorIndex="3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'h26.1地温計'!$G$142:$Q$142</c:f>
              <c:numCache>
                <c:formatCode>General</c:formatCode>
                <c:ptCount val="11"/>
                <c:pt idx="0">
                  <c:v>95</c:v>
                </c:pt>
                <c:pt idx="1">
                  <c:v>82</c:v>
                </c:pt>
                <c:pt idx="2">
                  <c:v>78</c:v>
                </c:pt>
                <c:pt idx="3">
                  <c:v>72</c:v>
                </c:pt>
                <c:pt idx="7">
                  <c:v>66</c:v>
                </c:pt>
                <c:pt idx="8">
                  <c:v>68</c:v>
                </c:pt>
                <c:pt idx="9">
                  <c:v>61</c:v>
                </c:pt>
              </c:numCache>
            </c:numRef>
          </c:val>
        </c:ser>
        <c:ser>
          <c:idx val="9"/>
          <c:order val="10"/>
          <c:tx>
            <c:strRef>
              <c:f>'h26.1地温計'!$F$144</c:f>
              <c:strCache>
                <c:ptCount val="1"/>
                <c:pt idx="0">
                  <c:v>廃棄物(埋立処理)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FF00FF" mc:Ignorable="a14" a14:legacySpreadsheetColorIndex="3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'h26.1地温計'!$G$144:$Q$144</c:f>
              <c:numCache>
                <c:formatCode>General</c:formatCode>
                <c:ptCount val="11"/>
                <c:pt idx="0">
                  <c:v>8292</c:v>
                </c:pt>
                <c:pt idx="1">
                  <c:v>5250</c:v>
                </c:pt>
                <c:pt idx="2">
                  <c:v>3993</c:v>
                </c:pt>
                <c:pt idx="3">
                  <c:v>2933</c:v>
                </c:pt>
                <c:pt idx="7">
                  <c:v>1163</c:v>
                </c:pt>
                <c:pt idx="8">
                  <c:v>925</c:v>
                </c:pt>
                <c:pt idx="9">
                  <c:v>1110</c:v>
                </c:pt>
              </c:numCache>
            </c:numRef>
          </c:val>
        </c:ser>
        <c:ser>
          <c:idx val="11"/>
          <c:order val="11"/>
          <c:tx>
            <c:strRef>
              <c:f>'h26.1地温計'!$F$145</c:f>
              <c:strCache>
                <c:ptCount val="1"/>
                <c:pt idx="0">
                  <c:v>廃棄物(一般廃棄物焼却)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00FFFF" mc:Ignorable="a14" a14:legacySpreadsheetColorIndex="3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'h26.1地温計'!$G$145:$Q$145</c:f>
              <c:numCache>
                <c:formatCode>General</c:formatCode>
                <c:ptCount val="11"/>
                <c:pt idx="0">
                  <c:v>19</c:v>
                </c:pt>
                <c:pt idx="1">
                  <c:v>18</c:v>
                </c:pt>
                <c:pt idx="2">
                  <c:v>11</c:v>
                </c:pt>
                <c:pt idx="3">
                  <c:v>10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</c:numCache>
            </c:numRef>
          </c:val>
        </c:ser>
        <c:ser>
          <c:idx val="12"/>
          <c:order val="12"/>
          <c:tx>
            <c:strRef>
              <c:f>'h26.1地温計'!$F$146</c:f>
              <c:strCache>
                <c:ptCount val="1"/>
                <c:pt idx="0">
                  <c:v>廃棄物(産業廃棄物焼却)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800080" mc:Ignorable="a14" a14:legacySpreadsheetColorIndex="3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'h26.1地温計'!$G$146:$Q$146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'h26.1地温計'!$F$147</c:f>
              <c:strCache>
                <c:ptCount val="1"/>
                <c:pt idx="0">
                  <c:v>終末処理場</c:v>
                </c:pt>
              </c:strCache>
            </c:strRef>
          </c:tx>
          <c:spPr>
            <a:pattFill prst="zigZag">
              <a:fgClr>
                <a:srgbClr xmlns:mc="http://schemas.openxmlformats.org/markup-compatibility/2006" xmlns:a14="http://schemas.microsoft.com/office/drawing/2010/main" val="800000" mc:Ignorable="a14" a14:legacySpreadsheetColorIndex="3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'h26.1地温計'!$G$147:$Q$147</c:f>
              <c:numCache>
                <c:formatCode>General</c:formatCode>
                <c:ptCount val="11"/>
                <c:pt idx="0">
                  <c:v>130</c:v>
                </c:pt>
                <c:pt idx="1">
                  <c:v>160</c:v>
                </c:pt>
                <c:pt idx="2">
                  <c:v>192</c:v>
                </c:pt>
                <c:pt idx="3">
                  <c:v>206</c:v>
                </c:pt>
                <c:pt idx="7">
                  <c:v>212</c:v>
                </c:pt>
                <c:pt idx="8">
                  <c:v>212</c:v>
                </c:pt>
                <c:pt idx="9">
                  <c:v>100</c:v>
                </c:pt>
              </c:numCache>
            </c:numRef>
          </c:val>
        </c:ser>
        <c:ser>
          <c:idx val="14"/>
          <c:order val="14"/>
          <c:tx>
            <c:strRef>
              <c:f>'h26.1地温計'!$F$148</c:f>
              <c:strCache>
                <c:ptCount val="1"/>
                <c:pt idx="0">
                  <c:v>生活排水処理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8080" mc:Ignorable="a14" a14:legacySpreadsheetColorIndex="3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'h26.1地温計'!$G$148:$Q$148</c:f>
              <c:numCache>
                <c:formatCode>General</c:formatCode>
                <c:ptCount val="11"/>
                <c:pt idx="0">
                  <c:v>754</c:v>
                </c:pt>
                <c:pt idx="1">
                  <c:v>599</c:v>
                </c:pt>
                <c:pt idx="2">
                  <c:v>493</c:v>
                </c:pt>
                <c:pt idx="3">
                  <c:v>380</c:v>
                </c:pt>
                <c:pt idx="7">
                  <c:v>327</c:v>
                </c:pt>
                <c:pt idx="8">
                  <c:v>331</c:v>
                </c:pt>
                <c:pt idx="9">
                  <c:v>304</c:v>
                </c:pt>
              </c:numCache>
            </c:numRef>
          </c:val>
        </c:ser>
        <c:ser>
          <c:idx val="15"/>
          <c:order val="15"/>
          <c:tx>
            <c:strRef>
              <c:f>'h26.1地温計'!$F$149</c:f>
              <c:strCache>
                <c:ptCount val="1"/>
                <c:pt idx="0">
                  <c:v>し尿処理</c:v>
                </c:pt>
              </c:strCache>
            </c:strRef>
          </c:tx>
          <c:spPr>
            <a:pattFill prst="ltVert">
              <a:fgClr>
                <a:srgbClr xmlns:mc="http://schemas.openxmlformats.org/markup-compatibility/2006" xmlns:a14="http://schemas.microsoft.com/office/drawing/2010/main" val="0000FF" mc:Ignorable="a14" a14:legacySpreadsheetColorIndex="3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'h26.1地温計'!$G$131:$Q$131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'h26.1地温計'!$G$149:$Q$149</c:f>
              <c:numCache>
                <c:formatCode>General</c:formatCode>
                <c:ptCount val="11"/>
                <c:pt idx="0">
                  <c:v>26</c:v>
                </c:pt>
                <c:pt idx="1">
                  <c:v>26</c:v>
                </c:pt>
                <c:pt idx="2">
                  <c:v>24</c:v>
                </c:pt>
                <c:pt idx="3">
                  <c:v>21</c:v>
                </c:pt>
                <c:pt idx="7">
                  <c:v>19</c:v>
                </c:pt>
                <c:pt idx="8">
                  <c:v>18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6739072"/>
        <c:axId val="196740608"/>
      </c:barChart>
      <c:catAx>
        <c:axId val="19673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7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740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739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167013214257315"/>
          <c:y val="1.2345679012345678E-2"/>
          <c:w val="0.378269534490007"/>
          <c:h val="0.9308665305725674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38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県内の一酸化二窒素排出量の推移</a:t>
            </a:r>
          </a:p>
        </c:rich>
      </c:tx>
      <c:layout>
        <c:manualLayout>
          <c:xMode val="edge"/>
          <c:yMode val="edge"/>
          <c:x val="0.12170415791301574"/>
          <c:y val="2.95454545454545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27798087084503E-2"/>
          <c:y val="3.6363636363636362E-2"/>
          <c:w val="0.57559034477130222"/>
          <c:h val="0.845454545454545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'h26.1地温計'!$F$158</c:f>
              <c:strCache>
                <c:ptCount val="1"/>
                <c:pt idx="0">
                  <c:v>ボイラー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'h26.1地温計'!$G$158:$Q$158</c:f>
              <c:numCache>
                <c:formatCode>General</c:formatCode>
                <c:ptCount val="11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</c:numCache>
            </c:numRef>
          </c:val>
        </c:ser>
        <c:ser>
          <c:idx val="1"/>
          <c:order val="1"/>
          <c:tx>
            <c:strRef>
              <c:f>'h26.1地温計'!$F$159</c:f>
              <c:strCache>
                <c:ptCount val="1"/>
                <c:pt idx="0">
                  <c:v>ガスタービン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'h26.1地温計'!$G$159:$Q$159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'h26.1地温計'!$F$160</c:f>
              <c:strCache>
                <c:ptCount val="1"/>
                <c:pt idx="0">
                  <c:v>ディーゼル機関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'h26.1地温計'!$G$160:$Q$160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ser>
          <c:idx val="3"/>
          <c:order val="3"/>
          <c:tx>
            <c:strRef>
              <c:f>'h26.1地温計'!$F$161</c:f>
              <c:strCache>
                <c:ptCount val="1"/>
                <c:pt idx="0">
                  <c:v>ガス機関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'h26.1地温計'!$G$161:$Q$161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4"/>
          <c:order val="4"/>
          <c:tx>
            <c:strRef>
              <c:f>'h26.1地温計'!$F$162</c:f>
              <c:strCache>
                <c:ptCount val="1"/>
                <c:pt idx="0">
                  <c:v>自動車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'h26.1地温計'!$G$162:$Q$162</c:f>
              <c:numCache>
                <c:formatCode>General</c:formatCode>
                <c:ptCount val="11"/>
                <c:pt idx="0">
                  <c:v>360</c:v>
                </c:pt>
                <c:pt idx="1">
                  <c:v>397</c:v>
                </c:pt>
                <c:pt idx="2">
                  <c:v>429</c:v>
                </c:pt>
                <c:pt idx="3">
                  <c:v>440</c:v>
                </c:pt>
                <c:pt idx="7">
                  <c:v>421</c:v>
                </c:pt>
                <c:pt idx="8">
                  <c:v>417</c:v>
                </c:pt>
                <c:pt idx="9">
                  <c:v>422</c:v>
                </c:pt>
              </c:numCache>
            </c:numRef>
          </c:val>
        </c:ser>
        <c:ser>
          <c:idx val="5"/>
          <c:order val="5"/>
          <c:tx>
            <c:strRef>
              <c:f>'h26.1地温計'!$F$163</c:f>
              <c:strCache>
                <c:ptCount val="1"/>
                <c:pt idx="0">
                  <c:v>鉄道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'h26.1地温計'!$G$163:$Q$163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</c:ser>
        <c:ser>
          <c:idx val="6"/>
          <c:order val="6"/>
          <c:tx>
            <c:strRef>
              <c:f>'h26.1地温計'!$F$164</c:f>
              <c:strCache>
                <c:ptCount val="1"/>
                <c:pt idx="0">
                  <c:v>船舶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66699" mc:Ignorable="a14" a14:legacySpreadsheetColorIndex="5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'h26.1地温計'!$G$164:$Q$164</c:f>
              <c:numCache>
                <c:formatCode>General</c:formatCode>
                <c:ptCount val="11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6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</c:ser>
        <c:ser>
          <c:idx val="7"/>
          <c:order val="7"/>
          <c:tx>
            <c:strRef>
              <c:f>'h26.1地温計'!$F$165</c:f>
              <c:strCache>
                <c:ptCount val="1"/>
                <c:pt idx="0">
                  <c:v>航空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'h26.1地温計'!$G$165:$Q$165</c:f>
              <c:numCache>
                <c:formatCode>General</c:formatCode>
                <c:ptCount val="11"/>
                <c:pt idx="0">
                  <c:v>4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4</c:v>
                </c:pt>
              </c:numCache>
            </c:numRef>
          </c:val>
        </c:ser>
        <c:ser>
          <c:idx val="8"/>
          <c:order val="8"/>
          <c:tx>
            <c:strRef>
              <c:f>'h26.1地温計'!$F$167</c:f>
              <c:strCache>
                <c:ptCount val="1"/>
                <c:pt idx="0">
                  <c:v>家畜(糞尿)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CC99" mc:Ignorable="a14" a14:legacySpreadsheetColorIndex="4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'h26.1地温計'!$G$167:$Q$167</c:f>
              <c:numCache>
                <c:formatCode>General</c:formatCode>
                <c:ptCount val="11"/>
                <c:pt idx="0">
                  <c:v>618</c:v>
                </c:pt>
                <c:pt idx="1">
                  <c:v>583</c:v>
                </c:pt>
                <c:pt idx="2">
                  <c:v>534</c:v>
                </c:pt>
                <c:pt idx="3">
                  <c:v>497</c:v>
                </c:pt>
                <c:pt idx="7">
                  <c:v>535</c:v>
                </c:pt>
                <c:pt idx="8">
                  <c:v>532</c:v>
                </c:pt>
                <c:pt idx="9">
                  <c:v>521</c:v>
                </c:pt>
              </c:numCache>
            </c:numRef>
          </c:val>
        </c:ser>
        <c:ser>
          <c:idx val="10"/>
          <c:order val="9"/>
          <c:tx>
            <c:strRef>
              <c:f>'h26.1地温計'!$F$168</c:f>
              <c:strCache>
                <c:ptCount val="1"/>
                <c:pt idx="0">
                  <c:v>水田への施肥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00" mc:Ignorable="a14" a14:legacySpreadsheetColorIndex="3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'h26.1地温計'!$G$168:$Q$168</c:f>
              <c:numCache>
                <c:formatCode>General</c:formatCode>
                <c:ptCount val="11"/>
                <c:pt idx="0">
                  <c:v>6</c:v>
                </c:pt>
                <c:pt idx="1">
                  <c:v>5</c:v>
                </c:pt>
                <c:pt idx="2">
                  <c:v>2</c:v>
                </c:pt>
                <c:pt idx="3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ser>
          <c:idx val="9"/>
          <c:order val="10"/>
          <c:tx>
            <c:strRef>
              <c:f>'h26.1地温計'!$F$169</c:f>
              <c:strCache>
                <c:ptCount val="1"/>
                <c:pt idx="0">
                  <c:v>畑地への施肥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FF00FF" mc:Ignorable="a14" a14:legacySpreadsheetColorIndex="3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'h26.1地温計'!$G$169:$Q$169</c:f>
              <c:numCache>
                <c:formatCode>General</c:formatCode>
                <c:ptCount val="11"/>
                <c:pt idx="0">
                  <c:v>71</c:v>
                </c:pt>
                <c:pt idx="1">
                  <c:v>52</c:v>
                </c:pt>
                <c:pt idx="2">
                  <c:v>42</c:v>
                </c:pt>
                <c:pt idx="3">
                  <c:v>32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</c:ser>
        <c:ser>
          <c:idx val="11"/>
          <c:order val="11"/>
          <c:tx>
            <c:strRef>
              <c:f>'h26.1地温計'!$F$170</c:f>
              <c:strCache>
                <c:ptCount val="1"/>
                <c:pt idx="0">
                  <c:v>農業廃棄物の焼却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00FFFF" mc:Ignorable="a14" a14:legacySpreadsheetColorIndex="3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'h26.1地温計'!$G$170:$Q$170</c:f>
              <c:numCache>
                <c:formatCode>General</c:formatCode>
                <c:ptCount val="11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ser>
          <c:idx val="12"/>
          <c:order val="12"/>
          <c:tx>
            <c:strRef>
              <c:f>'h26.1地温計'!$F$172</c:f>
              <c:strCache>
                <c:ptCount val="1"/>
                <c:pt idx="0">
                  <c:v>廃棄物(―廃焼却)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800080" mc:Ignorable="a14" a14:legacySpreadsheetColorIndex="3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'h26.1地温計'!$G$172:$Q$172</c:f>
              <c:numCache>
                <c:formatCode>General</c:formatCode>
                <c:ptCount val="11"/>
                <c:pt idx="0">
                  <c:v>32</c:v>
                </c:pt>
                <c:pt idx="1">
                  <c:v>35</c:v>
                </c:pt>
                <c:pt idx="2">
                  <c:v>46</c:v>
                </c:pt>
                <c:pt idx="3">
                  <c:v>43</c:v>
                </c:pt>
                <c:pt idx="7">
                  <c:v>38</c:v>
                </c:pt>
                <c:pt idx="8">
                  <c:v>38</c:v>
                </c:pt>
                <c:pt idx="9">
                  <c:v>40</c:v>
                </c:pt>
              </c:numCache>
            </c:numRef>
          </c:val>
        </c:ser>
        <c:ser>
          <c:idx val="13"/>
          <c:order val="13"/>
          <c:tx>
            <c:strRef>
              <c:f>'h26.1地温計'!$F$173</c:f>
              <c:strCache>
                <c:ptCount val="1"/>
                <c:pt idx="0">
                  <c:v>廃棄物(産廃焼却)</c:v>
                </c:pt>
              </c:strCache>
            </c:strRef>
          </c:tx>
          <c:spPr>
            <a:pattFill prst="zigZag">
              <a:fgClr>
                <a:srgbClr xmlns:mc="http://schemas.openxmlformats.org/markup-compatibility/2006" xmlns:a14="http://schemas.microsoft.com/office/drawing/2010/main" val="800000" mc:Ignorable="a14" a14:legacySpreadsheetColorIndex="3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'h26.1地温計'!$G$173:$Q$173</c:f>
              <c:numCache>
                <c:formatCode>General</c:formatCode>
                <c:ptCount val="11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</c:numCache>
            </c:numRef>
          </c:val>
        </c:ser>
        <c:ser>
          <c:idx val="14"/>
          <c:order val="14"/>
          <c:tx>
            <c:strRef>
              <c:f>'h26.1地温計'!$F$174</c:f>
              <c:strCache>
                <c:ptCount val="1"/>
                <c:pt idx="0">
                  <c:v>終末処理場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8080" mc:Ignorable="a14" a14:legacySpreadsheetColorIndex="3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'h26.1地温計'!$G$174:$Q$174</c:f>
              <c:numCache>
                <c:formatCode>General</c:formatCode>
                <c:ptCount val="11"/>
                <c:pt idx="0">
                  <c:v>24</c:v>
                </c:pt>
                <c:pt idx="1">
                  <c:v>29</c:v>
                </c:pt>
                <c:pt idx="2">
                  <c:v>35</c:v>
                </c:pt>
                <c:pt idx="3">
                  <c:v>37</c:v>
                </c:pt>
                <c:pt idx="7">
                  <c:v>38</c:v>
                </c:pt>
                <c:pt idx="8">
                  <c:v>38</c:v>
                </c:pt>
                <c:pt idx="9">
                  <c:v>18</c:v>
                </c:pt>
              </c:numCache>
            </c:numRef>
          </c:val>
        </c:ser>
        <c:ser>
          <c:idx val="15"/>
          <c:order val="15"/>
          <c:tx>
            <c:strRef>
              <c:f>'h26.1地温計'!$F$175</c:f>
              <c:strCache>
                <c:ptCount val="1"/>
                <c:pt idx="0">
                  <c:v>生活排水処理</c:v>
                </c:pt>
              </c:strCache>
            </c:strRef>
          </c:tx>
          <c:spPr>
            <a:pattFill prst="ltVert">
              <a:fgClr>
                <a:srgbClr xmlns:mc="http://schemas.openxmlformats.org/markup-compatibility/2006" xmlns:a14="http://schemas.microsoft.com/office/drawing/2010/main" val="0000FF" mc:Ignorable="a14" a14:legacySpreadsheetColorIndex="3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'h26.1地温計'!$G$175:$Q$175</c:f>
              <c:numCache>
                <c:formatCode>General</c:formatCode>
                <c:ptCount val="11"/>
                <c:pt idx="0">
                  <c:v>29</c:v>
                </c:pt>
                <c:pt idx="1">
                  <c:v>23</c:v>
                </c:pt>
                <c:pt idx="2">
                  <c:v>19</c:v>
                </c:pt>
                <c:pt idx="3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</c:numCache>
            </c:numRef>
          </c:val>
        </c:ser>
        <c:ser>
          <c:idx val="16"/>
          <c:order val="16"/>
          <c:tx>
            <c:strRef>
              <c:f>'h26.1地温計'!$F$176</c:f>
              <c:strCache>
                <c:ptCount val="1"/>
                <c:pt idx="0">
                  <c:v>し尿処理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'h26.1地温計'!$G$157:$Q$157</c:f>
              <c:numCache>
                <c:formatCode>General</c:formatCode>
                <c:ptCount val="11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0_ 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'h26.1地温計'!$G$176:$Q$176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96819584"/>
        <c:axId val="196837760"/>
      </c:barChart>
      <c:catAx>
        <c:axId val="196819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8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8377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68195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69175761923469"/>
          <c:y val="1.1363636363636364E-2"/>
          <c:w val="0.35496996714890028"/>
          <c:h val="0.9204545454545454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38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18" Type="http://schemas.openxmlformats.org/officeDocument/2006/relationships/image" Target="../media/image1.png"/><Relationship Id="rId3" Type="http://schemas.openxmlformats.org/officeDocument/2006/relationships/chart" Target="../charts/chart2.xml"/><Relationship Id="rId21" Type="http://schemas.openxmlformats.org/officeDocument/2006/relationships/image" Target="../media/image4.png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17" Type="http://schemas.openxmlformats.org/officeDocument/2006/relationships/hyperlink" Target="http://www.pref.miyagi.jp/soshiki/kankyo-s/miyagi-ghg-emission.html" TargetMode="External"/><Relationship Id="rId2" Type="http://schemas.openxmlformats.org/officeDocument/2006/relationships/hyperlink" Target="http://www.kmdmyg.info/" TargetMode="External"/><Relationship Id="rId16" Type="http://schemas.openxmlformats.org/officeDocument/2006/relationships/chart" Target="../charts/chart14.xml"/><Relationship Id="rId20" Type="http://schemas.openxmlformats.org/officeDocument/2006/relationships/image" Target="../media/image3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5" Type="http://schemas.openxmlformats.org/officeDocument/2006/relationships/chart" Target="../charts/chart13.xml"/><Relationship Id="rId23" Type="http://schemas.openxmlformats.org/officeDocument/2006/relationships/image" Target="../media/image6.png"/><Relationship Id="rId10" Type="http://schemas.openxmlformats.org/officeDocument/2006/relationships/chart" Target="../charts/chart8.xml"/><Relationship Id="rId19" Type="http://schemas.openxmlformats.org/officeDocument/2006/relationships/image" Target="../media/image2.png"/><Relationship Id="rId4" Type="http://schemas.openxmlformats.org/officeDocument/2006/relationships/hyperlink" Target="http://www.pref.miyagi.jp/soshiki/kankyo-s/ondankatop.html" TargetMode="External"/><Relationship Id="rId9" Type="http://schemas.openxmlformats.org/officeDocument/2006/relationships/chart" Target="../charts/chart7.xml"/><Relationship Id="rId14" Type="http://schemas.openxmlformats.org/officeDocument/2006/relationships/chart" Target="../charts/chart12.xml"/><Relationship Id="rId22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44</xdr:row>
      <xdr:rowOff>9525</xdr:rowOff>
    </xdr:from>
    <xdr:to>
      <xdr:col>24</xdr:col>
      <xdr:colOff>276225</xdr:colOff>
      <xdr:row>67</xdr:row>
      <xdr:rowOff>114300</xdr:rowOff>
    </xdr:to>
    <xdr:graphicFrame macro="">
      <xdr:nvGraphicFramePr>
        <xdr:cNvPr id="4646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235324</xdr:colOff>
      <xdr:row>46</xdr:row>
      <xdr:rowOff>22412</xdr:rowOff>
    </xdr:from>
    <xdr:to>
      <xdr:col>16</xdr:col>
      <xdr:colOff>381000</xdr:colOff>
      <xdr:row>46</xdr:row>
      <xdr:rowOff>201705</xdr:rowOff>
    </xdr:to>
    <xdr:sp macro="" textlink="">
      <xdr:nvSpPr>
        <xdr:cNvPr id="4111" name="AutoShape 15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5446059" y="7261412"/>
          <a:ext cx="930088" cy="179293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kmdみやぎ</a:t>
          </a:r>
        </a:p>
      </xdr:txBody>
    </xdr:sp>
    <xdr:clientData/>
  </xdr:twoCellAnchor>
  <xdr:twoCellAnchor>
    <xdr:from>
      <xdr:col>24</xdr:col>
      <xdr:colOff>285750</xdr:colOff>
      <xdr:row>44</xdr:row>
      <xdr:rowOff>9525</xdr:rowOff>
    </xdr:from>
    <xdr:to>
      <xdr:col>32</xdr:col>
      <xdr:colOff>76200</xdr:colOff>
      <xdr:row>67</xdr:row>
      <xdr:rowOff>114300</xdr:rowOff>
    </xdr:to>
    <xdr:graphicFrame macro="">
      <xdr:nvGraphicFramePr>
        <xdr:cNvPr id="4648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31936</xdr:colOff>
      <xdr:row>46</xdr:row>
      <xdr:rowOff>212913</xdr:rowOff>
    </xdr:from>
    <xdr:to>
      <xdr:col>14</xdr:col>
      <xdr:colOff>67236</xdr:colOff>
      <xdr:row>47</xdr:row>
      <xdr:rowOff>156883</xdr:rowOff>
    </xdr:to>
    <xdr:sp macro="" textlink="">
      <xdr:nvSpPr>
        <xdr:cNvPr id="4116" name="AutoShape 20">
          <a:hlinkClick xmlns:r="http://schemas.openxmlformats.org/officeDocument/2006/relationships" r:id="rId4"/>
        </xdr:cNvPr>
        <xdr:cNvSpPr>
          <a:spLocks noChangeArrowheads="1"/>
        </xdr:cNvSpPr>
      </xdr:nvSpPr>
      <xdr:spPr bwMode="auto">
        <a:xfrm>
          <a:off x="4066054" y="7451913"/>
          <a:ext cx="1211917" cy="168088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出典：H25計画</a:t>
          </a:r>
        </a:p>
      </xdr:txBody>
    </xdr:sp>
    <xdr:clientData/>
  </xdr:twoCellAnchor>
  <xdr:twoCellAnchor>
    <xdr:from>
      <xdr:col>17</xdr:col>
      <xdr:colOff>247650</xdr:colOff>
      <xdr:row>75</xdr:row>
      <xdr:rowOff>28575</xdr:rowOff>
    </xdr:from>
    <xdr:to>
      <xdr:col>24</xdr:col>
      <xdr:colOff>257175</xdr:colOff>
      <xdr:row>101</xdr:row>
      <xdr:rowOff>133350</xdr:rowOff>
    </xdr:to>
    <xdr:graphicFrame macro="">
      <xdr:nvGraphicFramePr>
        <xdr:cNvPr id="4650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257175</xdr:colOff>
      <xdr:row>75</xdr:row>
      <xdr:rowOff>19050</xdr:rowOff>
    </xdr:from>
    <xdr:to>
      <xdr:col>32</xdr:col>
      <xdr:colOff>180975</xdr:colOff>
      <xdr:row>101</xdr:row>
      <xdr:rowOff>114300</xdr:rowOff>
    </xdr:to>
    <xdr:graphicFrame macro="">
      <xdr:nvGraphicFramePr>
        <xdr:cNvPr id="4651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209550</xdr:colOff>
      <xdr:row>102</xdr:row>
      <xdr:rowOff>104775</xdr:rowOff>
    </xdr:from>
    <xdr:to>
      <xdr:col>24</xdr:col>
      <xdr:colOff>276225</xdr:colOff>
      <xdr:row>126</xdr:row>
      <xdr:rowOff>142875</xdr:rowOff>
    </xdr:to>
    <xdr:graphicFrame macro="">
      <xdr:nvGraphicFramePr>
        <xdr:cNvPr id="4652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257175</xdr:colOff>
      <xdr:row>102</xdr:row>
      <xdr:rowOff>123825</xdr:rowOff>
    </xdr:from>
    <xdr:to>
      <xdr:col>32</xdr:col>
      <xdr:colOff>190500</xdr:colOff>
      <xdr:row>126</xdr:row>
      <xdr:rowOff>152400</xdr:rowOff>
    </xdr:to>
    <xdr:graphicFrame macro="">
      <xdr:nvGraphicFramePr>
        <xdr:cNvPr id="4653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66675</xdr:colOff>
      <xdr:row>104</xdr:row>
      <xdr:rowOff>66675</xdr:rowOff>
    </xdr:from>
    <xdr:to>
      <xdr:col>17</xdr:col>
      <xdr:colOff>238125</xdr:colOff>
      <xdr:row>126</xdr:row>
      <xdr:rowOff>123825</xdr:rowOff>
    </xdr:to>
    <xdr:graphicFrame macro="">
      <xdr:nvGraphicFramePr>
        <xdr:cNvPr id="4654" name="グラフ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47625</xdr:colOff>
      <xdr:row>128</xdr:row>
      <xdr:rowOff>47625</xdr:rowOff>
    </xdr:from>
    <xdr:to>
      <xdr:col>29</xdr:col>
      <xdr:colOff>276225</xdr:colOff>
      <xdr:row>153</xdr:row>
      <xdr:rowOff>47625</xdr:rowOff>
    </xdr:to>
    <xdr:graphicFrame macro="">
      <xdr:nvGraphicFramePr>
        <xdr:cNvPr id="4655" name="グラフ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47625</xdr:colOff>
      <xdr:row>153</xdr:row>
      <xdr:rowOff>104775</xdr:rowOff>
    </xdr:from>
    <xdr:to>
      <xdr:col>29</xdr:col>
      <xdr:colOff>266700</xdr:colOff>
      <xdr:row>180</xdr:row>
      <xdr:rowOff>133350</xdr:rowOff>
    </xdr:to>
    <xdr:graphicFrame macro="">
      <xdr:nvGraphicFramePr>
        <xdr:cNvPr id="4656" name="グラフ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123825</xdr:colOff>
      <xdr:row>180</xdr:row>
      <xdr:rowOff>152400</xdr:rowOff>
    </xdr:from>
    <xdr:to>
      <xdr:col>29</xdr:col>
      <xdr:colOff>276225</xdr:colOff>
      <xdr:row>193</xdr:row>
      <xdr:rowOff>123825</xdr:rowOff>
    </xdr:to>
    <xdr:graphicFrame macro="">
      <xdr:nvGraphicFramePr>
        <xdr:cNvPr id="4657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152400</xdr:colOff>
      <xdr:row>194</xdr:row>
      <xdr:rowOff>114300</xdr:rowOff>
    </xdr:from>
    <xdr:to>
      <xdr:col>27</xdr:col>
      <xdr:colOff>180975</xdr:colOff>
      <xdr:row>204</xdr:row>
      <xdr:rowOff>142875</xdr:rowOff>
    </xdr:to>
    <xdr:graphicFrame macro="">
      <xdr:nvGraphicFramePr>
        <xdr:cNvPr id="4658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171450</xdr:colOff>
      <xdr:row>206</xdr:row>
      <xdr:rowOff>57150</xdr:rowOff>
    </xdr:from>
    <xdr:to>
      <xdr:col>27</xdr:col>
      <xdr:colOff>200025</xdr:colOff>
      <xdr:row>216</xdr:row>
      <xdr:rowOff>85725</xdr:rowOff>
    </xdr:to>
    <xdr:graphicFrame macro="">
      <xdr:nvGraphicFramePr>
        <xdr:cNvPr id="4659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238125</xdr:colOff>
      <xdr:row>219</xdr:row>
      <xdr:rowOff>104775</xdr:rowOff>
    </xdr:from>
    <xdr:to>
      <xdr:col>28</xdr:col>
      <xdr:colOff>9525</xdr:colOff>
      <xdr:row>236</xdr:row>
      <xdr:rowOff>47625</xdr:rowOff>
    </xdr:to>
    <xdr:graphicFrame macro="">
      <xdr:nvGraphicFramePr>
        <xdr:cNvPr id="4660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314325</xdr:colOff>
      <xdr:row>237</xdr:row>
      <xdr:rowOff>66675</xdr:rowOff>
    </xdr:from>
    <xdr:to>
      <xdr:col>28</xdr:col>
      <xdr:colOff>28575</xdr:colOff>
      <xdr:row>248</xdr:row>
      <xdr:rowOff>114300</xdr:rowOff>
    </xdr:to>
    <xdr:graphicFrame macro="">
      <xdr:nvGraphicFramePr>
        <xdr:cNvPr id="4661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22412</xdr:colOff>
      <xdr:row>46</xdr:row>
      <xdr:rowOff>11206</xdr:rowOff>
    </xdr:from>
    <xdr:to>
      <xdr:col>14</xdr:col>
      <xdr:colOff>56029</xdr:colOff>
      <xdr:row>47</xdr:row>
      <xdr:rowOff>0</xdr:rowOff>
    </xdr:to>
    <xdr:sp macro="" textlink="">
      <xdr:nvSpPr>
        <xdr:cNvPr id="22" name="AutoShape 20">
          <a:hlinkClick xmlns:r="http://schemas.openxmlformats.org/officeDocument/2006/relationships" r:id="rId17"/>
        </xdr:cNvPr>
        <xdr:cNvSpPr>
          <a:spLocks noChangeArrowheads="1"/>
        </xdr:cNvSpPr>
      </xdr:nvSpPr>
      <xdr:spPr bwMode="auto">
        <a:xfrm>
          <a:off x="4056530" y="7250206"/>
          <a:ext cx="1210234" cy="212912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進行管理</a:t>
          </a:r>
          <a:r>
            <a:rPr lang="en-US" altLang="ja-JP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(</a:t>
          </a: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排出状況</a:t>
          </a:r>
          <a:r>
            <a:rPr lang="en-US" altLang="ja-JP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)</a:t>
          </a:r>
          <a:endParaRPr lang="ja-JP" altLang="en-US" sz="900" b="0" i="0" u="none" strike="noStrike" baseline="0">
            <a:solidFill>
              <a:srgbClr val="993366"/>
            </a:solidFill>
            <a:latin typeface="Meiryo UI"/>
            <a:ea typeface="Meiryo UI"/>
            <a:cs typeface="Meiryo UI"/>
          </a:endParaRPr>
        </a:p>
      </xdr:txBody>
    </xdr:sp>
    <xdr:clientData/>
  </xdr:twoCellAnchor>
  <xdr:twoCellAnchor editAs="oneCell">
    <xdr:from>
      <xdr:col>11</xdr:col>
      <xdr:colOff>235323</xdr:colOff>
      <xdr:row>16</xdr:row>
      <xdr:rowOff>11205</xdr:rowOff>
    </xdr:from>
    <xdr:to>
      <xdr:col>24</xdr:col>
      <xdr:colOff>100854</xdr:colOff>
      <xdr:row>33</xdr:row>
      <xdr:rowOff>67235</xdr:rowOff>
    </xdr:to>
    <xdr:pic>
      <xdr:nvPicPr>
        <xdr:cNvPr id="4663" name="図 19" descr="県内の温室効果ガス排出量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03"/>
        <a:stretch/>
      </xdr:blipFill>
      <xdr:spPr bwMode="auto">
        <a:xfrm>
          <a:off x="4952999" y="2106705"/>
          <a:ext cx="5569325" cy="3485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120431</xdr:colOff>
      <xdr:row>75</xdr:row>
      <xdr:rowOff>0</xdr:rowOff>
    </xdr:from>
    <xdr:to>
      <xdr:col>14</xdr:col>
      <xdr:colOff>41994</xdr:colOff>
      <xdr:row>75</xdr:row>
      <xdr:rowOff>156883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860519" y="12147176"/>
          <a:ext cx="1367122" cy="156883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103</xdr:row>
      <xdr:rowOff>106347</xdr:rowOff>
    </xdr:from>
    <xdr:to>
      <xdr:col>11</xdr:col>
      <xdr:colOff>470647</xdr:colOff>
      <xdr:row>104</xdr:row>
      <xdr:rowOff>145677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4157382" y="16691053"/>
          <a:ext cx="1053353" cy="196212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129</xdr:row>
      <xdr:rowOff>0</xdr:rowOff>
    </xdr:from>
    <xdr:to>
      <xdr:col>13</xdr:col>
      <xdr:colOff>90993</xdr:colOff>
      <xdr:row>129</xdr:row>
      <xdr:rowOff>195089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4740088" y="21380824"/>
          <a:ext cx="1054699" cy="19508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155</xdr:row>
      <xdr:rowOff>0</xdr:rowOff>
    </xdr:from>
    <xdr:to>
      <xdr:col>14</xdr:col>
      <xdr:colOff>90993</xdr:colOff>
      <xdr:row>155</xdr:row>
      <xdr:rowOff>195089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221941" y="25504588"/>
          <a:ext cx="1054699" cy="19508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195</xdr:row>
      <xdr:rowOff>0</xdr:rowOff>
    </xdr:from>
    <xdr:to>
      <xdr:col>12</xdr:col>
      <xdr:colOff>90993</xdr:colOff>
      <xdr:row>195</xdr:row>
      <xdr:rowOff>195089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258235" y="31869529"/>
          <a:ext cx="1054699" cy="19508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182</xdr:row>
      <xdr:rowOff>0</xdr:rowOff>
    </xdr:from>
    <xdr:to>
      <xdr:col>13</xdr:col>
      <xdr:colOff>90993</xdr:colOff>
      <xdr:row>182</xdr:row>
      <xdr:rowOff>195089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740088" y="29785235"/>
          <a:ext cx="1054699" cy="19508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206</xdr:row>
      <xdr:rowOff>0</xdr:rowOff>
    </xdr:from>
    <xdr:to>
      <xdr:col>12</xdr:col>
      <xdr:colOff>90993</xdr:colOff>
      <xdr:row>206</xdr:row>
      <xdr:rowOff>195089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258235" y="34088294"/>
          <a:ext cx="1054699" cy="195089"/>
        </a:xfrm>
        <a:prstGeom prst="rect">
          <a:avLst/>
        </a:prstGeom>
      </xdr:spPr>
    </xdr:pic>
    <xdr:clientData/>
  </xdr:twoCellAnchor>
  <xdr:twoCellAnchor editAs="oneCell">
    <xdr:from>
      <xdr:col>11</xdr:col>
      <xdr:colOff>336177</xdr:colOff>
      <xdr:row>218</xdr:row>
      <xdr:rowOff>134473</xdr:rowOff>
    </xdr:from>
    <xdr:to>
      <xdr:col>13</xdr:col>
      <xdr:colOff>402361</xdr:colOff>
      <xdr:row>219</xdr:row>
      <xdr:rowOff>168091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076265" y="36598414"/>
          <a:ext cx="1029890" cy="19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jccca.org/" TargetMode="External"/><Relationship Id="rId13" Type="http://schemas.openxmlformats.org/officeDocument/2006/relationships/hyperlink" Target="http://ghg-santeikohyo.env.go.jp/" TargetMode="External"/><Relationship Id="rId18" Type="http://schemas.openxmlformats.org/officeDocument/2006/relationships/hyperlink" Target="http://www.env.go.jp/chemi/prtr/risk0.html" TargetMode="External"/><Relationship Id="rId3" Type="http://schemas.openxmlformats.org/officeDocument/2006/relationships/hyperlink" Target="http://www-gio.nies.go.jp/faq/faq-j.html" TargetMode="External"/><Relationship Id="rId21" Type="http://schemas.openxmlformats.org/officeDocument/2006/relationships/hyperlink" Target="http://www.env.go.jp/earth/ozone/cfc/report.html" TargetMode="External"/><Relationship Id="rId7" Type="http://schemas.openxmlformats.org/officeDocument/2006/relationships/hyperlink" Target="http://www.env.go.jp/policy/local_keikaku/kuiki/index.html" TargetMode="External"/><Relationship Id="rId12" Type="http://schemas.openxmlformats.org/officeDocument/2006/relationships/hyperlink" Target="http://www-gio.nies.go.jp/faq/faq-j.html" TargetMode="External"/><Relationship Id="rId17" Type="http://schemas.openxmlformats.org/officeDocument/2006/relationships/hyperlink" Target="http://www.pref.miyagi.jp/soshiki/kankyo-s/" TargetMode="External"/><Relationship Id="rId2" Type="http://schemas.openxmlformats.org/officeDocument/2006/relationships/hyperlink" Target="http://www.env.go.jp/sogodb/index.html" TargetMode="External"/><Relationship Id="rId16" Type="http://schemas.openxmlformats.org/officeDocument/2006/relationships/hyperlink" Target="http://www.env.go.jp/chemi/prtr/risk0.html" TargetMode="External"/><Relationship Id="rId20" Type="http://schemas.openxmlformats.org/officeDocument/2006/relationships/hyperlink" Target="http://www.env.go.jp/earth/ozone/o3_report/index.html" TargetMode="External"/><Relationship Id="rId1" Type="http://schemas.openxmlformats.org/officeDocument/2006/relationships/hyperlink" Target="http://www.env.go.jp/earth/ozone/cfc/report.html" TargetMode="External"/><Relationship Id="rId6" Type="http://schemas.openxmlformats.org/officeDocument/2006/relationships/hyperlink" Target="http://www.enecho.meti.go.jp/statistics/energy_consumption/ec002/results.html" TargetMode="External"/><Relationship Id="rId11" Type="http://schemas.openxmlformats.org/officeDocument/2006/relationships/hyperlink" Target="http://www.env.go.jp/earth/ozone/cfc/report.html" TargetMode="External"/><Relationship Id="rId5" Type="http://schemas.openxmlformats.org/officeDocument/2006/relationships/hyperlink" Target="http://ghg-santeikohyo.env.go.jp/" TargetMode="External"/><Relationship Id="rId15" Type="http://schemas.openxmlformats.org/officeDocument/2006/relationships/hyperlink" Target="http://www.env.go.jp/chemi/prtr/risk0.html" TargetMode="External"/><Relationship Id="rId23" Type="http://schemas.openxmlformats.org/officeDocument/2006/relationships/drawing" Target="../drawings/drawing1.xml"/><Relationship Id="rId10" Type="http://schemas.openxmlformats.org/officeDocument/2006/relationships/hyperlink" Target="http://www.env.go.jp/sogodb/index.html" TargetMode="External"/><Relationship Id="rId19" Type="http://schemas.openxmlformats.org/officeDocument/2006/relationships/hyperlink" Target="http://www.env.go.jp/earth/report/h23-03/index.html" TargetMode="External"/><Relationship Id="rId4" Type="http://schemas.openxmlformats.org/officeDocument/2006/relationships/hyperlink" Target="http://www.env.go.jp/seisaku/list/ondanka.html" TargetMode="External"/><Relationship Id="rId9" Type="http://schemas.openxmlformats.org/officeDocument/2006/relationships/hyperlink" Target="http://www.env.go.jp/seisaku/list/ondanka.html" TargetMode="External"/><Relationship Id="rId14" Type="http://schemas.openxmlformats.org/officeDocument/2006/relationships/hyperlink" Target="http://www.pref.miyagi.jp/soshiki/kankyo-s/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44"/>
  <sheetViews>
    <sheetView tabSelected="1" zoomScale="85" zoomScaleNormal="85" workbookViewId="0">
      <selection activeCell="U38" sqref="U38"/>
    </sheetView>
  </sheetViews>
  <sheetFormatPr defaultRowHeight="12"/>
  <cols>
    <col min="1" max="1" width="1.5" style="1" customWidth="1"/>
    <col min="2" max="3" width="2.875" style="1" customWidth="1"/>
    <col min="4" max="4" width="9.25" style="1" customWidth="1"/>
    <col min="5" max="5" width="7" style="1" customWidth="1"/>
    <col min="6" max="17" width="6.375" style="1" customWidth="1"/>
    <col min="18" max="18" width="5.125" style="1" customWidth="1"/>
    <col min="19" max="24" width="5.25" style="1" customWidth="1"/>
    <col min="25" max="31" width="4.625" style="1" customWidth="1"/>
    <col min="32" max="32" width="6.5" style="1" customWidth="1"/>
    <col min="33" max="33" width="3.25" style="1" customWidth="1"/>
    <col min="34" max="16384" width="9" style="1"/>
  </cols>
  <sheetData>
    <row r="1" spans="1:32" ht="9" customHeight="1"/>
    <row r="2" spans="1:32" ht="14.25" customHeight="1">
      <c r="B2" s="203" t="s">
        <v>211</v>
      </c>
    </row>
    <row r="3" spans="1:32" ht="9" customHeight="1"/>
    <row r="4" spans="1:32" ht="11.25" customHeight="1">
      <c r="B4" s="199" t="s">
        <v>196</v>
      </c>
      <c r="C4" s="199"/>
      <c r="D4" s="199"/>
      <c r="E4" s="199"/>
      <c r="K4" s="199" t="s">
        <v>213</v>
      </c>
      <c r="S4" s="204"/>
      <c r="T4" s="204"/>
      <c r="U4" s="197"/>
      <c r="AF4" s="196"/>
    </row>
    <row r="5" spans="1:32" ht="11.25" customHeight="1">
      <c r="B5" s="199" t="s">
        <v>205</v>
      </c>
      <c r="C5" s="199"/>
      <c r="D5" s="199"/>
      <c r="E5" s="199"/>
      <c r="K5" s="199" t="s">
        <v>206</v>
      </c>
      <c r="L5" s="199"/>
      <c r="M5" s="199"/>
      <c r="N5" s="199"/>
      <c r="O5" s="199"/>
      <c r="S5" s="204"/>
      <c r="T5" s="204"/>
      <c r="U5" s="31"/>
    </row>
    <row r="6" spans="1:32" ht="11.25" customHeight="1">
      <c r="B6" s="199" t="s">
        <v>212</v>
      </c>
      <c r="C6" s="199"/>
      <c r="D6" s="199"/>
      <c r="E6" s="199"/>
      <c r="F6" s="199"/>
      <c r="K6" s="199" t="s">
        <v>203</v>
      </c>
      <c r="S6" s="204"/>
      <c r="T6" s="204"/>
      <c r="U6" s="31"/>
      <c r="V6" s="31"/>
    </row>
    <row r="7" spans="1:32" s="31" customFormat="1" ht="11.25" customHeight="1">
      <c r="B7" s="199" t="s">
        <v>188</v>
      </c>
      <c r="C7" s="199"/>
      <c r="D7" s="199"/>
      <c r="E7" s="199"/>
      <c r="F7" s="199"/>
      <c r="G7" s="1"/>
      <c r="K7" s="202" t="s">
        <v>202</v>
      </c>
      <c r="L7" s="199"/>
      <c r="M7" s="199"/>
      <c r="N7" s="199"/>
      <c r="O7" s="199"/>
      <c r="P7" s="199"/>
      <c r="S7" s="204"/>
      <c r="T7" s="204"/>
    </row>
    <row r="8" spans="1:32" s="204" customFormat="1" ht="11.25" customHeight="1">
      <c r="A8" s="1"/>
      <c r="B8" s="199" t="s">
        <v>207</v>
      </c>
      <c r="C8" s="199"/>
      <c r="D8" s="199"/>
      <c r="E8" s="199"/>
      <c r="F8" s="199"/>
      <c r="G8" s="1"/>
      <c r="K8" s="205" t="s">
        <v>208</v>
      </c>
      <c r="L8" s="205"/>
      <c r="M8" s="205"/>
      <c r="N8" s="205"/>
      <c r="O8" s="205"/>
      <c r="P8" s="205"/>
      <c r="Q8" s="198"/>
      <c r="R8" s="198"/>
    </row>
    <row r="9" spans="1:32" s="206" customFormat="1" ht="11.25" customHeight="1">
      <c r="A9" s="1"/>
      <c r="B9" s="199" t="s">
        <v>214</v>
      </c>
      <c r="J9" s="1"/>
      <c r="K9" s="199" t="s">
        <v>215</v>
      </c>
    </row>
    <row r="10" spans="1:32" s="206" customFormat="1" ht="11.25" customHeight="1">
      <c r="A10" s="1"/>
      <c r="B10" s="199"/>
      <c r="J10" s="1"/>
      <c r="K10" s="199" t="s">
        <v>216</v>
      </c>
    </row>
    <row r="11" spans="1:32" ht="13.5">
      <c r="G11" s="201"/>
    </row>
    <row r="12" spans="1:32">
      <c r="B12" s="1" t="s">
        <v>149</v>
      </c>
      <c r="H12" s="1" t="s">
        <v>186</v>
      </c>
      <c r="M12" s="1" t="s">
        <v>167</v>
      </c>
      <c r="O12" s="1" t="s">
        <v>168</v>
      </c>
    </row>
    <row r="13" spans="1:32" ht="16.5">
      <c r="B13" s="93" t="s">
        <v>187</v>
      </c>
      <c r="C13" s="93"/>
      <c r="D13" s="93"/>
      <c r="E13" s="93"/>
      <c r="M13" s="1" t="s">
        <v>169</v>
      </c>
      <c r="O13" s="1" t="s">
        <v>170</v>
      </c>
      <c r="R13" s="1" t="s">
        <v>171</v>
      </c>
    </row>
    <row r="14" spans="1:32">
      <c r="B14" s="1" t="s">
        <v>150</v>
      </c>
    </row>
    <row r="15" spans="1:32">
      <c r="B15" s="1" t="s">
        <v>151</v>
      </c>
    </row>
    <row r="16" spans="1:32">
      <c r="B16" s="1" t="s">
        <v>152</v>
      </c>
    </row>
    <row r="17" spans="2:11">
      <c r="B17" s="1" t="s">
        <v>166</v>
      </c>
    </row>
    <row r="18" spans="2:11" ht="24.75" customHeight="1">
      <c r="B18" s="212" t="s">
        <v>191</v>
      </c>
      <c r="C18" s="213"/>
      <c r="D18" s="213"/>
      <c r="E18" s="214"/>
      <c r="F18" s="143" t="s">
        <v>172</v>
      </c>
      <c r="G18" s="144"/>
      <c r="H18" s="144"/>
      <c r="I18" s="145"/>
      <c r="J18" s="225" t="s">
        <v>177</v>
      </c>
      <c r="K18" s="226"/>
    </row>
    <row r="19" spans="2:11" ht="36">
      <c r="B19" s="215"/>
      <c r="C19" s="216"/>
      <c r="D19" s="216"/>
      <c r="E19" s="217"/>
      <c r="F19" s="168" t="s">
        <v>173</v>
      </c>
      <c r="G19" s="169" t="s">
        <v>174</v>
      </c>
      <c r="H19" s="146" t="s">
        <v>175</v>
      </c>
      <c r="I19" s="145"/>
      <c r="J19" s="210" t="s">
        <v>194</v>
      </c>
      <c r="K19" s="210" t="s">
        <v>195</v>
      </c>
    </row>
    <row r="20" spans="2:11" ht="36">
      <c r="B20" s="218"/>
      <c r="C20" s="219"/>
      <c r="D20" s="219"/>
      <c r="E20" s="220"/>
      <c r="F20" s="170" t="s">
        <v>192</v>
      </c>
      <c r="G20" s="170" t="s">
        <v>193</v>
      </c>
      <c r="H20" s="170" t="s">
        <v>176</v>
      </c>
      <c r="I20" s="168" t="s">
        <v>185</v>
      </c>
      <c r="J20" s="211"/>
      <c r="K20" s="211"/>
    </row>
    <row r="21" spans="2:11">
      <c r="B21" s="147" t="s">
        <v>178</v>
      </c>
      <c r="C21" s="148"/>
      <c r="D21" s="148"/>
      <c r="E21" s="149"/>
      <c r="F21" s="158">
        <f>F23+F33</f>
        <v>20367</v>
      </c>
      <c r="G21" s="158">
        <f>G23+G33</f>
        <v>22423</v>
      </c>
      <c r="H21" s="159"/>
      <c r="I21" s="221"/>
      <c r="J21" s="160"/>
      <c r="K21" s="159"/>
    </row>
    <row r="22" spans="2:11">
      <c r="B22" s="128"/>
      <c r="C22" s="127"/>
      <c r="D22" s="127"/>
      <c r="E22" s="167"/>
      <c r="F22" s="157">
        <v>-19969</v>
      </c>
      <c r="G22" s="157">
        <v>-21744</v>
      </c>
      <c r="H22" s="162">
        <f>H24+H34</f>
        <v>22189</v>
      </c>
      <c r="I22" s="222"/>
      <c r="J22" s="171">
        <f>(H22+G22)/H22*100</f>
        <v>2.0054982198386586</v>
      </c>
      <c r="K22" s="171">
        <f>(H22+F22)/H22*100</f>
        <v>10.004957411329938</v>
      </c>
    </row>
    <row r="23" spans="2:11">
      <c r="B23" s="65"/>
      <c r="C23" s="151" t="s">
        <v>189</v>
      </c>
      <c r="D23" s="152"/>
      <c r="E23" s="153"/>
      <c r="F23" s="158">
        <f>F25+F26+F28+F29+F31+F32</f>
        <v>19107</v>
      </c>
      <c r="G23" s="158">
        <f>G25+G26+G28+G29+G31+G32</f>
        <v>21115</v>
      </c>
      <c r="H23" s="159"/>
      <c r="I23" s="159"/>
      <c r="J23" s="160"/>
      <c r="K23" s="160"/>
    </row>
    <row r="24" spans="2:11">
      <c r="B24" s="65"/>
      <c r="C24" s="122"/>
      <c r="D24" s="142"/>
      <c r="E24" s="154"/>
      <c r="F24" s="157">
        <v>-18546</v>
      </c>
      <c r="G24" s="157">
        <v>-20199</v>
      </c>
      <c r="H24" s="161">
        <v>20567</v>
      </c>
      <c r="I24" s="163">
        <f>SUM(I25:I32)</f>
        <v>100</v>
      </c>
      <c r="J24" s="171">
        <f t="shared" ref="J24" si="0">(H24+G24)/H24*100</f>
        <v>1.7892740798366316</v>
      </c>
      <c r="K24" s="171">
        <f t="shared" ref="K24" si="1">(H24+F24)/H24*100</f>
        <v>9.8264209656245445</v>
      </c>
    </row>
    <row r="25" spans="2:11">
      <c r="B25" s="122"/>
      <c r="C25" s="65"/>
      <c r="D25" s="151" t="s">
        <v>179</v>
      </c>
      <c r="E25" s="153"/>
      <c r="F25" s="159">
        <v>74</v>
      </c>
      <c r="G25" s="159">
        <v>78</v>
      </c>
      <c r="H25" s="159">
        <v>68</v>
      </c>
      <c r="I25" s="164">
        <f>H25/H24*100</f>
        <v>0.3306267321437254</v>
      </c>
      <c r="J25" s="171">
        <f>(H25-G25)/H25*100</f>
        <v>-14.705882352941178</v>
      </c>
      <c r="K25" s="171">
        <f>(H25-F25)/H25*100</f>
        <v>-8.8235294117647065</v>
      </c>
    </row>
    <row r="26" spans="2:11">
      <c r="B26" s="122"/>
      <c r="C26" s="65"/>
      <c r="D26" s="151" t="s">
        <v>180</v>
      </c>
      <c r="E26" s="153"/>
      <c r="F26" s="159">
        <v>6083</v>
      </c>
      <c r="G26" s="159">
        <v>7250</v>
      </c>
      <c r="H26" s="159"/>
      <c r="I26" s="164"/>
      <c r="J26" s="160"/>
      <c r="K26" s="160"/>
    </row>
    <row r="27" spans="2:11">
      <c r="B27" s="122"/>
      <c r="C27" s="65"/>
      <c r="D27" s="155"/>
      <c r="E27" s="154"/>
      <c r="F27" s="157">
        <v>-5650</v>
      </c>
      <c r="G27" s="157">
        <v>-6707</v>
      </c>
      <c r="H27" s="161">
        <v>6870</v>
      </c>
      <c r="I27" s="163">
        <f>H27/H24*100</f>
        <v>33.403024262167555</v>
      </c>
      <c r="J27" s="171">
        <f t="shared" ref="J27" si="2">(H27+G27)/H27*100</f>
        <v>2.3726346433770016</v>
      </c>
      <c r="K27" s="171">
        <f t="shared" ref="K27" si="3">(H27+F27)/H27*100</f>
        <v>17.758369723435223</v>
      </c>
    </row>
    <row r="28" spans="2:11">
      <c r="B28" s="122"/>
      <c r="C28" s="65"/>
      <c r="D28" s="143" t="s">
        <v>181</v>
      </c>
      <c r="E28" s="145"/>
      <c r="F28" s="165">
        <v>3510</v>
      </c>
      <c r="G28" s="165">
        <v>4056</v>
      </c>
      <c r="H28" s="165">
        <v>4010</v>
      </c>
      <c r="I28" s="166">
        <f>H28/H24*100</f>
        <v>19.497252880828512</v>
      </c>
      <c r="J28" s="171">
        <f>(H28-G28)/H28*100</f>
        <v>-1.1471321695760599</v>
      </c>
      <c r="K28" s="171">
        <f>(H28-F28)/H28*100</f>
        <v>12.468827930174564</v>
      </c>
    </row>
    <row r="29" spans="2:11">
      <c r="B29" s="122"/>
      <c r="C29" s="65"/>
      <c r="D29" s="151" t="s">
        <v>182</v>
      </c>
      <c r="E29" s="153"/>
      <c r="F29" s="159">
        <v>3768</v>
      </c>
      <c r="G29" s="159">
        <v>3723</v>
      </c>
      <c r="H29" s="159"/>
      <c r="I29" s="164"/>
      <c r="J29" s="160"/>
      <c r="K29" s="160"/>
    </row>
    <row r="30" spans="2:11">
      <c r="B30" s="122"/>
      <c r="C30" s="65"/>
      <c r="D30" s="155"/>
      <c r="E30" s="154"/>
      <c r="F30" s="157">
        <v>-3640</v>
      </c>
      <c r="G30" s="157">
        <v>-3349</v>
      </c>
      <c r="H30" s="161">
        <v>3441</v>
      </c>
      <c r="I30" s="163">
        <f>H30/H24*100</f>
        <v>16.730685078037631</v>
      </c>
      <c r="J30" s="171">
        <f t="shared" ref="J30" si="4">(H30+G30)/H30*100</f>
        <v>2.6736413833188024</v>
      </c>
      <c r="K30" s="171">
        <f t="shared" ref="K30" si="5">(H30+F30)/H30*100</f>
        <v>-5.7832025573961054</v>
      </c>
    </row>
    <row r="31" spans="2:11">
      <c r="B31" s="122"/>
      <c r="C31" s="65"/>
      <c r="D31" s="143" t="s">
        <v>183</v>
      </c>
      <c r="E31" s="145"/>
      <c r="F31" s="165">
        <v>5117</v>
      </c>
      <c r="G31" s="165">
        <v>5450</v>
      </c>
      <c r="H31" s="165">
        <v>5620</v>
      </c>
      <c r="I31" s="166">
        <f>H31/H24*100</f>
        <v>27.325326980113772</v>
      </c>
      <c r="J31" s="171">
        <f t="shared" ref="J31:J32" si="6">(H31-G31)/H31*100</f>
        <v>3.0249110320284696</v>
      </c>
      <c r="K31" s="171">
        <f t="shared" ref="K31:K32" si="7">(H31-F31)/H31*100</f>
        <v>8.95017793594306</v>
      </c>
    </row>
    <row r="32" spans="2:11">
      <c r="B32" s="122"/>
      <c r="C32" s="63"/>
      <c r="D32" s="143" t="s">
        <v>184</v>
      </c>
      <c r="E32" s="145"/>
      <c r="F32" s="165">
        <v>555</v>
      </c>
      <c r="G32" s="165">
        <v>558</v>
      </c>
      <c r="H32" s="165">
        <v>558</v>
      </c>
      <c r="I32" s="166">
        <f>H32/H24*100</f>
        <v>2.7130840667088054</v>
      </c>
      <c r="J32" s="171">
        <f t="shared" si="6"/>
        <v>0</v>
      </c>
      <c r="K32" s="171">
        <f t="shared" si="7"/>
        <v>0.53763440860215062</v>
      </c>
    </row>
    <row r="33" spans="2:31">
      <c r="B33" s="65"/>
      <c r="C33" s="151" t="s">
        <v>190</v>
      </c>
      <c r="D33" s="151"/>
      <c r="E33" s="153"/>
      <c r="F33" s="159">
        <v>1260</v>
      </c>
      <c r="G33" s="159">
        <v>1308</v>
      </c>
      <c r="H33" s="159"/>
      <c r="I33" s="221"/>
      <c r="J33" s="160"/>
      <c r="K33" s="160"/>
    </row>
    <row r="34" spans="2:31">
      <c r="B34" s="121"/>
      <c r="C34" s="121"/>
      <c r="D34" s="156"/>
      <c r="E34" s="150"/>
      <c r="F34" s="157">
        <v>-1423</v>
      </c>
      <c r="G34" s="157">
        <v>-1545</v>
      </c>
      <c r="H34" s="161">
        <v>1622</v>
      </c>
      <c r="I34" s="222"/>
      <c r="J34" s="171">
        <f>(H34+G34)/H34*100</f>
        <v>4.7472256473489516</v>
      </c>
      <c r="K34" s="171">
        <f>(H34+F34)/H34*100</f>
        <v>12.268803945745994</v>
      </c>
    </row>
    <row r="35" spans="2:31">
      <c r="B35" s="1" t="s">
        <v>153</v>
      </c>
    </row>
    <row r="36" spans="2:31">
      <c r="B36" s="1" t="s">
        <v>154</v>
      </c>
    </row>
    <row r="37" spans="2:31">
      <c r="B37" s="1" t="s">
        <v>155</v>
      </c>
    </row>
    <row r="38" spans="2:31">
      <c r="B38" s="1" t="s">
        <v>156</v>
      </c>
    </row>
    <row r="39" spans="2:31">
      <c r="B39" s="1" t="s">
        <v>157</v>
      </c>
    </row>
    <row r="40" spans="2:31">
      <c r="B40" s="1" t="s">
        <v>158</v>
      </c>
    </row>
    <row r="41" spans="2:31">
      <c r="B41" s="1" t="s">
        <v>159</v>
      </c>
    </row>
    <row r="42" spans="2:31">
      <c r="B42" s="1" t="s">
        <v>160</v>
      </c>
    </row>
    <row r="43" spans="2:31">
      <c r="B43" s="1" t="s">
        <v>161</v>
      </c>
      <c r="F43" s="1" t="s">
        <v>162</v>
      </c>
    </row>
    <row r="44" spans="2:31" ht="27" customHeight="1">
      <c r="B44" s="1" t="s">
        <v>163</v>
      </c>
      <c r="G44" s="223" t="s">
        <v>164</v>
      </c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</row>
    <row r="45" spans="2:31">
      <c r="B45" s="1" t="s">
        <v>165</v>
      </c>
    </row>
    <row r="46" spans="2:31" ht="9" customHeight="1"/>
    <row r="47" spans="2:31" ht="18" customHeight="1">
      <c r="B47" s="93" t="s">
        <v>142</v>
      </c>
      <c r="C47" s="93"/>
      <c r="D47" s="93"/>
      <c r="E47" s="93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</row>
    <row r="48" spans="2:31" ht="15.75">
      <c r="B48" s="27" t="s">
        <v>33</v>
      </c>
      <c r="C48" s="27"/>
      <c r="D48" s="27"/>
      <c r="E48" s="27"/>
      <c r="F48" s="27"/>
      <c r="G48" s="22"/>
      <c r="H48" s="21"/>
      <c r="I48" s="21"/>
      <c r="J48" s="21"/>
      <c r="K48" s="21"/>
      <c r="L48" s="21"/>
      <c r="M48" s="21"/>
      <c r="N48" s="21"/>
      <c r="O48" s="21"/>
      <c r="P48" s="21"/>
      <c r="Q48" s="36" t="s">
        <v>48</v>
      </c>
    </row>
    <row r="49" spans="2:18">
      <c r="B49" s="28" t="s">
        <v>25</v>
      </c>
      <c r="C49" s="176"/>
      <c r="D49" s="177"/>
      <c r="E49" s="172"/>
      <c r="F49" s="28" t="s">
        <v>26</v>
      </c>
      <c r="G49" s="24">
        <v>1990</v>
      </c>
      <c r="H49" s="24">
        <v>1995</v>
      </c>
      <c r="I49" s="24">
        <v>2000</v>
      </c>
      <c r="J49" s="24">
        <v>2005</v>
      </c>
      <c r="K49" s="24">
        <v>2006</v>
      </c>
      <c r="L49" s="24">
        <v>2007</v>
      </c>
      <c r="M49" s="24">
        <v>2008</v>
      </c>
      <c r="N49" s="24">
        <v>2009</v>
      </c>
      <c r="O49" s="24">
        <v>2010</v>
      </c>
      <c r="P49" s="24">
        <v>2011</v>
      </c>
      <c r="Q49" s="24">
        <v>2012</v>
      </c>
    </row>
    <row r="50" spans="2:18" ht="12" customHeight="1">
      <c r="B50" s="24" t="s">
        <v>21</v>
      </c>
      <c r="C50" s="178"/>
      <c r="D50" s="179"/>
      <c r="E50" s="173"/>
      <c r="F50" s="62" t="s">
        <v>27</v>
      </c>
      <c r="G50" s="25">
        <v>19549</v>
      </c>
      <c r="H50" s="25">
        <v>25219</v>
      </c>
      <c r="I50" s="25">
        <v>23255</v>
      </c>
      <c r="J50" s="25">
        <v>23697</v>
      </c>
      <c r="K50" s="25">
        <v>22748</v>
      </c>
      <c r="L50" s="25">
        <v>21876</v>
      </c>
      <c r="M50" s="25">
        <v>20628</v>
      </c>
      <c r="N50" s="25">
        <v>20276</v>
      </c>
      <c r="O50" s="25">
        <v>19107</v>
      </c>
      <c r="P50" s="25">
        <v>18192</v>
      </c>
      <c r="Q50" s="25">
        <v>18878</v>
      </c>
    </row>
    <row r="51" spans="2:18" ht="12" customHeight="1">
      <c r="B51" s="24" t="s">
        <v>8</v>
      </c>
      <c r="C51" s="178"/>
      <c r="D51" s="179"/>
      <c r="E51" s="173"/>
      <c r="F51" s="62" t="s">
        <v>27</v>
      </c>
      <c r="G51" s="25">
        <v>893</v>
      </c>
      <c r="H51" s="25">
        <v>832</v>
      </c>
      <c r="I51" s="25">
        <v>715</v>
      </c>
      <c r="J51" s="25">
        <v>647</v>
      </c>
      <c r="K51" s="25"/>
      <c r="L51" s="25"/>
      <c r="M51" s="25"/>
      <c r="N51" s="25">
        <v>582</v>
      </c>
      <c r="O51" s="25">
        <v>573</v>
      </c>
      <c r="P51" s="25">
        <v>533</v>
      </c>
      <c r="Q51" s="25"/>
    </row>
    <row r="52" spans="2:18" ht="12" customHeight="1">
      <c r="B52" s="26" t="s">
        <v>9</v>
      </c>
      <c r="C52" s="180"/>
      <c r="D52" s="181"/>
      <c r="E52" s="174"/>
      <c r="F52" s="62" t="s">
        <v>27</v>
      </c>
      <c r="G52" s="25">
        <v>364</v>
      </c>
      <c r="H52" s="25">
        <v>361</v>
      </c>
      <c r="I52" s="25">
        <v>358</v>
      </c>
      <c r="J52" s="25">
        <v>343</v>
      </c>
      <c r="K52" s="25"/>
      <c r="L52" s="25"/>
      <c r="M52" s="25"/>
      <c r="N52" s="25">
        <v>338</v>
      </c>
      <c r="O52" s="25">
        <v>334</v>
      </c>
      <c r="P52" s="25">
        <v>325</v>
      </c>
      <c r="Q52" s="25"/>
    </row>
    <row r="53" spans="2:18" ht="12" customHeight="1">
      <c r="B53" s="24" t="s">
        <v>31</v>
      </c>
      <c r="C53" s="178"/>
      <c r="D53" s="179"/>
      <c r="E53" s="173"/>
      <c r="F53" s="62" t="s">
        <v>27</v>
      </c>
      <c r="G53" s="25">
        <v>43</v>
      </c>
      <c r="H53" s="25">
        <v>43</v>
      </c>
      <c r="I53" s="25">
        <v>109</v>
      </c>
      <c r="J53" s="25">
        <v>173</v>
      </c>
      <c r="K53" s="25"/>
      <c r="L53" s="25"/>
      <c r="M53" s="25"/>
      <c r="N53" s="25">
        <v>297</v>
      </c>
      <c r="O53" s="25">
        <v>322</v>
      </c>
      <c r="P53" s="25">
        <v>346</v>
      </c>
      <c r="Q53" s="25"/>
    </row>
    <row r="54" spans="2:18" ht="12" customHeight="1">
      <c r="B54" s="24" t="s">
        <v>22</v>
      </c>
      <c r="C54" s="178"/>
      <c r="D54" s="179"/>
      <c r="E54" s="173"/>
      <c r="F54" s="62" t="s">
        <v>27</v>
      </c>
      <c r="G54" s="25">
        <v>227</v>
      </c>
      <c r="H54" s="25">
        <v>227</v>
      </c>
      <c r="I54" s="25">
        <v>158</v>
      </c>
      <c r="J54" s="25">
        <v>97</v>
      </c>
      <c r="K54" s="25"/>
      <c r="L54" s="25"/>
      <c r="M54" s="25"/>
      <c r="N54" s="25">
        <v>47</v>
      </c>
      <c r="O54" s="25">
        <v>22</v>
      </c>
      <c r="P54" s="25">
        <v>34</v>
      </c>
      <c r="Q54" s="25"/>
    </row>
    <row r="55" spans="2:18">
      <c r="B55" s="24" t="s">
        <v>23</v>
      </c>
      <c r="C55" s="178"/>
      <c r="D55" s="179"/>
      <c r="E55" s="173"/>
      <c r="F55" s="62" t="s">
        <v>27</v>
      </c>
      <c r="G55" s="25">
        <v>75</v>
      </c>
      <c r="H55" s="25">
        <v>75</v>
      </c>
      <c r="I55" s="25">
        <v>65</v>
      </c>
      <c r="J55" s="25">
        <v>53</v>
      </c>
      <c r="K55" s="25"/>
      <c r="L55" s="25"/>
      <c r="M55" s="25"/>
      <c r="N55" s="25">
        <v>20</v>
      </c>
      <c r="O55" s="25">
        <v>9</v>
      </c>
      <c r="P55" s="25">
        <v>22</v>
      </c>
      <c r="Q55" s="25"/>
    </row>
    <row r="56" spans="2:18">
      <c r="B56" s="99" t="s">
        <v>143</v>
      </c>
      <c r="C56" s="182"/>
      <c r="D56" s="183"/>
      <c r="E56" s="175"/>
      <c r="F56" s="195" t="s">
        <v>27</v>
      </c>
      <c r="G56" s="100">
        <f>SUM(G51:G55)</f>
        <v>1602</v>
      </c>
      <c r="H56" s="100">
        <f t="shared" ref="H56:P56" si="8">SUM(H51:H55)</f>
        <v>1538</v>
      </c>
      <c r="I56" s="100">
        <f t="shared" si="8"/>
        <v>1405</v>
      </c>
      <c r="J56" s="100">
        <f t="shared" si="8"/>
        <v>1313</v>
      </c>
      <c r="K56" s="100">
        <v>1315</v>
      </c>
      <c r="L56" s="100">
        <v>1296</v>
      </c>
      <c r="M56" s="100">
        <v>1268</v>
      </c>
      <c r="N56" s="100">
        <f t="shared" si="8"/>
        <v>1284</v>
      </c>
      <c r="O56" s="100">
        <f t="shared" si="8"/>
        <v>1260</v>
      </c>
      <c r="P56" s="100">
        <f t="shared" si="8"/>
        <v>1260</v>
      </c>
      <c r="Q56" s="100">
        <v>1307</v>
      </c>
    </row>
    <row r="57" spans="2:18">
      <c r="B57" s="99" t="s">
        <v>24</v>
      </c>
      <c r="C57" s="182"/>
      <c r="D57" s="183"/>
      <c r="E57" s="175"/>
      <c r="F57" s="195" t="s">
        <v>27</v>
      </c>
      <c r="G57" s="100">
        <f>G56+G50</f>
        <v>21151</v>
      </c>
      <c r="H57" s="100">
        <f>H56+H50</f>
        <v>26757</v>
      </c>
      <c r="I57" s="100">
        <f>I56+I50</f>
        <v>24660</v>
      </c>
      <c r="J57" s="100">
        <f>J56+J50</f>
        <v>25010</v>
      </c>
      <c r="K57" s="100">
        <f t="shared" ref="K57:P57" si="9">K56+K50</f>
        <v>24063</v>
      </c>
      <c r="L57" s="100">
        <f t="shared" si="9"/>
        <v>23172</v>
      </c>
      <c r="M57" s="100">
        <f t="shared" si="9"/>
        <v>21896</v>
      </c>
      <c r="N57" s="100">
        <f t="shared" si="9"/>
        <v>21560</v>
      </c>
      <c r="O57" s="100">
        <f t="shared" si="9"/>
        <v>20367</v>
      </c>
      <c r="P57" s="100">
        <f t="shared" si="9"/>
        <v>19452</v>
      </c>
      <c r="Q57" s="100">
        <f>Q56+Q50</f>
        <v>20185</v>
      </c>
    </row>
    <row r="58" spans="2:18">
      <c r="B58" s="24" t="s">
        <v>144</v>
      </c>
      <c r="C58" s="178"/>
      <c r="D58" s="179"/>
      <c r="E58" s="173"/>
      <c r="F58" s="101"/>
      <c r="G58" s="25"/>
      <c r="H58" s="25"/>
      <c r="I58" s="25"/>
      <c r="J58" s="25"/>
      <c r="K58" s="25"/>
      <c r="L58" s="25"/>
      <c r="M58" s="25"/>
      <c r="N58" s="25">
        <v>-884</v>
      </c>
      <c r="O58" s="25">
        <v>-748</v>
      </c>
      <c r="P58" s="25">
        <v>-814</v>
      </c>
      <c r="Q58" s="25">
        <v>-1375</v>
      </c>
    </row>
    <row r="59" spans="2:18">
      <c r="B59" s="29" t="s">
        <v>30</v>
      </c>
      <c r="C59" s="29"/>
      <c r="D59" s="29"/>
      <c r="E59" s="29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</row>
    <row r="60" spans="2:18">
      <c r="C60" s="23"/>
      <c r="D60" s="23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</row>
    <row r="61" spans="2:18" ht="15.75">
      <c r="B61" s="27" t="s">
        <v>34</v>
      </c>
      <c r="C61" s="27"/>
      <c r="D61" s="27"/>
      <c r="E61" s="27"/>
      <c r="F61" s="27"/>
      <c r="G61" s="22"/>
      <c r="H61" s="21"/>
      <c r="I61" s="21"/>
      <c r="J61" s="21"/>
      <c r="K61" s="21"/>
      <c r="L61" s="21"/>
      <c r="M61" s="21"/>
      <c r="N61" s="21"/>
      <c r="O61" s="21"/>
      <c r="P61" s="21"/>
      <c r="Q61" s="36" t="s">
        <v>48</v>
      </c>
    </row>
    <row r="62" spans="2:18">
      <c r="B62" s="28" t="s">
        <v>25</v>
      </c>
      <c r="C62" s="176"/>
      <c r="D62" s="177"/>
      <c r="E62" s="184" t="s">
        <v>198</v>
      </c>
      <c r="F62" s="28" t="s">
        <v>26</v>
      </c>
      <c r="G62" s="24">
        <v>1990</v>
      </c>
      <c r="H62" s="24">
        <v>1995</v>
      </c>
      <c r="I62" s="24">
        <v>2000</v>
      </c>
      <c r="J62" s="24">
        <v>2005</v>
      </c>
      <c r="K62" s="24">
        <v>2006</v>
      </c>
      <c r="L62" s="24">
        <v>2007</v>
      </c>
      <c r="M62" s="24">
        <v>2008</v>
      </c>
      <c r="N62" s="24">
        <v>2009</v>
      </c>
      <c r="O62" s="24">
        <v>2010</v>
      </c>
      <c r="P62" s="24">
        <v>2011</v>
      </c>
      <c r="Q62" s="24">
        <v>2012</v>
      </c>
    </row>
    <row r="63" spans="2:18">
      <c r="B63" s="24" t="s">
        <v>21</v>
      </c>
      <c r="C63" s="178"/>
      <c r="D63" s="179"/>
      <c r="E63" s="173">
        <v>1</v>
      </c>
      <c r="F63" s="28" t="s">
        <v>27</v>
      </c>
      <c r="G63" s="25">
        <v>19549</v>
      </c>
      <c r="H63" s="25">
        <v>25219</v>
      </c>
      <c r="I63" s="25">
        <v>23255</v>
      </c>
      <c r="J63" s="25">
        <v>23697</v>
      </c>
      <c r="K63" s="25">
        <v>22748</v>
      </c>
      <c r="L63" s="25">
        <v>21876</v>
      </c>
      <c r="M63" s="25">
        <v>20628</v>
      </c>
      <c r="N63" s="25">
        <v>20276</v>
      </c>
      <c r="O63" s="25">
        <v>19107</v>
      </c>
      <c r="P63" s="25">
        <v>18192</v>
      </c>
      <c r="Q63" s="25">
        <v>18878</v>
      </c>
    </row>
    <row r="64" spans="2:18">
      <c r="B64" s="24" t="s">
        <v>8</v>
      </c>
      <c r="C64" s="178"/>
      <c r="D64" s="179"/>
      <c r="E64" s="173">
        <v>25</v>
      </c>
      <c r="F64" s="28" t="s">
        <v>28</v>
      </c>
      <c r="G64" s="25">
        <v>42518</v>
      </c>
      <c r="H64" s="25">
        <v>39641</v>
      </c>
      <c r="I64" s="25">
        <v>34054</v>
      </c>
      <c r="J64" s="25">
        <v>30788</v>
      </c>
      <c r="K64" s="25"/>
      <c r="L64" s="25"/>
      <c r="M64" s="25"/>
      <c r="N64" s="25">
        <v>27714</v>
      </c>
      <c r="O64" s="25">
        <v>27265</v>
      </c>
      <c r="P64" s="25">
        <v>25398</v>
      </c>
      <c r="Q64" s="25"/>
    </row>
    <row r="65" spans="1:22">
      <c r="B65" s="26" t="s">
        <v>9</v>
      </c>
      <c r="C65" s="180"/>
      <c r="D65" s="181"/>
      <c r="E65" s="174">
        <v>298</v>
      </c>
      <c r="F65" s="28" t="s">
        <v>29</v>
      </c>
      <c r="G65" s="25">
        <v>1174</v>
      </c>
      <c r="H65" s="25">
        <v>1166</v>
      </c>
      <c r="I65" s="25">
        <v>1156</v>
      </c>
      <c r="J65" s="25">
        <v>1107</v>
      </c>
      <c r="K65" s="25"/>
      <c r="L65" s="25"/>
      <c r="M65" s="25"/>
      <c r="N65" s="25">
        <v>1090</v>
      </c>
      <c r="O65" s="25">
        <v>1077</v>
      </c>
      <c r="P65" s="25">
        <v>1049</v>
      </c>
      <c r="Q65" s="25"/>
    </row>
    <row r="66" spans="1:22">
      <c r="B66" s="24" t="s">
        <v>31</v>
      </c>
      <c r="C66" s="178"/>
      <c r="D66" s="179"/>
      <c r="E66" s="185" t="s">
        <v>199</v>
      </c>
      <c r="F66" s="28" t="s">
        <v>27</v>
      </c>
      <c r="G66" s="25">
        <v>43</v>
      </c>
      <c r="H66" s="25">
        <v>43</v>
      </c>
      <c r="I66" s="25">
        <v>109</v>
      </c>
      <c r="J66" s="25">
        <v>173</v>
      </c>
      <c r="K66" s="25"/>
      <c r="L66" s="25"/>
      <c r="M66" s="25"/>
      <c r="N66" s="25">
        <v>297</v>
      </c>
      <c r="O66" s="25">
        <v>322</v>
      </c>
      <c r="P66" s="25">
        <v>346</v>
      </c>
      <c r="Q66" s="25"/>
    </row>
    <row r="67" spans="1:22">
      <c r="B67" s="24" t="s">
        <v>22</v>
      </c>
      <c r="C67" s="178"/>
      <c r="D67" s="179"/>
      <c r="E67" s="185" t="s">
        <v>200</v>
      </c>
      <c r="F67" s="28" t="s">
        <v>27</v>
      </c>
      <c r="G67" s="25">
        <v>227</v>
      </c>
      <c r="H67" s="25">
        <v>227</v>
      </c>
      <c r="I67" s="25">
        <v>158</v>
      </c>
      <c r="J67" s="25">
        <v>97</v>
      </c>
      <c r="K67" s="25"/>
      <c r="L67" s="25"/>
      <c r="M67" s="25"/>
      <c r="N67" s="25">
        <v>47</v>
      </c>
      <c r="O67" s="25">
        <v>22</v>
      </c>
      <c r="P67" s="25">
        <v>34</v>
      </c>
      <c r="Q67" s="25"/>
    </row>
    <row r="68" spans="1:22">
      <c r="B68" s="24" t="s">
        <v>23</v>
      </c>
      <c r="C68" s="178"/>
      <c r="D68" s="179"/>
      <c r="E68" s="173">
        <v>22800</v>
      </c>
      <c r="F68" s="28" t="s">
        <v>27</v>
      </c>
      <c r="G68" s="25">
        <v>75</v>
      </c>
      <c r="H68" s="25">
        <v>75</v>
      </c>
      <c r="I68" s="25">
        <v>65</v>
      </c>
      <c r="J68" s="25">
        <v>53</v>
      </c>
      <c r="K68" s="25"/>
      <c r="L68" s="25"/>
      <c r="M68" s="25"/>
      <c r="N68" s="25">
        <v>20</v>
      </c>
      <c r="O68" s="25">
        <v>9</v>
      </c>
      <c r="P68" s="25">
        <v>22</v>
      </c>
      <c r="Q68" s="25"/>
    </row>
    <row r="69" spans="1:22">
      <c r="B69" s="99" t="s">
        <v>8</v>
      </c>
      <c r="C69" s="182"/>
      <c r="D69" s="183"/>
      <c r="E69" s="175">
        <v>25</v>
      </c>
      <c r="F69" s="186" t="s">
        <v>201</v>
      </c>
      <c r="G69" s="191">
        <f>G64*25/1000</f>
        <v>1062.95</v>
      </c>
      <c r="H69" s="191">
        <f t="shared" ref="H69:J69" si="10">H64*25/1000</f>
        <v>991.02499999999998</v>
      </c>
      <c r="I69" s="191">
        <f t="shared" si="10"/>
        <v>851.35</v>
      </c>
      <c r="J69" s="191">
        <f t="shared" si="10"/>
        <v>769.7</v>
      </c>
      <c r="K69" s="100"/>
      <c r="L69" s="100"/>
      <c r="M69" s="100"/>
      <c r="N69" s="191">
        <f t="shared" ref="N69:P69" si="11">N64*25/1000</f>
        <v>692.85</v>
      </c>
      <c r="O69" s="191">
        <f t="shared" si="11"/>
        <v>681.625</v>
      </c>
      <c r="P69" s="191">
        <f t="shared" si="11"/>
        <v>634.95000000000005</v>
      </c>
      <c r="Q69" s="100"/>
    </row>
    <row r="70" spans="1:22">
      <c r="B70" s="187" t="s">
        <v>9</v>
      </c>
      <c r="C70" s="188"/>
      <c r="D70" s="189"/>
      <c r="E70" s="190">
        <v>298</v>
      </c>
      <c r="F70" s="186" t="s">
        <v>201</v>
      </c>
      <c r="G70" s="191">
        <f>G65*298/1000</f>
        <v>349.85199999999998</v>
      </c>
      <c r="H70" s="191">
        <f t="shared" ref="H70:J70" si="12">H65*298/1000</f>
        <v>347.46800000000002</v>
      </c>
      <c r="I70" s="191">
        <f t="shared" si="12"/>
        <v>344.488</v>
      </c>
      <c r="J70" s="191">
        <f t="shared" si="12"/>
        <v>329.88600000000002</v>
      </c>
      <c r="K70" s="100"/>
      <c r="L70" s="100"/>
      <c r="M70" s="100"/>
      <c r="N70" s="191">
        <f t="shared" ref="N70:P70" si="13">N65*298/1000</f>
        <v>324.82</v>
      </c>
      <c r="O70" s="191">
        <f t="shared" si="13"/>
        <v>320.94600000000003</v>
      </c>
      <c r="P70" s="191">
        <f t="shared" si="13"/>
        <v>312.60199999999998</v>
      </c>
      <c r="Q70" s="100"/>
    </row>
    <row r="71" spans="1:22">
      <c r="B71" s="99" t="s">
        <v>209</v>
      </c>
      <c r="C71" s="182"/>
      <c r="D71" s="183"/>
      <c r="E71" s="175">
        <v>25</v>
      </c>
      <c r="F71" s="186" t="s">
        <v>197</v>
      </c>
      <c r="G71" s="191">
        <f>G51*1000/G64</f>
        <v>21.002869372971446</v>
      </c>
      <c r="H71" s="191">
        <f t="shared" ref="H71:J71" si="14">H51*1000/H64</f>
        <v>20.988370626371687</v>
      </c>
      <c r="I71" s="191">
        <f t="shared" si="14"/>
        <v>20.996065073119162</v>
      </c>
      <c r="J71" s="191">
        <f t="shared" si="14"/>
        <v>21.014681044562817</v>
      </c>
      <c r="K71" s="100"/>
      <c r="L71" s="100"/>
      <c r="M71" s="100"/>
      <c r="N71" s="191">
        <f t="shared" ref="N71:P71" si="15">N51*1000/N64</f>
        <v>21.00021649707729</v>
      </c>
      <c r="O71" s="191">
        <f t="shared" si="15"/>
        <v>21.015954520447462</v>
      </c>
      <c r="P71" s="191">
        <f t="shared" si="15"/>
        <v>20.98590440192141</v>
      </c>
      <c r="Q71" s="100"/>
    </row>
    <row r="72" spans="1:22">
      <c r="B72" s="200" t="s">
        <v>210</v>
      </c>
      <c r="C72" s="188"/>
      <c r="D72" s="189"/>
      <c r="E72" s="190">
        <v>298</v>
      </c>
      <c r="F72" s="186" t="s">
        <v>197</v>
      </c>
      <c r="G72" s="191">
        <f>G52*1000/G65</f>
        <v>310.05110732538333</v>
      </c>
      <c r="H72" s="191">
        <f t="shared" ref="H72:J72" si="16">H52*1000/H65</f>
        <v>309.60548885077185</v>
      </c>
      <c r="I72" s="191">
        <f t="shared" si="16"/>
        <v>309.68858131487889</v>
      </c>
      <c r="J72" s="191">
        <f t="shared" si="16"/>
        <v>309.84643179765129</v>
      </c>
      <c r="K72" s="100"/>
      <c r="L72" s="100"/>
      <c r="M72" s="100"/>
      <c r="N72" s="191">
        <f t="shared" ref="N72:P72" si="17">N52*1000/N65</f>
        <v>310.09174311926603</v>
      </c>
      <c r="O72" s="191">
        <f t="shared" si="17"/>
        <v>310.12070566388115</v>
      </c>
      <c r="P72" s="191">
        <f t="shared" si="17"/>
        <v>309.81887511916108</v>
      </c>
      <c r="Q72" s="100"/>
    </row>
    <row r="73" spans="1:22">
      <c r="B73" s="30" t="s">
        <v>32</v>
      </c>
      <c r="C73" s="30"/>
      <c r="D73" s="30"/>
      <c r="E73" s="30"/>
    </row>
    <row r="74" spans="1:22">
      <c r="B74" s="30" t="s">
        <v>35</v>
      </c>
      <c r="C74" s="30"/>
      <c r="D74" s="30"/>
      <c r="E74" s="30"/>
    </row>
    <row r="75" spans="1:22">
      <c r="A75" s="31"/>
      <c r="R75" s="32"/>
      <c r="S75" s="32"/>
      <c r="T75" s="32"/>
      <c r="U75" s="32"/>
      <c r="V75" s="14"/>
    </row>
    <row r="76" spans="1:22" ht="15.75">
      <c r="A76" s="31"/>
      <c r="B76" s="27" t="s">
        <v>204</v>
      </c>
      <c r="C76" s="27"/>
      <c r="D76" s="27"/>
      <c r="E76" s="27"/>
      <c r="F76" s="22"/>
      <c r="G76" s="22"/>
      <c r="H76" s="32"/>
      <c r="I76" s="59" t="s">
        <v>10</v>
      </c>
      <c r="J76" s="32"/>
      <c r="K76" s="32"/>
      <c r="L76" s="32"/>
      <c r="M76" s="32"/>
      <c r="N76" s="32"/>
      <c r="O76" s="32"/>
      <c r="P76" s="32"/>
      <c r="Q76" s="36" t="s">
        <v>48</v>
      </c>
      <c r="R76" s="32"/>
      <c r="S76" s="32"/>
      <c r="T76" s="32"/>
      <c r="U76" s="32"/>
    </row>
    <row r="77" spans="1:22">
      <c r="B77" s="18"/>
      <c r="C77" s="115"/>
      <c r="D77" s="115"/>
      <c r="E77" s="129"/>
      <c r="F77" s="115"/>
      <c r="G77" s="116">
        <v>1990</v>
      </c>
      <c r="H77" s="116">
        <v>1995</v>
      </c>
      <c r="I77" s="116">
        <v>2000</v>
      </c>
      <c r="J77" s="120">
        <v>2005</v>
      </c>
      <c r="K77" s="120">
        <v>2006</v>
      </c>
      <c r="L77" s="120">
        <v>2007</v>
      </c>
      <c r="M77" s="120">
        <v>2008</v>
      </c>
      <c r="N77" s="116">
        <v>2009</v>
      </c>
      <c r="O77" s="116">
        <v>2010</v>
      </c>
      <c r="P77" s="116">
        <v>2011</v>
      </c>
      <c r="Q77" s="116">
        <v>2012</v>
      </c>
      <c r="R77" s="32"/>
      <c r="S77" s="32"/>
      <c r="T77" s="32"/>
      <c r="U77" s="32"/>
    </row>
    <row r="78" spans="1:22">
      <c r="B78" s="19"/>
      <c r="C78" s="117"/>
      <c r="D78" s="117"/>
      <c r="E78" s="117"/>
      <c r="F78" s="117"/>
      <c r="G78" s="118" t="s">
        <v>147</v>
      </c>
      <c r="H78" s="118" t="s">
        <v>146</v>
      </c>
      <c r="I78" s="118" t="s">
        <v>145</v>
      </c>
      <c r="J78" s="119" t="s">
        <v>148</v>
      </c>
      <c r="K78" s="119" t="s">
        <v>0</v>
      </c>
      <c r="L78" s="119" t="s">
        <v>1</v>
      </c>
      <c r="M78" s="119" t="s">
        <v>2</v>
      </c>
      <c r="N78" s="119" t="s">
        <v>3</v>
      </c>
      <c r="O78" s="119" t="s">
        <v>4</v>
      </c>
      <c r="P78" s="119" t="s">
        <v>5</v>
      </c>
      <c r="Q78" s="119" t="s">
        <v>6</v>
      </c>
      <c r="R78" s="32"/>
      <c r="S78" s="32"/>
      <c r="T78" s="32"/>
      <c r="U78" s="32"/>
    </row>
    <row r="79" spans="1:22">
      <c r="B79" s="5" t="s">
        <v>12</v>
      </c>
      <c r="C79" s="3"/>
      <c r="D79" s="3"/>
      <c r="E79" s="130"/>
      <c r="F79" s="3"/>
      <c r="G79" s="13">
        <v>346</v>
      </c>
      <c r="H79" s="13">
        <v>247</v>
      </c>
      <c r="I79" s="13">
        <v>240</v>
      </c>
      <c r="J79" s="13">
        <v>96</v>
      </c>
      <c r="K79" s="13"/>
      <c r="L79" s="13"/>
      <c r="M79" s="13"/>
      <c r="N79" s="13">
        <v>49</v>
      </c>
      <c r="O79" s="13">
        <v>66</v>
      </c>
      <c r="P79" s="13">
        <v>25</v>
      </c>
      <c r="Q79" s="13"/>
      <c r="R79" s="32"/>
      <c r="S79" s="32"/>
      <c r="T79" s="32"/>
      <c r="U79" s="32"/>
    </row>
    <row r="80" spans="1:22">
      <c r="B80" s="5" t="s">
        <v>18</v>
      </c>
      <c r="C80" s="3"/>
      <c r="D80" s="3"/>
      <c r="E80" s="130"/>
      <c r="F80" s="3"/>
      <c r="G80" s="13">
        <v>60</v>
      </c>
      <c r="H80" s="13">
        <v>77</v>
      </c>
      <c r="I80" s="13">
        <v>15</v>
      </c>
      <c r="J80" s="13">
        <v>7</v>
      </c>
      <c r="K80" s="13"/>
      <c r="L80" s="13"/>
      <c r="M80" s="13"/>
      <c r="N80" s="13">
        <v>8</v>
      </c>
      <c r="O80" s="13">
        <v>7</v>
      </c>
      <c r="P80" s="13">
        <v>4</v>
      </c>
      <c r="Q80" s="13"/>
      <c r="R80" s="32"/>
      <c r="S80" s="32"/>
      <c r="T80" s="32"/>
      <c r="U80" s="32"/>
    </row>
    <row r="81" spans="2:21">
      <c r="B81" s="20" t="s">
        <v>11</v>
      </c>
      <c r="C81" s="57"/>
      <c r="D81" s="57"/>
      <c r="E81" s="131"/>
      <c r="F81" s="57"/>
      <c r="G81" s="16">
        <v>405</v>
      </c>
      <c r="H81" s="16">
        <v>324</v>
      </c>
      <c r="I81" s="16">
        <v>255</v>
      </c>
      <c r="J81" s="16">
        <v>103</v>
      </c>
      <c r="K81" s="16">
        <v>77</v>
      </c>
      <c r="L81" s="16">
        <v>73</v>
      </c>
      <c r="M81" s="16">
        <v>65</v>
      </c>
      <c r="N81" s="16">
        <v>57</v>
      </c>
      <c r="O81" s="16">
        <v>74</v>
      </c>
      <c r="P81" s="16">
        <v>29</v>
      </c>
      <c r="Q81" s="16">
        <v>78</v>
      </c>
      <c r="R81" s="32"/>
      <c r="S81" s="32"/>
      <c r="T81" s="32"/>
      <c r="U81" s="32"/>
    </row>
    <row r="82" spans="2:21">
      <c r="B82" s="5" t="s">
        <v>36</v>
      </c>
      <c r="C82" s="3"/>
      <c r="D82" s="3"/>
      <c r="E82" s="130"/>
      <c r="F82" s="3"/>
      <c r="G82" s="13">
        <v>8196</v>
      </c>
      <c r="H82" s="13">
        <v>11430</v>
      </c>
      <c r="I82" s="13">
        <v>8552</v>
      </c>
      <c r="J82" s="13">
        <v>8337</v>
      </c>
      <c r="K82" s="13"/>
      <c r="L82" s="13"/>
      <c r="M82" s="13"/>
      <c r="N82" s="13">
        <v>6239</v>
      </c>
      <c r="O82" s="13">
        <v>5250</v>
      </c>
      <c r="P82" s="13">
        <v>3623</v>
      </c>
      <c r="Q82" s="13"/>
      <c r="R82" s="32"/>
      <c r="S82" s="32"/>
      <c r="T82" s="32"/>
      <c r="U82" s="32"/>
    </row>
    <row r="83" spans="2:21">
      <c r="B83" s="192" t="s">
        <v>19</v>
      </c>
      <c r="C83" s="193"/>
      <c r="D83" s="3"/>
      <c r="E83" s="130"/>
      <c r="F83" s="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32"/>
      <c r="S83" s="32"/>
      <c r="T83" s="32"/>
      <c r="U83" s="32"/>
    </row>
    <row r="84" spans="2:21">
      <c r="B84" s="192" t="s">
        <v>14</v>
      </c>
      <c r="C84" s="193"/>
      <c r="D84" s="3"/>
      <c r="E84" s="130"/>
      <c r="F84" s="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32"/>
      <c r="S84" s="32"/>
      <c r="T84" s="32"/>
      <c r="U84" s="32"/>
    </row>
    <row r="85" spans="2:21">
      <c r="B85" s="192" t="s">
        <v>15</v>
      </c>
      <c r="C85" s="193"/>
      <c r="D85" s="3"/>
      <c r="E85" s="130"/>
      <c r="F85" s="3"/>
      <c r="G85" s="13"/>
      <c r="H85" s="13"/>
      <c r="I85" s="13"/>
      <c r="J85" s="13"/>
      <c r="K85" s="13"/>
      <c r="L85" s="13"/>
      <c r="M85" s="13"/>
      <c r="N85" s="13"/>
      <c r="O85" s="13"/>
      <c r="P85" s="17"/>
      <c r="Q85" s="17"/>
      <c r="R85" s="32"/>
      <c r="S85" s="32"/>
      <c r="T85" s="32"/>
      <c r="U85" s="32"/>
    </row>
    <row r="86" spans="2:21">
      <c r="B86" s="192" t="s">
        <v>16</v>
      </c>
      <c r="C86" s="193"/>
      <c r="D86" s="3"/>
      <c r="E86" s="130"/>
      <c r="F86" s="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32"/>
      <c r="S86" s="32"/>
      <c r="T86" s="32"/>
      <c r="U86" s="32"/>
    </row>
    <row r="87" spans="2:21">
      <c r="B87" s="192" t="s">
        <v>20</v>
      </c>
      <c r="C87" s="193"/>
      <c r="D87" s="3"/>
      <c r="E87" s="130"/>
      <c r="F87" s="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32"/>
      <c r="S87" s="32"/>
      <c r="T87" s="32"/>
      <c r="U87" s="32"/>
    </row>
    <row r="88" spans="2:21">
      <c r="B88" s="5" t="s">
        <v>37</v>
      </c>
      <c r="C88" s="3"/>
      <c r="D88" s="3"/>
      <c r="E88" s="130"/>
      <c r="F88" s="3"/>
      <c r="G88" s="13">
        <v>445</v>
      </c>
      <c r="H88" s="13">
        <v>568</v>
      </c>
      <c r="I88" s="13">
        <v>432</v>
      </c>
      <c r="J88" s="13">
        <v>377</v>
      </c>
      <c r="K88" s="13"/>
      <c r="L88" s="13"/>
      <c r="M88" s="13"/>
      <c r="N88" s="13">
        <v>304</v>
      </c>
      <c r="O88" s="13">
        <v>286</v>
      </c>
      <c r="P88" s="13">
        <v>924</v>
      </c>
      <c r="Q88" s="13"/>
      <c r="R88" s="32"/>
      <c r="S88" s="32"/>
      <c r="T88" s="32"/>
      <c r="U88" s="32"/>
    </row>
    <row r="89" spans="2:21">
      <c r="B89" s="5" t="s">
        <v>38</v>
      </c>
      <c r="C89" s="3"/>
      <c r="D89" s="3"/>
      <c r="E89" s="130"/>
      <c r="F89" s="3"/>
      <c r="G89" s="13">
        <v>841</v>
      </c>
      <c r="H89" s="13">
        <v>654</v>
      </c>
      <c r="I89" s="13">
        <v>552</v>
      </c>
      <c r="J89" s="13">
        <v>526</v>
      </c>
      <c r="K89" s="13"/>
      <c r="L89" s="13"/>
      <c r="M89" s="13"/>
      <c r="N89" s="13">
        <v>568</v>
      </c>
      <c r="O89" s="13">
        <v>546</v>
      </c>
      <c r="P89" s="13">
        <v>384</v>
      </c>
      <c r="Q89" s="13"/>
      <c r="R89" s="32"/>
      <c r="S89" s="32"/>
      <c r="T89" s="32"/>
      <c r="U89" s="32"/>
    </row>
    <row r="90" spans="2:21">
      <c r="B90" s="20" t="s">
        <v>13</v>
      </c>
      <c r="C90" s="57"/>
      <c r="D90" s="57"/>
      <c r="E90" s="131"/>
      <c r="F90" s="57"/>
      <c r="G90" s="16">
        <v>9482</v>
      </c>
      <c r="H90" s="16">
        <v>12652</v>
      </c>
      <c r="I90" s="16">
        <v>9536</v>
      </c>
      <c r="J90" s="16">
        <v>9239</v>
      </c>
      <c r="K90" s="16">
        <v>9249</v>
      </c>
      <c r="L90" s="16">
        <v>8494</v>
      </c>
      <c r="M90" s="16">
        <v>7882</v>
      </c>
      <c r="N90" s="16">
        <v>7112</v>
      </c>
      <c r="O90" s="16">
        <v>6083</v>
      </c>
      <c r="P90" s="16">
        <v>5181</v>
      </c>
      <c r="Q90" s="16">
        <v>5155</v>
      </c>
      <c r="R90" s="32"/>
      <c r="S90" s="32"/>
      <c r="T90" s="32"/>
      <c r="U90" s="32"/>
    </row>
    <row r="91" spans="2:21">
      <c r="B91" s="5" t="s">
        <v>49</v>
      </c>
      <c r="C91" s="3"/>
      <c r="D91" s="3"/>
      <c r="E91" s="130"/>
      <c r="F91" s="4"/>
      <c r="G91" s="13">
        <v>2224</v>
      </c>
      <c r="H91" s="13">
        <v>2921</v>
      </c>
      <c r="I91" s="13">
        <v>3168</v>
      </c>
      <c r="J91" s="13">
        <v>3769</v>
      </c>
      <c r="K91" s="13">
        <v>3499</v>
      </c>
      <c r="L91" s="13">
        <v>3406</v>
      </c>
      <c r="M91" s="13">
        <v>3158</v>
      </c>
      <c r="N91" s="13">
        <v>3408</v>
      </c>
      <c r="O91" s="13">
        <v>3510</v>
      </c>
      <c r="P91" s="13">
        <v>3816</v>
      </c>
      <c r="Q91" s="13">
        <v>4070</v>
      </c>
      <c r="R91" s="32"/>
      <c r="S91" s="32"/>
      <c r="T91" s="32"/>
      <c r="U91" s="32"/>
    </row>
    <row r="92" spans="2:21">
      <c r="B92" s="5" t="s">
        <v>50</v>
      </c>
      <c r="C92" s="3"/>
      <c r="D92" s="3"/>
      <c r="E92" s="130"/>
      <c r="F92" s="4"/>
      <c r="G92" s="13">
        <v>2460</v>
      </c>
      <c r="H92" s="13">
        <v>3130</v>
      </c>
      <c r="I92" s="13">
        <v>3580</v>
      </c>
      <c r="J92" s="13">
        <v>3996</v>
      </c>
      <c r="K92" s="13">
        <v>3678</v>
      </c>
      <c r="L92" s="13">
        <v>4074</v>
      </c>
      <c r="M92" s="13">
        <v>3896</v>
      </c>
      <c r="N92" s="13">
        <v>3971</v>
      </c>
      <c r="O92" s="13">
        <v>3768</v>
      </c>
      <c r="P92" s="13">
        <v>4024</v>
      </c>
      <c r="Q92" s="13">
        <v>3474</v>
      </c>
      <c r="R92" s="32"/>
      <c r="S92" s="32"/>
      <c r="T92" s="32"/>
      <c r="U92" s="32"/>
    </row>
    <row r="93" spans="2:21">
      <c r="B93" s="20" t="s">
        <v>39</v>
      </c>
      <c r="C93" s="57"/>
      <c r="D93" s="57"/>
      <c r="E93" s="131"/>
      <c r="F93" s="58"/>
      <c r="G93" s="16">
        <v>4685</v>
      </c>
      <c r="H93" s="16">
        <v>6051</v>
      </c>
      <c r="I93" s="16">
        <v>6749</v>
      </c>
      <c r="J93" s="16">
        <v>7765</v>
      </c>
      <c r="K93" s="16">
        <f>SUM(K91:K92)</f>
        <v>7177</v>
      </c>
      <c r="L93" s="16">
        <f>SUM(L91:L92)</f>
        <v>7480</v>
      </c>
      <c r="M93" s="16">
        <f>SUM(M91:M92)</f>
        <v>7054</v>
      </c>
      <c r="N93" s="16">
        <v>7379</v>
      </c>
      <c r="O93" s="16">
        <v>7279</v>
      </c>
      <c r="P93" s="16">
        <v>7840</v>
      </c>
      <c r="Q93" s="16">
        <f>SUM(Q91:Q92)</f>
        <v>7544</v>
      </c>
      <c r="R93" s="32"/>
      <c r="S93" s="32"/>
      <c r="T93" s="32"/>
      <c r="U93" s="32"/>
    </row>
    <row r="94" spans="2:21">
      <c r="B94" s="5" t="s">
        <v>40</v>
      </c>
      <c r="C94" s="3"/>
      <c r="D94" s="3"/>
      <c r="E94" s="130"/>
      <c r="F94" s="4"/>
      <c r="G94" s="13">
        <v>4117</v>
      </c>
      <c r="H94" s="13">
        <v>5079</v>
      </c>
      <c r="I94" s="13">
        <v>5435</v>
      </c>
      <c r="J94" s="13">
        <v>5452</v>
      </c>
      <c r="K94" s="13"/>
      <c r="L94" s="13"/>
      <c r="M94" s="13"/>
      <c r="N94" s="13">
        <v>4692</v>
      </c>
      <c r="O94" s="13">
        <v>4773</v>
      </c>
      <c r="P94" s="13">
        <v>4845</v>
      </c>
      <c r="Q94" s="13"/>
      <c r="R94" s="32"/>
      <c r="S94" s="32"/>
      <c r="T94" s="32"/>
      <c r="U94" s="32"/>
    </row>
    <row r="95" spans="2:21">
      <c r="B95" s="5" t="s">
        <v>41</v>
      </c>
      <c r="C95" s="3"/>
      <c r="D95" s="3"/>
      <c r="E95" s="130"/>
      <c r="F95" s="4"/>
      <c r="G95" s="13">
        <v>83</v>
      </c>
      <c r="H95" s="13">
        <v>90</v>
      </c>
      <c r="I95" s="13">
        <v>83</v>
      </c>
      <c r="J95" s="13">
        <v>97</v>
      </c>
      <c r="K95" s="13"/>
      <c r="L95" s="13"/>
      <c r="M95" s="13"/>
      <c r="N95" s="13">
        <v>86</v>
      </c>
      <c r="O95" s="13">
        <v>76</v>
      </c>
      <c r="P95" s="13">
        <v>82</v>
      </c>
      <c r="Q95" s="13"/>
      <c r="R95" s="32"/>
      <c r="S95" s="32"/>
      <c r="T95" s="32"/>
      <c r="U95" s="32"/>
    </row>
    <row r="96" spans="2:21">
      <c r="B96" s="5" t="s">
        <v>42</v>
      </c>
      <c r="C96" s="3"/>
      <c r="D96" s="3"/>
      <c r="E96" s="130"/>
      <c r="F96" s="4"/>
      <c r="G96" s="13">
        <v>242</v>
      </c>
      <c r="H96" s="13">
        <v>279</v>
      </c>
      <c r="I96" s="13">
        <v>282</v>
      </c>
      <c r="J96" s="13">
        <v>238</v>
      </c>
      <c r="K96" s="13"/>
      <c r="L96" s="13"/>
      <c r="M96" s="13"/>
      <c r="N96" s="13">
        <v>192</v>
      </c>
      <c r="O96" s="13">
        <v>131</v>
      </c>
      <c r="P96" s="13">
        <v>115</v>
      </c>
      <c r="Q96" s="13"/>
      <c r="R96" s="32"/>
      <c r="S96" s="32"/>
      <c r="T96" s="32"/>
      <c r="U96" s="32"/>
    </row>
    <row r="97" spans="2:22">
      <c r="B97" s="5" t="s">
        <v>43</v>
      </c>
      <c r="C97" s="3"/>
      <c r="D97" s="3"/>
      <c r="E97" s="130"/>
      <c r="F97" s="4"/>
      <c r="G97" s="13">
        <v>92</v>
      </c>
      <c r="H97" s="13">
        <v>189</v>
      </c>
      <c r="I97" s="13">
        <v>222</v>
      </c>
      <c r="J97" s="13">
        <v>175</v>
      </c>
      <c r="K97" s="13"/>
      <c r="L97" s="13"/>
      <c r="M97" s="13"/>
      <c r="N97" s="13">
        <v>155</v>
      </c>
      <c r="O97" s="13">
        <v>138</v>
      </c>
      <c r="P97" s="13">
        <v>62</v>
      </c>
      <c r="Q97" s="13"/>
      <c r="R97" s="32"/>
      <c r="S97" s="32"/>
      <c r="T97" s="32"/>
      <c r="U97" s="32"/>
    </row>
    <row r="98" spans="2:22">
      <c r="B98" s="20" t="s">
        <v>44</v>
      </c>
      <c r="C98" s="57"/>
      <c r="D98" s="57"/>
      <c r="E98" s="131"/>
      <c r="F98" s="58"/>
      <c r="G98" s="16">
        <v>4533</v>
      </c>
      <c r="H98" s="16">
        <v>5637</v>
      </c>
      <c r="I98" s="16">
        <v>6022</v>
      </c>
      <c r="J98" s="16">
        <v>5963</v>
      </c>
      <c r="K98" s="16">
        <v>5627</v>
      </c>
      <c r="L98" s="16">
        <v>5213</v>
      </c>
      <c r="M98" s="16">
        <v>5052</v>
      </c>
      <c r="N98" s="16">
        <v>5126</v>
      </c>
      <c r="O98" s="16">
        <v>5117</v>
      </c>
      <c r="P98" s="16">
        <v>5085</v>
      </c>
      <c r="Q98" s="16">
        <v>5542</v>
      </c>
      <c r="R98" s="32"/>
      <c r="S98" s="32"/>
      <c r="T98" s="32"/>
      <c r="U98" s="32"/>
    </row>
    <row r="99" spans="2:22">
      <c r="B99" s="5" t="s">
        <v>45</v>
      </c>
      <c r="C99" s="3"/>
      <c r="D99" s="3"/>
      <c r="E99" s="130"/>
      <c r="F99" s="4"/>
      <c r="G99" s="13">
        <v>422</v>
      </c>
      <c r="H99" s="13">
        <v>471</v>
      </c>
      <c r="I99" s="13">
        <v>549</v>
      </c>
      <c r="J99" s="13">
        <v>511</v>
      </c>
      <c r="K99" s="13"/>
      <c r="L99" s="13"/>
      <c r="M99" s="13"/>
      <c r="N99" s="13">
        <v>451</v>
      </c>
      <c r="O99" s="13">
        <v>444</v>
      </c>
      <c r="P99" s="13">
        <v>475</v>
      </c>
      <c r="Q99" s="13"/>
      <c r="R99" s="32"/>
      <c r="S99" s="32"/>
      <c r="T99" s="32"/>
      <c r="U99" s="32"/>
    </row>
    <row r="100" spans="2:22">
      <c r="B100" s="5" t="s">
        <v>46</v>
      </c>
      <c r="C100" s="3"/>
      <c r="D100" s="3"/>
      <c r="E100" s="130"/>
      <c r="F100" s="4"/>
      <c r="G100" s="13">
        <v>22</v>
      </c>
      <c r="H100" s="13">
        <v>84</v>
      </c>
      <c r="I100" s="13">
        <v>144</v>
      </c>
      <c r="J100" s="13">
        <v>116</v>
      </c>
      <c r="K100" s="13"/>
      <c r="L100" s="13"/>
      <c r="M100" s="13"/>
      <c r="N100" s="13">
        <v>151</v>
      </c>
      <c r="O100" s="13">
        <v>112</v>
      </c>
      <c r="P100" s="13">
        <v>132</v>
      </c>
      <c r="Q100" s="13"/>
      <c r="R100" s="32"/>
      <c r="S100" s="32"/>
      <c r="T100" s="32"/>
      <c r="U100" s="32"/>
    </row>
    <row r="101" spans="2:22">
      <c r="B101" s="20" t="s">
        <v>47</v>
      </c>
      <c r="C101" s="57"/>
      <c r="D101" s="57"/>
      <c r="E101" s="131"/>
      <c r="F101" s="58"/>
      <c r="G101" s="16">
        <v>444</v>
      </c>
      <c r="H101" s="16">
        <v>555</v>
      </c>
      <c r="I101" s="16">
        <v>693</v>
      </c>
      <c r="J101" s="16">
        <v>627</v>
      </c>
      <c r="K101" s="16">
        <v>618</v>
      </c>
      <c r="L101" s="16">
        <v>618</v>
      </c>
      <c r="M101" s="16">
        <v>605</v>
      </c>
      <c r="N101" s="16">
        <v>603</v>
      </c>
      <c r="O101" s="16">
        <v>555</v>
      </c>
      <c r="P101" s="16">
        <v>607</v>
      </c>
      <c r="Q101" s="16">
        <v>558</v>
      </c>
      <c r="R101" s="32"/>
      <c r="S101" s="32"/>
      <c r="T101" s="32"/>
      <c r="U101" s="32"/>
    </row>
    <row r="102" spans="2:22">
      <c r="B102" s="9" t="s">
        <v>24</v>
      </c>
      <c r="C102" s="123"/>
      <c r="D102" s="123"/>
      <c r="E102" s="132"/>
      <c r="F102" s="6"/>
      <c r="G102" s="35">
        <f t="shared" ref="G102:Q102" si="18">G101+G98+G93+G90+G81</f>
        <v>19549</v>
      </c>
      <c r="H102" s="35">
        <f t="shared" si="18"/>
        <v>25219</v>
      </c>
      <c r="I102" s="35">
        <f t="shared" si="18"/>
        <v>23255</v>
      </c>
      <c r="J102" s="35">
        <f t="shared" si="18"/>
        <v>23697</v>
      </c>
      <c r="K102" s="35">
        <f t="shared" si="18"/>
        <v>22748</v>
      </c>
      <c r="L102" s="35">
        <f t="shared" si="18"/>
        <v>21878</v>
      </c>
      <c r="M102" s="35">
        <f t="shared" si="18"/>
        <v>20658</v>
      </c>
      <c r="N102" s="35">
        <f t="shared" si="18"/>
        <v>20277</v>
      </c>
      <c r="O102" s="35">
        <f t="shared" si="18"/>
        <v>19108</v>
      </c>
      <c r="P102" s="35">
        <f t="shared" si="18"/>
        <v>18742</v>
      </c>
      <c r="Q102" s="35">
        <f t="shared" si="18"/>
        <v>18877</v>
      </c>
      <c r="R102" s="32"/>
      <c r="S102" s="32"/>
      <c r="T102" s="32"/>
      <c r="U102" s="32"/>
    </row>
    <row r="103" spans="2:22">
      <c r="B103" s="10" t="s">
        <v>17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32"/>
      <c r="S103" s="32"/>
      <c r="T103" s="32"/>
      <c r="U103" s="32"/>
      <c r="V103" s="14"/>
    </row>
    <row r="105" spans="2:22" ht="15.75">
      <c r="B105" s="27" t="s">
        <v>73</v>
      </c>
      <c r="C105" s="27"/>
      <c r="D105" s="27"/>
      <c r="E105" s="27"/>
      <c r="F105" s="22"/>
      <c r="G105" s="22"/>
      <c r="H105" s="32"/>
      <c r="I105" s="32"/>
      <c r="J105" s="32"/>
      <c r="K105" s="32"/>
      <c r="L105" s="32"/>
    </row>
    <row r="106" spans="2:22" ht="43.5" customHeight="1">
      <c r="B106" s="40" t="s">
        <v>51</v>
      </c>
      <c r="C106" s="124"/>
      <c r="D106" s="124"/>
      <c r="E106" s="133"/>
      <c r="F106" s="41" t="s">
        <v>52</v>
      </c>
      <c r="G106" s="42" t="s">
        <v>53</v>
      </c>
      <c r="H106" s="44" t="s">
        <v>54</v>
      </c>
      <c r="I106" s="207" t="s">
        <v>55</v>
      </c>
      <c r="J106" s="208"/>
      <c r="K106" s="207" t="s">
        <v>56</v>
      </c>
      <c r="L106" s="209"/>
      <c r="R106" s="36"/>
      <c r="S106" s="36"/>
      <c r="T106" s="49"/>
      <c r="U106" s="48"/>
    </row>
    <row r="107" spans="2:22" ht="34.5" customHeight="1">
      <c r="B107" s="43"/>
      <c r="C107" s="125"/>
      <c r="D107" s="125"/>
      <c r="E107" s="125"/>
      <c r="F107" s="52">
        <v>2010</v>
      </c>
      <c r="G107" s="53">
        <v>2011</v>
      </c>
      <c r="H107" s="45"/>
      <c r="I107" s="38" t="s">
        <v>57</v>
      </c>
      <c r="J107" s="37" t="s">
        <v>58</v>
      </c>
      <c r="K107" s="38" t="s">
        <v>59</v>
      </c>
      <c r="L107" s="37" t="s">
        <v>60</v>
      </c>
      <c r="R107" s="36"/>
      <c r="S107" s="50"/>
      <c r="T107" s="36"/>
      <c r="U107" s="48"/>
    </row>
    <row r="108" spans="2:22">
      <c r="B108" s="5" t="s">
        <v>62</v>
      </c>
      <c r="C108" s="5"/>
      <c r="D108" s="5"/>
      <c r="E108" s="134"/>
      <c r="F108" s="56">
        <v>66.417000000000002</v>
      </c>
      <c r="G108" s="56">
        <v>25.14</v>
      </c>
      <c r="H108" s="46">
        <f>(G108-F108)/F108</f>
        <v>-0.6214824517819233</v>
      </c>
      <c r="I108" s="56">
        <v>25.14</v>
      </c>
      <c r="J108" s="47">
        <f>(I108-F108)/F108</f>
        <v>-0.6214824517819233</v>
      </c>
      <c r="K108" s="56">
        <v>0</v>
      </c>
      <c r="L108" s="47">
        <f t="shared" ref="L108:L126" si="19">K108/F108</f>
        <v>0</v>
      </c>
      <c r="R108" s="48"/>
      <c r="S108" s="51"/>
      <c r="T108" s="48"/>
      <c r="U108" s="48"/>
    </row>
    <row r="109" spans="2:22">
      <c r="B109" s="5" t="s">
        <v>63</v>
      </c>
      <c r="C109" s="5"/>
      <c r="D109" s="5"/>
      <c r="E109" s="134"/>
      <c r="F109" s="56">
        <v>7.1310000000000002</v>
      </c>
      <c r="G109" s="56">
        <v>4.1479999999999997</v>
      </c>
      <c r="H109" s="46">
        <f t="shared" ref="H109:H126" si="20">(G109-F109)/F109</f>
        <v>-0.41831440190716596</v>
      </c>
      <c r="I109" s="56">
        <v>3.8370000000000002</v>
      </c>
      <c r="J109" s="47">
        <f t="shared" ref="J109:J126" si="21">(I109-F109)/F109</f>
        <v>-0.4619267984854859</v>
      </c>
      <c r="K109" s="56">
        <v>0.311</v>
      </c>
      <c r="L109" s="47">
        <f t="shared" si="19"/>
        <v>4.3612396578320008E-2</v>
      </c>
      <c r="R109" s="48"/>
      <c r="S109" s="51"/>
      <c r="T109" s="48"/>
      <c r="U109" s="48"/>
    </row>
    <row r="110" spans="2:22">
      <c r="B110" s="9" t="s">
        <v>61</v>
      </c>
      <c r="C110" s="9"/>
      <c r="D110" s="9"/>
      <c r="E110" s="135"/>
      <c r="F110" s="35">
        <f>SUM(F108:F109)</f>
        <v>73.548000000000002</v>
      </c>
      <c r="G110" s="35">
        <f>SUM(G108:G109)</f>
        <v>29.288</v>
      </c>
      <c r="H110" s="46">
        <f t="shared" si="20"/>
        <v>-0.60178386903790726</v>
      </c>
      <c r="I110" s="35">
        <f>SUM(I108:I109)</f>
        <v>28.977</v>
      </c>
      <c r="J110" s="47">
        <f t="shared" si="21"/>
        <v>-0.60601240006526347</v>
      </c>
      <c r="K110" s="35">
        <f>G110-I110</f>
        <v>0.31099999999999994</v>
      </c>
      <c r="L110" s="47">
        <f t="shared" si="19"/>
        <v>4.2285310273562837E-3</v>
      </c>
      <c r="R110" s="48"/>
      <c r="S110" s="51"/>
      <c r="T110" s="48"/>
      <c r="U110" s="48"/>
    </row>
    <row r="111" spans="2:22">
      <c r="B111" s="5" t="s">
        <v>36</v>
      </c>
      <c r="C111" s="5"/>
      <c r="D111" s="5"/>
      <c r="E111" s="134"/>
      <c r="F111" s="56">
        <v>5250.1850000000004</v>
      </c>
      <c r="G111" s="56">
        <v>3622.9029999999998</v>
      </c>
      <c r="H111" s="46">
        <f t="shared" si="20"/>
        <v>-0.30994755422904152</v>
      </c>
      <c r="I111" s="56">
        <v>3198.8380000000002</v>
      </c>
      <c r="J111" s="47">
        <f t="shared" si="21"/>
        <v>-0.3907189937116502</v>
      </c>
      <c r="K111" s="56">
        <v>424.065</v>
      </c>
      <c r="L111" s="47">
        <f t="shared" si="19"/>
        <v>8.0771439482608703E-2</v>
      </c>
      <c r="R111" s="48"/>
      <c r="S111" s="51"/>
      <c r="T111" s="48"/>
      <c r="U111" s="48"/>
    </row>
    <row r="112" spans="2:22">
      <c r="B112" s="5" t="s">
        <v>37</v>
      </c>
      <c r="C112" s="5"/>
      <c r="D112" s="5"/>
      <c r="E112" s="134"/>
      <c r="F112" s="56">
        <v>286</v>
      </c>
      <c r="G112" s="56">
        <v>924.423</v>
      </c>
      <c r="H112" s="46">
        <f t="shared" si="20"/>
        <v>2.2322482517482518</v>
      </c>
      <c r="I112" s="56">
        <v>860.48699999999997</v>
      </c>
      <c r="J112" s="47">
        <f t="shared" si="21"/>
        <v>2.0086958041958041</v>
      </c>
      <c r="K112" s="56">
        <v>63.936999999999998</v>
      </c>
      <c r="L112" s="47">
        <f t="shared" si="19"/>
        <v>0.22355594405594406</v>
      </c>
      <c r="R112" s="48"/>
      <c r="S112" s="51"/>
      <c r="T112" s="48"/>
      <c r="U112" s="48"/>
    </row>
    <row r="113" spans="2:21">
      <c r="B113" s="5" t="s">
        <v>38</v>
      </c>
      <c r="C113" s="5"/>
      <c r="D113" s="5"/>
      <c r="E113" s="134"/>
      <c r="F113" s="56">
        <v>546.33299999999997</v>
      </c>
      <c r="G113" s="56">
        <v>384.39</v>
      </c>
      <c r="H113" s="46">
        <f t="shared" si="20"/>
        <v>-0.29641811861996253</v>
      </c>
      <c r="I113" s="56">
        <v>370.67500000000001</v>
      </c>
      <c r="J113" s="47">
        <f t="shared" si="21"/>
        <v>-0.32152185571803271</v>
      </c>
      <c r="K113" s="56">
        <v>13.715</v>
      </c>
      <c r="L113" s="47">
        <f t="shared" si="19"/>
        <v>2.5103737098070227E-2</v>
      </c>
      <c r="R113" s="48"/>
      <c r="S113" s="51"/>
      <c r="T113" s="48"/>
      <c r="U113" s="48"/>
    </row>
    <row r="114" spans="2:21">
      <c r="B114" s="9" t="s">
        <v>13</v>
      </c>
      <c r="C114" s="9"/>
      <c r="D114" s="9"/>
      <c r="E114" s="135"/>
      <c r="F114" s="35">
        <f>SUM(F111:F113)</f>
        <v>6082.518</v>
      </c>
      <c r="G114" s="35">
        <f>SUM(G111:G113)</f>
        <v>4931.7160000000003</v>
      </c>
      <c r="H114" s="46">
        <f t="shared" si="20"/>
        <v>-0.18919828926112503</v>
      </c>
      <c r="I114" s="35">
        <f>SUM(I111:I113)</f>
        <v>4430</v>
      </c>
      <c r="J114" s="47">
        <f t="shared" si="21"/>
        <v>-0.27168320751373032</v>
      </c>
      <c r="K114" s="35">
        <f>G114-I114</f>
        <v>501.71600000000035</v>
      </c>
      <c r="L114" s="47">
        <f t="shared" si="19"/>
        <v>8.2484918252605316E-2</v>
      </c>
      <c r="R114" s="48"/>
      <c r="S114" s="51"/>
      <c r="T114" s="48"/>
      <c r="U114" s="48"/>
    </row>
    <row r="115" spans="2:21">
      <c r="B115" s="5" t="s">
        <v>64</v>
      </c>
      <c r="C115" s="5"/>
      <c r="D115" s="5"/>
      <c r="E115" s="134"/>
      <c r="F115" s="56">
        <v>3510.4879999999998</v>
      </c>
      <c r="G115" s="56">
        <v>3816.1109999999999</v>
      </c>
      <c r="H115" s="46">
        <f t="shared" si="20"/>
        <v>8.7059975707081197E-2</v>
      </c>
      <c r="I115" s="56">
        <v>3315.8879999999999</v>
      </c>
      <c r="J115" s="47">
        <f t="shared" si="21"/>
        <v>-5.5433888393864303E-2</v>
      </c>
      <c r="K115" s="56">
        <v>500.22300000000001</v>
      </c>
      <c r="L115" s="47">
        <f t="shared" si="19"/>
        <v>0.14249386410094553</v>
      </c>
      <c r="R115" s="48"/>
      <c r="S115" s="51"/>
      <c r="T115" s="48"/>
      <c r="U115" s="48"/>
    </row>
    <row r="116" spans="2:21">
      <c r="B116" s="5" t="s">
        <v>65</v>
      </c>
      <c r="C116" s="5"/>
      <c r="D116" s="5"/>
      <c r="E116" s="134"/>
      <c r="F116" s="56">
        <v>3768.1619999999998</v>
      </c>
      <c r="G116" s="56">
        <v>4023.549</v>
      </c>
      <c r="H116" s="46">
        <f t="shared" si="20"/>
        <v>6.777495235077477E-2</v>
      </c>
      <c r="I116" s="56">
        <v>3529.0819999999999</v>
      </c>
      <c r="J116" s="47">
        <f t="shared" si="21"/>
        <v>-6.3447378323968004E-2</v>
      </c>
      <c r="K116" s="56">
        <v>494.46699999999998</v>
      </c>
      <c r="L116" s="47">
        <f t="shared" si="19"/>
        <v>0.13122233067474276</v>
      </c>
      <c r="R116" s="48"/>
      <c r="S116" s="51"/>
      <c r="T116" s="48"/>
      <c r="U116" s="48"/>
    </row>
    <row r="117" spans="2:21">
      <c r="B117" s="9" t="s">
        <v>66</v>
      </c>
      <c r="C117" s="9"/>
      <c r="D117" s="9"/>
      <c r="E117" s="135"/>
      <c r="F117" s="35">
        <f>SUM(F115:F116)</f>
        <v>7278.65</v>
      </c>
      <c r="G117" s="35">
        <f>SUM(G115:G116)</f>
        <v>7839.66</v>
      </c>
      <c r="H117" s="46">
        <f t="shared" si="20"/>
        <v>7.7076106146057338E-2</v>
      </c>
      <c r="I117" s="35">
        <f>SUM(I115:I116)</f>
        <v>6844.9699999999993</v>
      </c>
      <c r="J117" s="47">
        <f t="shared" si="21"/>
        <v>-5.9582477519869802E-2</v>
      </c>
      <c r="K117" s="35">
        <f>G117-I117</f>
        <v>994.69000000000051</v>
      </c>
      <c r="L117" s="47">
        <f t="shared" si="19"/>
        <v>0.13665858366592715</v>
      </c>
      <c r="R117" s="48"/>
      <c r="S117" s="51"/>
      <c r="T117" s="48"/>
      <c r="U117" s="48"/>
    </row>
    <row r="118" spans="2:21">
      <c r="B118" s="5" t="s">
        <v>67</v>
      </c>
      <c r="C118" s="5"/>
      <c r="D118" s="5"/>
      <c r="E118" s="134"/>
      <c r="F118" s="56">
        <v>4772.8829999999998</v>
      </c>
      <c r="G118" s="56">
        <v>4844.8940000000002</v>
      </c>
      <c r="H118" s="46">
        <f t="shared" si="20"/>
        <v>1.5087526763174463E-2</v>
      </c>
      <c r="I118" s="56">
        <v>4844.8940000000002</v>
      </c>
      <c r="J118" s="47">
        <f t="shared" si="21"/>
        <v>1.5087526763174463E-2</v>
      </c>
      <c r="K118" s="56">
        <v>0</v>
      </c>
      <c r="L118" s="47">
        <f t="shared" si="19"/>
        <v>0</v>
      </c>
      <c r="R118" s="48"/>
      <c r="S118" s="51"/>
      <c r="T118" s="48"/>
      <c r="U118" s="48"/>
    </row>
    <row r="119" spans="2:21">
      <c r="B119" s="5" t="s">
        <v>68</v>
      </c>
      <c r="C119" s="5"/>
      <c r="D119" s="5"/>
      <c r="E119" s="134"/>
      <c r="F119" s="56">
        <v>75.801000000000002</v>
      </c>
      <c r="G119" s="56">
        <v>81.900000000000006</v>
      </c>
      <c r="H119" s="46">
        <f t="shared" si="20"/>
        <v>8.0460679938259436E-2</v>
      </c>
      <c r="I119" s="56">
        <v>65.578000000000003</v>
      </c>
      <c r="J119" s="47">
        <f t="shared" si="21"/>
        <v>-0.1348662946399124</v>
      </c>
      <c r="K119" s="56">
        <v>16.321000000000002</v>
      </c>
      <c r="L119" s="47">
        <f t="shared" si="19"/>
        <v>0.21531378214007732</v>
      </c>
      <c r="R119" s="48"/>
      <c r="S119" s="51"/>
      <c r="T119" s="48"/>
      <c r="U119" s="48"/>
    </row>
    <row r="120" spans="2:21">
      <c r="B120" s="8" t="s">
        <v>69</v>
      </c>
      <c r="C120" s="8"/>
      <c r="D120" s="8"/>
      <c r="E120" s="136"/>
      <c r="F120" s="56">
        <v>131.185</v>
      </c>
      <c r="G120" s="56">
        <v>114.94799999999999</v>
      </c>
      <c r="H120" s="46">
        <f t="shared" si="20"/>
        <v>-0.12377177268742622</v>
      </c>
      <c r="I120" s="56">
        <v>114.94799999999999</v>
      </c>
      <c r="J120" s="47">
        <f t="shared" si="21"/>
        <v>-0.12377177268742622</v>
      </c>
      <c r="K120" s="56">
        <v>0</v>
      </c>
      <c r="L120" s="47">
        <f t="shared" si="19"/>
        <v>0</v>
      </c>
      <c r="R120" s="48"/>
      <c r="S120" s="51"/>
      <c r="T120" s="48"/>
      <c r="U120" s="48"/>
    </row>
    <row r="121" spans="2:21">
      <c r="B121" s="8" t="s">
        <v>70</v>
      </c>
      <c r="C121" s="8"/>
      <c r="D121" s="8"/>
      <c r="E121" s="136"/>
      <c r="F121" s="56">
        <v>137.59399999999999</v>
      </c>
      <c r="G121" s="56">
        <v>61.618000000000002</v>
      </c>
      <c r="H121" s="46">
        <f t="shared" si="20"/>
        <v>-0.55217524019942732</v>
      </c>
      <c r="I121" s="56">
        <v>61.618000000000002</v>
      </c>
      <c r="J121" s="47">
        <f t="shared" si="21"/>
        <v>-0.55217524019942732</v>
      </c>
      <c r="K121" s="56">
        <v>0</v>
      </c>
      <c r="L121" s="47">
        <f t="shared" si="19"/>
        <v>0</v>
      </c>
      <c r="R121" s="48"/>
      <c r="S121" s="51"/>
      <c r="T121" s="48"/>
      <c r="U121" s="48"/>
    </row>
    <row r="122" spans="2:21">
      <c r="B122" s="34" t="s">
        <v>44</v>
      </c>
      <c r="C122" s="34"/>
      <c r="D122" s="34"/>
      <c r="E122" s="137"/>
      <c r="F122" s="35">
        <f>SUM(F118:F121)</f>
        <v>5117.4630000000006</v>
      </c>
      <c r="G122" s="35">
        <f>SUM(G118:G121)</f>
        <v>5103.3600000000006</v>
      </c>
      <c r="H122" s="46">
        <f t="shared" si="20"/>
        <v>-2.7558577365386057E-3</v>
      </c>
      <c r="I122" s="35">
        <f>SUM(I118:I121)</f>
        <v>5087.0380000000014</v>
      </c>
      <c r="J122" s="47">
        <f t="shared" si="21"/>
        <v>-5.9453287693529526E-3</v>
      </c>
      <c r="K122" s="35">
        <f>G122-I122</f>
        <v>16.321999999999207</v>
      </c>
      <c r="L122" s="47">
        <f t="shared" si="19"/>
        <v>3.1894710328143464E-3</v>
      </c>
      <c r="R122" s="48"/>
      <c r="S122" s="51"/>
      <c r="T122" s="48"/>
      <c r="U122" s="48"/>
    </row>
    <row r="123" spans="2:21">
      <c r="B123" s="8" t="s">
        <v>45</v>
      </c>
      <c r="C123" s="8"/>
      <c r="D123" s="8"/>
      <c r="E123" s="136"/>
      <c r="F123" s="56">
        <v>443.55500000000001</v>
      </c>
      <c r="G123" s="56">
        <v>474.65699999999998</v>
      </c>
      <c r="H123" s="46">
        <f t="shared" si="20"/>
        <v>7.0119827304392854E-2</v>
      </c>
      <c r="I123" s="56">
        <v>474.65699999999998</v>
      </c>
      <c r="J123" s="47">
        <f t="shared" si="21"/>
        <v>7.0119827304392854E-2</v>
      </c>
      <c r="K123" s="56">
        <v>0</v>
      </c>
      <c r="L123" s="47">
        <f t="shared" si="19"/>
        <v>0</v>
      </c>
      <c r="R123" s="48"/>
      <c r="S123" s="51"/>
      <c r="T123" s="48"/>
      <c r="U123" s="48"/>
    </row>
    <row r="124" spans="2:21">
      <c r="B124" s="8" t="s">
        <v>46</v>
      </c>
      <c r="C124" s="8"/>
      <c r="D124" s="8"/>
      <c r="E124" s="136"/>
      <c r="F124" s="56">
        <v>111.54</v>
      </c>
      <c r="G124" s="56">
        <v>132.35</v>
      </c>
      <c r="H124" s="46">
        <f t="shared" si="20"/>
        <v>0.18656984041599414</v>
      </c>
      <c r="I124" s="56">
        <v>132.35</v>
      </c>
      <c r="J124" s="47">
        <f t="shared" si="21"/>
        <v>0.18656984041599414</v>
      </c>
      <c r="K124" s="56">
        <v>0</v>
      </c>
      <c r="L124" s="47">
        <f t="shared" si="19"/>
        <v>0</v>
      </c>
      <c r="R124" s="48"/>
      <c r="S124" s="51"/>
      <c r="T124" s="48"/>
      <c r="U124" s="48"/>
    </row>
    <row r="125" spans="2:21">
      <c r="B125" s="34" t="s">
        <v>47</v>
      </c>
      <c r="C125" s="34"/>
      <c r="D125" s="34"/>
      <c r="E125" s="137"/>
      <c r="F125" s="35">
        <f>SUM(F123:F124)</f>
        <v>555.09500000000003</v>
      </c>
      <c r="G125" s="35">
        <f>SUM(G123:G124)</f>
        <v>607.00699999999995</v>
      </c>
      <c r="H125" s="46">
        <f t="shared" si="20"/>
        <v>9.3519127356578455E-2</v>
      </c>
      <c r="I125" s="35">
        <f>SUM(I123:I124)</f>
        <v>607.00699999999995</v>
      </c>
      <c r="J125" s="47">
        <f t="shared" si="21"/>
        <v>9.3519127356578455E-2</v>
      </c>
      <c r="K125" s="35">
        <f>G125-I125</f>
        <v>0</v>
      </c>
      <c r="L125" s="47">
        <f t="shared" si="19"/>
        <v>0</v>
      </c>
      <c r="R125" s="48"/>
      <c r="S125" s="51"/>
      <c r="T125" s="48"/>
      <c r="U125" s="48"/>
    </row>
    <row r="126" spans="2:21">
      <c r="B126" s="34" t="s">
        <v>24</v>
      </c>
      <c r="C126" s="34"/>
      <c r="D126" s="34"/>
      <c r="E126" s="137"/>
      <c r="F126" s="35">
        <f>F125+F122+F117+F114+F110</f>
        <v>19107.274000000001</v>
      </c>
      <c r="G126" s="35">
        <f>G125+G122+G117+G114+G110</f>
        <v>18511.031000000003</v>
      </c>
      <c r="H126" s="46">
        <f t="shared" si="20"/>
        <v>-3.1205026944188821E-2</v>
      </c>
      <c r="I126" s="35">
        <f>I125+I122+I117+I114+I110</f>
        <v>16997.991999999998</v>
      </c>
      <c r="J126" s="47">
        <f t="shared" si="21"/>
        <v>-0.11039157129373885</v>
      </c>
      <c r="K126" s="35">
        <f>G126-I126</f>
        <v>1513.0390000000043</v>
      </c>
      <c r="L126" s="47">
        <f t="shared" si="19"/>
        <v>7.9186544349550025E-2</v>
      </c>
      <c r="R126" s="48"/>
      <c r="S126" s="51"/>
      <c r="T126" s="48"/>
      <c r="U126" s="48"/>
    </row>
    <row r="127" spans="2:21" s="31" customFormat="1">
      <c r="B127" s="33" t="s">
        <v>72</v>
      </c>
      <c r="C127" s="33"/>
      <c r="D127" s="33"/>
      <c r="E127" s="138"/>
      <c r="F127" s="16"/>
      <c r="G127" s="16"/>
      <c r="H127" s="54"/>
      <c r="I127" s="16">
        <f>G126-I126</f>
        <v>1513.0390000000043</v>
      </c>
      <c r="J127" s="55"/>
      <c r="K127" s="16"/>
      <c r="L127" s="55"/>
      <c r="M127" s="1"/>
      <c r="N127" s="1"/>
      <c r="O127" s="1"/>
      <c r="P127" s="1"/>
      <c r="Q127" s="1"/>
      <c r="R127" s="48"/>
      <c r="S127" s="48"/>
      <c r="T127" s="48"/>
      <c r="U127" s="48"/>
    </row>
    <row r="128" spans="2:21">
      <c r="B128" s="39" t="s">
        <v>71</v>
      </c>
      <c r="C128" s="21"/>
      <c r="D128" s="21"/>
      <c r="E128" s="21"/>
    </row>
    <row r="130" spans="2:17" ht="15.75">
      <c r="B130" s="27" t="s">
        <v>108</v>
      </c>
      <c r="C130" s="27"/>
      <c r="D130" s="27"/>
      <c r="E130" s="27"/>
      <c r="Q130" s="36" t="s">
        <v>48</v>
      </c>
    </row>
    <row r="131" spans="2:17">
      <c r="B131" s="2" t="s">
        <v>51</v>
      </c>
      <c r="C131" s="2"/>
      <c r="D131" s="2"/>
      <c r="E131" s="2"/>
      <c r="F131" s="2"/>
      <c r="G131" s="2">
        <v>1990</v>
      </c>
      <c r="H131" s="2">
        <v>1995</v>
      </c>
      <c r="I131" s="2">
        <v>2000</v>
      </c>
      <c r="J131" s="24">
        <v>2005</v>
      </c>
      <c r="K131" s="24">
        <v>2006</v>
      </c>
      <c r="L131" s="24">
        <v>2007</v>
      </c>
      <c r="M131" s="24">
        <v>2008</v>
      </c>
      <c r="N131" s="2">
        <v>2009</v>
      </c>
      <c r="O131" s="2">
        <v>2010</v>
      </c>
      <c r="P131" s="60">
        <v>2011</v>
      </c>
      <c r="Q131" s="2">
        <v>2012</v>
      </c>
    </row>
    <row r="132" spans="2:17">
      <c r="B132" s="64" t="s">
        <v>90</v>
      </c>
      <c r="C132" s="64"/>
      <c r="D132" s="64"/>
      <c r="E132" s="64"/>
      <c r="F132" s="61" t="s">
        <v>74</v>
      </c>
      <c r="G132" s="2">
        <v>150</v>
      </c>
      <c r="H132" s="2">
        <v>150</v>
      </c>
      <c r="I132" s="2">
        <v>150</v>
      </c>
      <c r="J132" s="2">
        <v>232</v>
      </c>
      <c r="K132" s="2"/>
      <c r="L132" s="2"/>
      <c r="M132" s="2"/>
      <c r="N132" s="2">
        <v>216</v>
      </c>
      <c r="O132" s="2">
        <v>216</v>
      </c>
      <c r="P132" s="2">
        <v>216</v>
      </c>
      <c r="Q132" s="2"/>
    </row>
    <row r="133" spans="2:17">
      <c r="B133" s="65"/>
      <c r="C133" s="65"/>
      <c r="D133" s="65"/>
      <c r="E133" s="65"/>
      <c r="F133" s="61" t="s">
        <v>75</v>
      </c>
      <c r="G133" s="2">
        <v>2</v>
      </c>
      <c r="H133" s="2">
        <v>2</v>
      </c>
      <c r="I133" s="2">
        <v>2</v>
      </c>
      <c r="J133" s="2">
        <v>8</v>
      </c>
      <c r="K133" s="2"/>
      <c r="L133" s="2"/>
      <c r="M133" s="2"/>
      <c r="N133" s="2">
        <v>9</v>
      </c>
      <c r="O133" s="2">
        <v>9</v>
      </c>
      <c r="P133" s="2">
        <v>9</v>
      </c>
      <c r="Q133" s="2"/>
    </row>
    <row r="134" spans="2:17">
      <c r="B134" s="65"/>
      <c r="C134" s="65"/>
      <c r="D134" s="65"/>
      <c r="E134" s="65"/>
      <c r="F134" s="61" t="s">
        <v>40</v>
      </c>
      <c r="G134" s="2">
        <v>238</v>
      </c>
      <c r="H134" s="2">
        <v>251</v>
      </c>
      <c r="I134" s="2">
        <v>259</v>
      </c>
      <c r="J134" s="2">
        <v>256</v>
      </c>
      <c r="K134" s="2"/>
      <c r="L134" s="2"/>
      <c r="M134" s="2"/>
      <c r="N134" s="2">
        <v>240</v>
      </c>
      <c r="O134" s="2">
        <v>237</v>
      </c>
      <c r="P134" s="2">
        <v>242</v>
      </c>
      <c r="Q134" s="2"/>
    </row>
    <row r="135" spans="2:17">
      <c r="B135" s="65"/>
      <c r="C135" s="65"/>
      <c r="D135" s="65"/>
      <c r="E135" s="65"/>
      <c r="F135" s="61" t="s">
        <v>41</v>
      </c>
      <c r="G135" s="2">
        <v>1</v>
      </c>
      <c r="H135" s="2">
        <v>1</v>
      </c>
      <c r="I135" s="2">
        <v>1</v>
      </c>
      <c r="J135" s="2">
        <v>1</v>
      </c>
      <c r="K135" s="2"/>
      <c r="L135" s="2"/>
      <c r="M135" s="2"/>
      <c r="N135" s="2">
        <v>0</v>
      </c>
      <c r="O135" s="2">
        <v>0</v>
      </c>
      <c r="P135" s="2">
        <v>0</v>
      </c>
      <c r="Q135" s="2"/>
    </row>
    <row r="136" spans="2:17">
      <c r="B136" s="65"/>
      <c r="C136" s="65"/>
      <c r="D136" s="65"/>
      <c r="E136" s="65"/>
      <c r="F136" s="61" t="s">
        <v>42</v>
      </c>
      <c r="G136" s="2">
        <v>23</v>
      </c>
      <c r="H136" s="2">
        <v>26</v>
      </c>
      <c r="I136" s="2">
        <v>27</v>
      </c>
      <c r="J136" s="2">
        <v>22</v>
      </c>
      <c r="K136" s="2"/>
      <c r="L136" s="2"/>
      <c r="M136" s="2"/>
      <c r="N136" s="2">
        <v>18</v>
      </c>
      <c r="O136" s="2">
        <v>13</v>
      </c>
      <c r="P136" s="2">
        <v>8</v>
      </c>
      <c r="Q136" s="2"/>
    </row>
    <row r="137" spans="2:17">
      <c r="B137" s="65"/>
      <c r="C137" s="65"/>
      <c r="D137" s="65"/>
      <c r="E137" s="65"/>
      <c r="F137" s="61" t="s">
        <v>43</v>
      </c>
      <c r="G137" s="2">
        <v>3</v>
      </c>
      <c r="H137" s="2">
        <v>5</v>
      </c>
      <c r="I137" s="2">
        <v>7</v>
      </c>
      <c r="J137" s="2">
        <v>9</v>
      </c>
      <c r="K137" s="2"/>
      <c r="L137" s="2"/>
      <c r="M137" s="2"/>
      <c r="N137" s="2">
        <v>9</v>
      </c>
      <c r="O137" s="2">
        <v>8</v>
      </c>
      <c r="P137" s="2">
        <v>7</v>
      </c>
      <c r="Q137" s="2"/>
    </row>
    <row r="138" spans="2:17">
      <c r="B138" s="63"/>
      <c r="C138" s="63"/>
      <c r="D138" s="63"/>
      <c r="E138" s="63"/>
      <c r="F138" s="67" t="s">
        <v>76</v>
      </c>
      <c r="G138" s="66">
        <f>SUM(G132:G137)</f>
        <v>417</v>
      </c>
      <c r="H138" s="66">
        <f t="shared" ref="H138:O138" si="22">SUM(H132:H137)</f>
        <v>435</v>
      </c>
      <c r="I138" s="66">
        <f t="shared" si="22"/>
        <v>446</v>
      </c>
      <c r="J138" s="66">
        <f t="shared" si="22"/>
        <v>528</v>
      </c>
      <c r="K138" s="66"/>
      <c r="L138" s="66"/>
      <c r="M138" s="66"/>
      <c r="N138" s="66">
        <f t="shared" si="22"/>
        <v>492</v>
      </c>
      <c r="O138" s="66">
        <f t="shared" si="22"/>
        <v>483</v>
      </c>
      <c r="P138" s="66">
        <f>SUM(P132:P137)</f>
        <v>482</v>
      </c>
      <c r="Q138" s="66"/>
    </row>
    <row r="139" spans="2:17">
      <c r="B139" s="64" t="s">
        <v>91</v>
      </c>
      <c r="C139" s="64"/>
      <c r="D139" s="64"/>
      <c r="E139" s="64"/>
      <c r="F139" s="61" t="s">
        <v>77</v>
      </c>
      <c r="G139" s="2">
        <v>12795</v>
      </c>
      <c r="H139" s="2">
        <v>12815</v>
      </c>
      <c r="I139" s="2">
        <v>11592</v>
      </c>
      <c r="J139" s="2">
        <v>10504</v>
      </c>
      <c r="K139" s="2"/>
      <c r="L139" s="2"/>
      <c r="M139" s="2"/>
      <c r="N139" s="2">
        <v>10318</v>
      </c>
      <c r="O139" s="2">
        <v>10146</v>
      </c>
      <c r="P139" s="2">
        <v>9553</v>
      </c>
      <c r="Q139" s="2"/>
    </row>
    <row r="140" spans="2:17">
      <c r="B140" s="65"/>
      <c r="C140" s="65"/>
      <c r="D140" s="65"/>
      <c r="E140" s="65"/>
      <c r="F140" s="61" t="s">
        <v>78</v>
      </c>
      <c r="G140" s="2">
        <v>4199</v>
      </c>
      <c r="H140" s="2">
        <v>4128</v>
      </c>
      <c r="I140" s="2">
        <v>3738</v>
      </c>
      <c r="J140" s="2">
        <v>3416</v>
      </c>
      <c r="K140" s="2"/>
      <c r="L140" s="2"/>
      <c r="M140" s="2"/>
      <c r="N140" s="2">
        <v>3380</v>
      </c>
      <c r="O140" s="2">
        <v>3330</v>
      </c>
      <c r="P140" s="2">
        <v>3139</v>
      </c>
      <c r="Q140" s="2"/>
    </row>
    <row r="141" spans="2:17">
      <c r="B141" s="65"/>
      <c r="C141" s="65"/>
      <c r="D141" s="65"/>
      <c r="E141" s="65"/>
      <c r="F141" s="61" t="s">
        <v>79</v>
      </c>
      <c r="G141" s="2">
        <v>15792</v>
      </c>
      <c r="H141" s="2">
        <v>16128</v>
      </c>
      <c r="I141" s="2">
        <v>13488</v>
      </c>
      <c r="J141" s="2">
        <v>12720</v>
      </c>
      <c r="K141" s="2"/>
      <c r="L141" s="2"/>
      <c r="M141" s="2"/>
      <c r="N141" s="2">
        <v>11728</v>
      </c>
      <c r="O141" s="2">
        <v>11744</v>
      </c>
      <c r="P141" s="2">
        <v>10624</v>
      </c>
      <c r="Q141" s="2"/>
    </row>
    <row r="142" spans="2:17">
      <c r="B142" s="65"/>
      <c r="C142" s="65"/>
      <c r="D142" s="65"/>
      <c r="E142" s="65"/>
      <c r="F142" s="61" t="s">
        <v>80</v>
      </c>
      <c r="G142" s="2">
        <v>95</v>
      </c>
      <c r="H142" s="2">
        <v>82</v>
      </c>
      <c r="I142" s="2">
        <v>78</v>
      </c>
      <c r="J142" s="2">
        <v>72</v>
      </c>
      <c r="K142" s="2"/>
      <c r="L142" s="2"/>
      <c r="M142" s="2"/>
      <c r="N142" s="2">
        <v>66</v>
      </c>
      <c r="O142" s="2">
        <v>68</v>
      </c>
      <c r="P142" s="2">
        <v>61</v>
      </c>
      <c r="Q142" s="2"/>
    </row>
    <row r="143" spans="2:17">
      <c r="B143" s="63"/>
      <c r="C143" s="63"/>
      <c r="D143" s="63"/>
      <c r="E143" s="63"/>
      <c r="F143" s="67" t="s">
        <v>81</v>
      </c>
      <c r="G143" s="66">
        <f>SUM(G139:G142)</f>
        <v>32881</v>
      </c>
      <c r="H143" s="66">
        <f t="shared" ref="H143:O143" si="23">SUM(H139:H142)</f>
        <v>33153</v>
      </c>
      <c r="I143" s="66">
        <f t="shared" si="23"/>
        <v>28896</v>
      </c>
      <c r="J143" s="66">
        <f t="shared" si="23"/>
        <v>26712</v>
      </c>
      <c r="K143" s="66"/>
      <c r="L143" s="66"/>
      <c r="M143" s="66"/>
      <c r="N143" s="66">
        <f t="shared" si="23"/>
        <v>25492</v>
      </c>
      <c r="O143" s="66">
        <f t="shared" si="23"/>
        <v>25288</v>
      </c>
      <c r="P143" s="66">
        <f>SUM(P139:P142)</f>
        <v>23377</v>
      </c>
      <c r="Q143" s="66"/>
    </row>
    <row r="144" spans="2:17">
      <c r="B144" s="64" t="s">
        <v>92</v>
      </c>
      <c r="C144" s="64"/>
      <c r="D144" s="64"/>
      <c r="E144" s="64"/>
      <c r="F144" s="61" t="s">
        <v>82</v>
      </c>
      <c r="G144" s="2">
        <v>8292</v>
      </c>
      <c r="H144" s="2">
        <v>5250</v>
      </c>
      <c r="I144" s="2">
        <v>3993</v>
      </c>
      <c r="J144" s="2">
        <v>2933</v>
      </c>
      <c r="K144" s="2"/>
      <c r="L144" s="2"/>
      <c r="M144" s="2"/>
      <c r="N144" s="2">
        <v>1163</v>
      </c>
      <c r="O144" s="2">
        <v>925</v>
      </c>
      <c r="P144" s="2">
        <v>1110</v>
      </c>
      <c r="Q144" s="2"/>
    </row>
    <row r="145" spans="2:17">
      <c r="B145" s="65"/>
      <c r="C145" s="65"/>
      <c r="D145" s="65"/>
      <c r="E145" s="65"/>
      <c r="F145" s="62" t="s">
        <v>83</v>
      </c>
      <c r="G145" s="2">
        <v>19</v>
      </c>
      <c r="H145" s="2">
        <v>18</v>
      </c>
      <c r="I145" s="2">
        <v>11</v>
      </c>
      <c r="J145" s="2">
        <v>10</v>
      </c>
      <c r="K145" s="2"/>
      <c r="L145" s="2"/>
      <c r="M145" s="2"/>
      <c r="N145" s="2">
        <v>9</v>
      </c>
      <c r="O145" s="2">
        <v>9</v>
      </c>
      <c r="P145" s="2">
        <v>9</v>
      </c>
      <c r="Q145" s="2"/>
    </row>
    <row r="146" spans="2:17">
      <c r="B146" s="65"/>
      <c r="C146" s="65"/>
      <c r="D146" s="65"/>
      <c r="E146" s="65"/>
      <c r="F146" s="62" t="s">
        <v>84</v>
      </c>
      <c r="G146" s="2">
        <v>0</v>
      </c>
      <c r="H146" s="2">
        <v>0</v>
      </c>
      <c r="I146" s="2">
        <v>0</v>
      </c>
      <c r="J146" s="2">
        <v>0</v>
      </c>
      <c r="K146" s="2"/>
      <c r="L146" s="2"/>
      <c r="M146" s="2"/>
      <c r="N146" s="2">
        <v>0</v>
      </c>
      <c r="O146" s="2">
        <v>0</v>
      </c>
      <c r="P146" s="2">
        <v>0</v>
      </c>
      <c r="Q146" s="2"/>
    </row>
    <row r="147" spans="2:17">
      <c r="B147" s="65"/>
      <c r="C147" s="65"/>
      <c r="D147" s="65"/>
      <c r="E147" s="65"/>
      <c r="F147" s="61" t="s">
        <v>85</v>
      </c>
      <c r="G147" s="2">
        <v>130</v>
      </c>
      <c r="H147" s="2">
        <v>160</v>
      </c>
      <c r="I147" s="2">
        <v>192</v>
      </c>
      <c r="J147" s="2">
        <v>206</v>
      </c>
      <c r="K147" s="2"/>
      <c r="L147" s="2"/>
      <c r="M147" s="2"/>
      <c r="N147" s="2">
        <v>212</v>
      </c>
      <c r="O147" s="2">
        <v>212</v>
      </c>
      <c r="P147" s="2">
        <v>100</v>
      </c>
      <c r="Q147" s="2"/>
    </row>
    <row r="148" spans="2:17">
      <c r="B148" s="65"/>
      <c r="C148" s="65"/>
      <c r="D148" s="65"/>
      <c r="E148" s="65"/>
      <c r="F148" s="61" t="s">
        <v>86</v>
      </c>
      <c r="G148" s="2">
        <v>754</v>
      </c>
      <c r="H148" s="2">
        <v>599</v>
      </c>
      <c r="I148" s="2">
        <v>493</v>
      </c>
      <c r="J148" s="2">
        <v>380</v>
      </c>
      <c r="K148" s="2"/>
      <c r="L148" s="2"/>
      <c r="M148" s="2"/>
      <c r="N148" s="2">
        <v>327</v>
      </c>
      <c r="O148" s="2">
        <v>331</v>
      </c>
      <c r="P148" s="2">
        <v>304</v>
      </c>
      <c r="Q148" s="2"/>
    </row>
    <row r="149" spans="2:17">
      <c r="B149" s="65"/>
      <c r="C149" s="65"/>
      <c r="D149" s="65"/>
      <c r="E149" s="65"/>
      <c r="F149" s="61" t="s">
        <v>87</v>
      </c>
      <c r="G149" s="2">
        <v>26</v>
      </c>
      <c r="H149" s="2">
        <v>26</v>
      </c>
      <c r="I149" s="2">
        <v>24</v>
      </c>
      <c r="J149" s="2">
        <v>21</v>
      </c>
      <c r="K149" s="2"/>
      <c r="L149" s="2"/>
      <c r="M149" s="2"/>
      <c r="N149" s="2">
        <v>19</v>
      </c>
      <c r="O149" s="2">
        <v>18</v>
      </c>
      <c r="P149" s="2">
        <v>18</v>
      </c>
      <c r="Q149" s="2"/>
    </row>
    <row r="150" spans="2:17">
      <c r="B150" s="63"/>
      <c r="C150" s="63"/>
      <c r="D150" s="63"/>
      <c r="E150" s="63"/>
      <c r="F150" s="67" t="s">
        <v>88</v>
      </c>
      <c r="G150" s="66">
        <f>SUM(G144:G149)</f>
        <v>9221</v>
      </c>
      <c r="H150" s="66">
        <f t="shared" ref="H150:O150" si="24">SUM(H144:H149)</f>
        <v>6053</v>
      </c>
      <c r="I150" s="66">
        <f t="shared" si="24"/>
        <v>4713</v>
      </c>
      <c r="J150" s="66">
        <f t="shared" si="24"/>
        <v>3550</v>
      </c>
      <c r="K150" s="66"/>
      <c r="L150" s="66"/>
      <c r="M150" s="66"/>
      <c r="N150" s="66">
        <f t="shared" si="24"/>
        <v>1730</v>
      </c>
      <c r="O150" s="66">
        <f t="shared" si="24"/>
        <v>1495</v>
      </c>
      <c r="P150" s="66">
        <f>SUM(P144:P149)</f>
        <v>1541</v>
      </c>
      <c r="Q150" s="66"/>
    </row>
    <row r="151" spans="2:17">
      <c r="B151" s="66" t="s">
        <v>24</v>
      </c>
      <c r="C151" s="66"/>
      <c r="D151" s="66"/>
      <c r="E151" s="66"/>
      <c r="F151" s="67"/>
      <c r="G151" s="66">
        <f>G150+G143+G138</f>
        <v>42519</v>
      </c>
      <c r="H151" s="66">
        <f t="shared" ref="H151:O151" si="25">H150+H143+H138</f>
        <v>39641</v>
      </c>
      <c r="I151" s="66">
        <f t="shared" si="25"/>
        <v>34055</v>
      </c>
      <c r="J151" s="66">
        <f t="shared" si="25"/>
        <v>30790</v>
      </c>
      <c r="K151" s="66"/>
      <c r="L151" s="66"/>
      <c r="M151" s="66"/>
      <c r="N151" s="66">
        <f t="shared" si="25"/>
        <v>27714</v>
      </c>
      <c r="O151" s="66">
        <f t="shared" si="25"/>
        <v>27266</v>
      </c>
      <c r="P151" s="66">
        <f>P150+P143+P138</f>
        <v>25400</v>
      </c>
      <c r="Q151" s="66"/>
    </row>
    <row r="152" spans="2:17">
      <c r="B152" s="66" t="s">
        <v>89</v>
      </c>
      <c r="C152" s="66"/>
      <c r="D152" s="66"/>
      <c r="E152" s="66"/>
      <c r="F152" s="66"/>
      <c r="G152" s="68">
        <f>G151*21/1000</f>
        <v>892.899</v>
      </c>
      <c r="H152" s="68">
        <f t="shared" ref="H152:O152" si="26">H151*21/1000</f>
        <v>832.46100000000001</v>
      </c>
      <c r="I152" s="68">
        <f t="shared" si="26"/>
        <v>715.15499999999997</v>
      </c>
      <c r="J152" s="68">
        <f t="shared" si="26"/>
        <v>646.59</v>
      </c>
      <c r="K152" s="68"/>
      <c r="L152" s="68"/>
      <c r="M152" s="68"/>
      <c r="N152" s="68">
        <f t="shared" si="26"/>
        <v>581.99400000000003</v>
      </c>
      <c r="O152" s="68">
        <f t="shared" si="26"/>
        <v>572.58600000000001</v>
      </c>
      <c r="P152" s="68">
        <f>P151*21/1000</f>
        <v>533.4</v>
      </c>
      <c r="Q152" s="68"/>
    </row>
    <row r="153" spans="2:17">
      <c r="B153" s="1" t="s">
        <v>30</v>
      </c>
    </row>
    <row r="156" spans="2:17" ht="15.75">
      <c r="B156" s="27" t="s">
        <v>109</v>
      </c>
      <c r="C156" s="27"/>
      <c r="D156" s="27"/>
      <c r="E156" s="27"/>
      <c r="Q156" s="36" t="s">
        <v>48</v>
      </c>
    </row>
    <row r="157" spans="2:17">
      <c r="B157" s="2" t="s">
        <v>51</v>
      </c>
      <c r="C157" s="2"/>
      <c r="D157" s="2"/>
      <c r="E157" s="2"/>
      <c r="F157" s="2"/>
      <c r="G157" s="2">
        <v>1990</v>
      </c>
      <c r="H157" s="2">
        <v>1995</v>
      </c>
      <c r="I157" s="2">
        <v>2000</v>
      </c>
      <c r="J157" s="24">
        <v>2005</v>
      </c>
      <c r="K157" s="24">
        <v>2006</v>
      </c>
      <c r="L157" s="24">
        <v>2007</v>
      </c>
      <c r="M157" s="24">
        <v>2008</v>
      </c>
      <c r="N157" s="2">
        <v>2009</v>
      </c>
      <c r="O157" s="2">
        <v>2010</v>
      </c>
      <c r="P157" s="60">
        <v>2011</v>
      </c>
      <c r="Q157" s="2">
        <v>2012</v>
      </c>
    </row>
    <row r="158" spans="2:17">
      <c r="B158" s="64" t="s">
        <v>90</v>
      </c>
      <c r="C158" s="64"/>
      <c r="D158" s="64"/>
      <c r="E158" s="64"/>
      <c r="F158" s="61" t="s">
        <v>74</v>
      </c>
      <c r="G158" s="2">
        <v>14</v>
      </c>
      <c r="H158" s="2">
        <v>14</v>
      </c>
      <c r="I158" s="2">
        <v>14</v>
      </c>
      <c r="J158" s="2">
        <v>11</v>
      </c>
      <c r="K158" s="2"/>
      <c r="L158" s="2"/>
      <c r="M158" s="2"/>
      <c r="N158" s="2">
        <v>11</v>
      </c>
      <c r="O158" s="2">
        <v>11</v>
      </c>
      <c r="P158" s="2">
        <v>11</v>
      </c>
      <c r="Q158" s="2"/>
    </row>
    <row r="159" spans="2:17">
      <c r="B159" s="65"/>
      <c r="C159" s="65"/>
      <c r="D159" s="65"/>
      <c r="E159" s="65"/>
      <c r="F159" s="61" t="s">
        <v>93</v>
      </c>
      <c r="G159" s="2">
        <v>0</v>
      </c>
      <c r="H159" s="2">
        <v>0</v>
      </c>
      <c r="I159" s="2">
        <v>0</v>
      </c>
      <c r="J159" s="2">
        <v>0</v>
      </c>
      <c r="K159" s="2"/>
      <c r="L159" s="2"/>
      <c r="M159" s="2"/>
      <c r="N159" s="2">
        <v>0</v>
      </c>
      <c r="O159" s="2">
        <v>0</v>
      </c>
      <c r="P159" s="2">
        <v>0</v>
      </c>
      <c r="Q159" s="2"/>
    </row>
    <row r="160" spans="2:17">
      <c r="B160" s="65"/>
      <c r="C160" s="65"/>
      <c r="D160" s="65"/>
      <c r="E160" s="65"/>
      <c r="F160" s="61" t="s">
        <v>94</v>
      </c>
      <c r="G160" s="2">
        <v>0</v>
      </c>
      <c r="H160" s="2">
        <v>0</v>
      </c>
      <c r="I160" s="2">
        <v>3</v>
      </c>
      <c r="J160" s="2">
        <v>4</v>
      </c>
      <c r="K160" s="2"/>
      <c r="L160" s="2"/>
      <c r="M160" s="2"/>
      <c r="N160" s="2">
        <v>1</v>
      </c>
      <c r="O160" s="2">
        <v>1</v>
      </c>
      <c r="P160" s="2">
        <v>1</v>
      </c>
      <c r="Q160" s="2"/>
    </row>
    <row r="161" spans="2:17">
      <c r="B161" s="65"/>
      <c r="C161" s="65"/>
      <c r="D161" s="65"/>
      <c r="E161" s="65"/>
      <c r="F161" s="61" t="s">
        <v>75</v>
      </c>
      <c r="G161" s="2">
        <v>0</v>
      </c>
      <c r="H161" s="2">
        <v>0</v>
      </c>
      <c r="I161" s="2">
        <v>0</v>
      </c>
      <c r="J161" s="2">
        <v>0</v>
      </c>
      <c r="K161" s="2"/>
      <c r="L161" s="2"/>
      <c r="M161" s="2"/>
      <c r="N161" s="2">
        <v>0</v>
      </c>
      <c r="O161" s="2">
        <v>0</v>
      </c>
      <c r="P161" s="2">
        <v>0</v>
      </c>
      <c r="Q161" s="2"/>
    </row>
    <row r="162" spans="2:17">
      <c r="B162" s="65"/>
      <c r="C162" s="65"/>
      <c r="D162" s="65"/>
      <c r="E162" s="65"/>
      <c r="F162" s="61" t="s">
        <v>40</v>
      </c>
      <c r="G162" s="2">
        <v>360</v>
      </c>
      <c r="H162" s="2">
        <v>397</v>
      </c>
      <c r="I162" s="2">
        <v>429</v>
      </c>
      <c r="J162" s="2">
        <v>440</v>
      </c>
      <c r="K162" s="2"/>
      <c r="L162" s="2"/>
      <c r="M162" s="2"/>
      <c r="N162" s="2">
        <v>421</v>
      </c>
      <c r="O162" s="2">
        <v>417</v>
      </c>
      <c r="P162" s="2">
        <v>422</v>
      </c>
      <c r="Q162" s="2"/>
    </row>
    <row r="163" spans="2:17">
      <c r="B163" s="65"/>
      <c r="C163" s="65"/>
      <c r="D163" s="65"/>
      <c r="E163" s="65"/>
      <c r="F163" s="61" t="s">
        <v>41</v>
      </c>
      <c r="G163" s="2">
        <v>5</v>
      </c>
      <c r="H163" s="2">
        <v>5</v>
      </c>
      <c r="I163" s="2">
        <v>5</v>
      </c>
      <c r="J163" s="2">
        <v>4</v>
      </c>
      <c r="K163" s="2"/>
      <c r="L163" s="2"/>
      <c r="M163" s="2"/>
      <c r="N163" s="2">
        <v>4</v>
      </c>
      <c r="O163" s="2">
        <v>3</v>
      </c>
      <c r="P163" s="2">
        <v>3</v>
      </c>
      <c r="Q163" s="2"/>
    </row>
    <row r="164" spans="2:17">
      <c r="B164" s="65"/>
      <c r="C164" s="65"/>
      <c r="D164" s="65"/>
      <c r="E164" s="65"/>
      <c r="F164" s="61" t="s">
        <v>42</v>
      </c>
      <c r="G164" s="2">
        <v>6</v>
      </c>
      <c r="H164" s="2">
        <v>7</v>
      </c>
      <c r="I164" s="2">
        <v>8</v>
      </c>
      <c r="J164" s="2">
        <v>6</v>
      </c>
      <c r="K164" s="2"/>
      <c r="L164" s="2"/>
      <c r="M164" s="2"/>
      <c r="N164" s="2">
        <v>5</v>
      </c>
      <c r="O164" s="2">
        <v>3</v>
      </c>
      <c r="P164" s="2">
        <v>3</v>
      </c>
      <c r="Q164" s="2"/>
    </row>
    <row r="165" spans="2:17">
      <c r="B165" s="65"/>
      <c r="C165" s="65"/>
      <c r="D165" s="65"/>
      <c r="E165" s="65"/>
      <c r="F165" s="61" t="s">
        <v>43</v>
      </c>
      <c r="G165" s="2">
        <v>4</v>
      </c>
      <c r="H165" s="2">
        <v>8</v>
      </c>
      <c r="I165" s="2">
        <v>9</v>
      </c>
      <c r="J165" s="2">
        <v>8</v>
      </c>
      <c r="K165" s="2"/>
      <c r="L165" s="2"/>
      <c r="M165" s="2"/>
      <c r="N165" s="2">
        <v>8</v>
      </c>
      <c r="O165" s="2">
        <v>7</v>
      </c>
      <c r="P165" s="2">
        <v>4</v>
      </c>
      <c r="Q165" s="2"/>
    </row>
    <row r="166" spans="2:17">
      <c r="B166" s="63"/>
      <c r="C166" s="63"/>
      <c r="D166" s="63"/>
      <c r="E166" s="63"/>
      <c r="F166" s="67" t="s">
        <v>76</v>
      </c>
      <c r="G166" s="66">
        <v>389</v>
      </c>
      <c r="H166" s="66">
        <v>432</v>
      </c>
      <c r="I166" s="66">
        <v>467</v>
      </c>
      <c r="J166" s="66">
        <v>474</v>
      </c>
      <c r="K166" s="66"/>
      <c r="L166" s="66"/>
      <c r="M166" s="66"/>
      <c r="N166" s="66">
        <v>450</v>
      </c>
      <c r="O166" s="66">
        <v>443</v>
      </c>
      <c r="P166" s="66">
        <v>444</v>
      </c>
      <c r="Q166" s="66"/>
    </row>
    <row r="167" spans="2:17">
      <c r="B167" s="64" t="s">
        <v>91</v>
      </c>
      <c r="C167" s="64"/>
      <c r="D167" s="64"/>
      <c r="E167" s="64"/>
      <c r="F167" s="61" t="s">
        <v>78</v>
      </c>
      <c r="G167" s="2">
        <v>618</v>
      </c>
      <c r="H167" s="2">
        <v>583</v>
      </c>
      <c r="I167" s="2">
        <v>534</v>
      </c>
      <c r="J167" s="2">
        <v>497</v>
      </c>
      <c r="K167" s="2"/>
      <c r="L167" s="2"/>
      <c r="M167" s="2"/>
      <c r="N167" s="2">
        <v>535</v>
      </c>
      <c r="O167" s="2">
        <v>532</v>
      </c>
      <c r="P167" s="2">
        <v>521</v>
      </c>
      <c r="Q167" s="2"/>
    </row>
    <row r="168" spans="2:17">
      <c r="B168" s="65"/>
      <c r="C168" s="65"/>
      <c r="D168" s="65"/>
      <c r="E168" s="65"/>
      <c r="F168" s="61" t="s">
        <v>95</v>
      </c>
      <c r="G168" s="2">
        <v>6</v>
      </c>
      <c r="H168" s="2">
        <v>5</v>
      </c>
      <c r="I168" s="2">
        <v>2</v>
      </c>
      <c r="J168" s="2">
        <v>1</v>
      </c>
      <c r="K168" s="2"/>
      <c r="L168" s="2"/>
      <c r="M168" s="2"/>
      <c r="N168" s="2">
        <v>1</v>
      </c>
      <c r="O168" s="2">
        <v>1</v>
      </c>
      <c r="P168" s="2">
        <v>1</v>
      </c>
      <c r="Q168" s="2"/>
    </row>
    <row r="169" spans="2:17">
      <c r="B169" s="65"/>
      <c r="C169" s="65"/>
      <c r="D169" s="65"/>
      <c r="E169" s="65"/>
      <c r="F169" s="61" t="s">
        <v>96</v>
      </c>
      <c r="G169" s="2">
        <v>71</v>
      </c>
      <c r="H169" s="2">
        <v>52</v>
      </c>
      <c r="I169" s="2">
        <v>42</v>
      </c>
      <c r="J169" s="2">
        <v>32</v>
      </c>
      <c r="K169" s="2"/>
      <c r="L169" s="2"/>
      <c r="M169" s="2"/>
      <c r="N169" s="2">
        <v>4</v>
      </c>
      <c r="O169" s="2">
        <v>4</v>
      </c>
      <c r="P169" s="2">
        <v>5</v>
      </c>
      <c r="Q169" s="2"/>
    </row>
    <row r="170" spans="2:17">
      <c r="B170" s="65"/>
      <c r="C170" s="65"/>
      <c r="D170" s="65"/>
      <c r="E170" s="65"/>
      <c r="F170" s="61" t="s">
        <v>80</v>
      </c>
      <c r="G170" s="2">
        <v>3</v>
      </c>
      <c r="H170" s="2">
        <v>2</v>
      </c>
      <c r="I170" s="2">
        <v>2</v>
      </c>
      <c r="J170" s="2">
        <v>2</v>
      </c>
      <c r="K170" s="2"/>
      <c r="L170" s="2"/>
      <c r="M170" s="2"/>
      <c r="N170" s="2">
        <v>2</v>
      </c>
      <c r="O170" s="2">
        <v>2</v>
      </c>
      <c r="P170" s="2">
        <v>2</v>
      </c>
      <c r="Q170" s="2"/>
    </row>
    <row r="171" spans="2:17">
      <c r="B171" s="63"/>
      <c r="C171" s="63"/>
      <c r="D171" s="63"/>
      <c r="E171" s="63"/>
      <c r="F171" s="67" t="s">
        <v>81</v>
      </c>
      <c r="G171" s="66">
        <v>697</v>
      </c>
      <c r="H171" s="66">
        <v>642</v>
      </c>
      <c r="I171" s="66">
        <v>581</v>
      </c>
      <c r="J171" s="66">
        <v>532</v>
      </c>
      <c r="K171" s="66"/>
      <c r="L171" s="66"/>
      <c r="M171" s="66"/>
      <c r="N171" s="66">
        <v>542</v>
      </c>
      <c r="O171" s="66">
        <v>539</v>
      </c>
      <c r="P171" s="66">
        <v>529</v>
      </c>
      <c r="Q171" s="66"/>
    </row>
    <row r="172" spans="2:17">
      <c r="B172" s="64" t="s">
        <v>92</v>
      </c>
      <c r="C172" s="64"/>
      <c r="D172" s="64"/>
      <c r="E172" s="64"/>
      <c r="F172" s="61" t="s">
        <v>97</v>
      </c>
      <c r="G172" s="2">
        <v>32</v>
      </c>
      <c r="H172" s="2">
        <v>35</v>
      </c>
      <c r="I172" s="2">
        <v>46</v>
      </c>
      <c r="J172" s="2">
        <v>43</v>
      </c>
      <c r="K172" s="2"/>
      <c r="L172" s="2"/>
      <c r="M172" s="2"/>
      <c r="N172" s="2">
        <v>38</v>
      </c>
      <c r="O172" s="2">
        <v>38</v>
      </c>
      <c r="P172" s="2">
        <v>40</v>
      </c>
      <c r="Q172" s="2"/>
    </row>
    <row r="173" spans="2:17">
      <c r="B173" s="65"/>
      <c r="C173" s="65"/>
      <c r="D173" s="65"/>
      <c r="E173" s="65"/>
      <c r="F173" s="62" t="s">
        <v>98</v>
      </c>
      <c r="G173" s="2">
        <v>1</v>
      </c>
      <c r="H173" s="2">
        <v>4</v>
      </c>
      <c r="I173" s="2">
        <v>7</v>
      </c>
      <c r="J173" s="2">
        <v>5</v>
      </c>
      <c r="K173" s="2"/>
      <c r="L173" s="2"/>
      <c r="M173" s="2"/>
      <c r="N173" s="2">
        <v>7</v>
      </c>
      <c r="O173" s="2">
        <v>5</v>
      </c>
      <c r="P173" s="2">
        <v>6</v>
      </c>
      <c r="Q173" s="2"/>
    </row>
    <row r="174" spans="2:17">
      <c r="B174" s="65"/>
      <c r="C174" s="65"/>
      <c r="D174" s="65"/>
      <c r="E174" s="65"/>
      <c r="F174" s="62" t="s">
        <v>85</v>
      </c>
      <c r="G174" s="2">
        <v>24</v>
      </c>
      <c r="H174" s="2">
        <v>29</v>
      </c>
      <c r="I174" s="2">
        <v>35</v>
      </c>
      <c r="J174" s="2">
        <v>37</v>
      </c>
      <c r="K174" s="2"/>
      <c r="L174" s="2"/>
      <c r="M174" s="2"/>
      <c r="N174" s="2">
        <v>38</v>
      </c>
      <c r="O174" s="2">
        <v>38</v>
      </c>
      <c r="P174" s="2">
        <v>18</v>
      </c>
      <c r="Q174" s="2"/>
    </row>
    <row r="175" spans="2:17">
      <c r="B175" s="65"/>
      <c r="C175" s="65"/>
      <c r="D175" s="65"/>
      <c r="E175" s="65"/>
      <c r="F175" s="61" t="s">
        <v>86</v>
      </c>
      <c r="G175" s="2">
        <v>29</v>
      </c>
      <c r="H175" s="2">
        <v>23</v>
      </c>
      <c r="I175" s="2">
        <v>19</v>
      </c>
      <c r="J175" s="2">
        <v>15</v>
      </c>
      <c r="K175" s="2"/>
      <c r="L175" s="2"/>
      <c r="M175" s="2"/>
      <c r="N175" s="2">
        <v>13</v>
      </c>
      <c r="O175" s="2">
        <v>13</v>
      </c>
      <c r="P175" s="2">
        <v>12</v>
      </c>
      <c r="Q175" s="2"/>
    </row>
    <row r="176" spans="2:17">
      <c r="B176" s="65"/>
      <c r="C176" s="65"/>
      <c r="D176" s="65"/>
      <c r="E176" s="65"/>
      <c r="F176" s="61" t="s">
        <v>87</v>
      </c>
      <c r="G176" s="2">
        <v>1</v>
      </c>
      <c r="H176" s="2">
        <v>1</v>
      </c>
      <c r="I176" s="2">
        <v>1</v>
      </c>
      <c r="J176" s="2">
        <v>1</v>
      </c>
      <c r="K176" s="2"/>
      <c r="L176" s="2"/>
      <c r="M176" s="2"/>
      <c r="N176" s="2">
        <v>0</v>
      </c>
      <c r="O176" s="2">
        <v>0</v>
      </c>
      <c r="P176" s="2">
        <v>0</v>
      </c>
      <c r="Q176" s="2"/>
    </row>
    <row r="177" spans="2:18">
      <c r="B177" s="65"/>
      <c r="C177" s="65"/>
      <c r="D177" s="65"/>
      <c r="E177" s="65"/>
      <c r="F177" s="67" t="s">
        <v>88</v>
      </c>
      <c r="G177" s="66">
        <v>87</v>
      </c>
      <c r="H177" s="66">
        <v>92</v>
      </c>
      <c r="I177" s="66">
        <v>108</v>
      </c>
      <c r="J177" s="66">
        <v>101</v>
      </c>
      <c r="K177" s="66"/>
      <c r="L177" s="66"/>
      <c r="M177" s="66"/>
      <c r="N177" s="66">
        <v>97</v>
      </c>
      <c r="O177" s="66">
        <v>95</v>
      </c>
      <c r="P177" s="66">
        <v>76</v>
      </c>
      <c r="Q177" s="66"/>
    </row>
    <row r="178" spans="2:18">
      <c r="B178" s="66" t="s">
        <v>24</v>
      </c>
      <c r="C178" s="66"/>
      <c r="D178" s="66"/>
      <c r="E178" s="66"/>
      <c r="F178" s="67"/>
      <c r="G178" s="66">
        <v>1174</v>
      </c>
      <c r="H178" s="66">
        <v>1166</v>
      </c>
      <c r="I178" s="66">
        <v>1156</v>
      </c>
      <c r="J178" s="66">
        <v>1107</v>
      </c>
      <c r="K178" s="66"/>
      <c r="L178" s="66"/>
      <c r="M178" s="66"/>
      <c r="N178" s="66">
        <v>1090</v>
      </c>
      <c r="O178" s="66">
        <v>1077</v>
      </c>
      <c r="P178" s="66">
        <v>1049</v>
      </c>
      <c r="Q178" s="66"/>
    </row>
    <row r="179" spans="2:18">
      <c r="B179" s="66" t="s">
        <v>89</v>
      </c>
      <c r="C179" s="66"/>
      <c r="D179" s="66"/>
      <c r="E179" s="66"/>
      <c r="F179" s="67"/>
      <c r="G179" s="68">
        <f t="shared" ref="G179:O179" si="27">G178*310/1000</f>
        <v>363.94</v>
      </c>
      <c r="H179" s="68">
        <f t="shared" si="27"/>
        <v>361.46</v>
      </c>
      <c r="I179" s="68">
        <f t="shared" si="27"/>
        <v>358.36</v>
      </c>
      <c r="J179" s="68">
        <f t="shared" si="27"/>
        <v>343.17</v>
      </c>
      <c r="K179" s="68"/>
      <c r="L179" s="68"/>
      <c r="M179" s="68"/>
      <c r="N179" s="68">
        <f t="shared" si="27"/>
        <v>337.9</v>
      </c>
      <c r="O179" s="68">
        <f t="shared" si="27"/>
        <v>333.87</v>
      </c>
      <c r="P179" s="68">
        <f>P178*310/1000</f>
        <v>325.19</v>
      </c>
      <c r="Q179" s="68"/>
    </row>
    <row r="180" spans="2:18">
      <c r="B180" s="1" t="s">
        <v>30</v>
      </c>
    </row>
    <row r="183" spans="2:18" s="23" customFormat="1" ht="15.75">
      <c r="B183" s="27" t="s">
        <v>110</v>
      </c>
      <c r="C183" s="27"/>
      <c r="D183" s="27"/>
      <c r="E183" s="27"/>
      <c r="F183" s="32"/>
      <c r="G183" s="32"/>
      <c r="H183" s="32"/>
      <c r="I183" s="32"/>
      <c r="J183" s="32"/>
      <c r="K183" s="32"/>
      <c r="L183" s="32"/>
      <c r="M183" s="32"/>
      <c r="N183" s="32"/>
      <c r="O183" s="74"/>
      <c r="P183" s="74"/>
      <c r="Q183" s="36" t="s">
        <v>48</v>
      </c>
    </row>
    <row r="184" spans="2:18">
      <c r="B184" s="8" t="s">
        <v>25</v>
      </c>
      <c r="C184" s="8"/>
      <c r="D184" s="8"/>
      <c r="E184" s="136"/>
      <c r="F184" s="71"/>
      <c r="G184" s="2">
        <v>1990</v>
      </c>
      <c r="H184" s="72">
        <v>1995</v>
      </c>
      <c r="I184" s="72">
        <v>2000</v>
      </c>
      <c r="J184" s="24">
        <v>2005</v>
      </c>
      <c r="K184" s="24">
        <v>2006</v>
      </c>
      <c r="L184" s="24">
        <v>2007</v>
      </c>
      <c r="M184" s="24">
        <v>2008</v>
      </c>
      <c r="N184" s="72">
        <v>2009</v>
      </c>
      <c r="O184" s="72">
        <v>2010</v>
      </c>
      <c r="P184" s="60">
        <v>2011</v>
      </c>
      <c r="Q184" s="72">
        <v>2012</v>
      </c>
      <c r="R184" s="14"/>
    </row>
    <row r="185" spans="2:18">
      <c r="B185" s="8" t="s">
        <v>99</v>
      </c>
      <c r="C185" s="8"/>
      <c r="D185" s="8"/>
      <c r="E185" s="136"/>
      <c r="F185" s="71"/>
      <c r="G185" s="71"/>
      <c r="H185" s="97">
        <v>42.6</v>
      </c>
      <c r="I185" s="97">
        <v>108.5</v>
      </c>
      <c r="J185" s="97">
        <v>173.5</v>
      </c>
      <c r="K185" s="97"/>
      <c r="L185" s="97"/>
      <c r="M185" s="97"/>
      <c r="N185" s="97">
        <v>296.89999999999998</v>
      </c>
      <c r="O185" s="97">
        <v>322</v>
      </c>
      <c r="P185" s="97">
        <v>346.3</v>
      </c>
      <c r="Q185" s="97"/>
      <c r="R185" s="14"/>
    </row>
    <row r="186" spans="2:18">
      <c r="B186" s="8" t="s">
        <v>100</v>
      </c>
      <c r="C186" s="8"/>
      <c r="D186" s="8"/>
      <c r="E186" s="136"/>
      <c r="F186" s="71"/>
      <c r="G186" s="71"/>
      <c r="H186" s="97">
        <v>227</v>
      </c>
      <c r="I186" s="97">
        <v>158.19999999999999</v>
      </c>
      <c r="J186" s="97">
        <v>96.8</v>
      </c>
      <c r="K186" s="97"/>
      <c r="L186" s="97"/>
      <c r="M186" s="97"/>
      <c r="N186" s="97">
        <v>47.4</v>
      </c>
      <c r="O186" s="97">
        <v>22.2</v>
      </c>
      <c r="P186" s="97">
        <v>33.6</v>
      </c>
      <c r="Q186" s="97"/>
      <c r="R186" s="14"/>
    </row>
    <row r="187" spans="2:18">
      <c r="B187" s="8" t="s">
        <v>23</v>
      </c>
      <c r="C187" s="8"/>
      <c r="D187" s="8"/>
      <c r="E187" s="136"/>
      <c r="F187" s="71"/>
      <c r="G187" s="71"/>
      <c r="H187" s="97">
        <v>74.5</v>
      </c>
      <c r="I187" s="97">
        <v>64.7</v>
      </c>
      <c r="J187" s="97">
        <v>52.9</v>
      </c>
      <c r="K187" s="97"/>
      <c r="L187" s="97"/>
      <c r="M187" s="97"/>
      <c r="N187" s="97">
        <v>19.8</v>
      </c>
      <c r="O187" s="97">
        <v>9.1999999999999993</v>
      </c>
      <c r="P187" s="97">
        <v>21.8</v>
      </c>
      <c r="Q187" s="97"/>
      <c r="R187" s="14"/>
    </row>
    <row r="188" spans="2:18">
      <c r="B188" s="34" t="s">
        <v>7</v>
      </c>
      <c r="C188" s="34"/>
      <c r="D188" s="34"/>
      <c r="E188" s="137"/>
      <c r="F188" s="73"/>
      <c r="G188" s="73"/>
      <c r="H188" s="98">
        <v>344.2</v>
      </c>
      <c r="I188" s="98">
        <v>331.5</v>
      </c>
      <c r="J188" s="98">
        <v>323.2</v>
      </c>
      <c r="K188" s="98"/>
      <c r="L188" s="98"/>
      <c r="M188" s="98"/>
      <c r="N188" s="98">
        <v>364.1</v>
      </c>
      <c r="O188" s="98">
        <v>353.5</v>
      </c>
      <c r="P188" s="98">
        <v>401.7</v>
      </c>
      <c r="Q188" s="98"/>
      <c r="R188" s="14"/>
    </row>
    <row r="189" spans="2:18">
      <c r="B189" s="1" t="s">
        <v>30</v>
      </c>
      <c r="F189" s="69"/>
      <c r="G189" s="69"/>
      <c r="H189" s="69"/>
      <c r="I189" s="69"/>
      <c r="J189" s="69"/>
      <c r="K189" s="69"/>
      <c r="L189" s="69"/>
      <c r="M189" s="69"/>
      <c r="N189" s="70"/>
      <c r="O189" s="14"/>
      <c r="P189" s="14"/>
    </row>
    <row r="196" spans="2:12" ht="15.75">
      <c r="B196" s="27" t="s">
        <v>101</v>
      </c>
      <c r="C196" s="27"/>
      <c r="D196" s="27"/>
      <c r="E196" s="27"/>
    </row>
    <row r="197" spans="2:12" ht="36">
      <c r="B197" s="64" t="s">
        <v>25</v>
      </c>
      <c r="C197" s="64"/>
      <c r="D197" s="64"/>
      <c r="E197" s="64"/>
      <c r="F197" s="81" t="s">
        <v>111</v>
      </c>
      <c r="G197" s="81" t="s">
        <v>112</v>
      </c>
      <c r="H197" s="81" t="s">
        <v>128</v>
      </c>
      <c r="I197" s="83" t="s">
        <v>123</v>
      </c>
      <c r="J197" s="83"/>
      <c r="K197" s="83"/>
      <c r="L197" s="84"/>
    </row>
    <row r="198" spans="2:12" ht="24">
      <c r="B198" s="65"/>
      <c r="C198" s="65"/>
      <c r="D198" s="65"/>
      <c r="E198" s="65"/>
      <c r="F198" s="85" t="s">
        <v>113</v>
      </c>
      <c r="G198" s="86" t="s">
        <v>114</v>
      </c>
      <c r="H198" s="86" t="s">
        <v>115</v>
      </c>
      <c r="I198" s="82" t="s">
        <v>102</v>
      </c>
      <c r="J198" s="84"/>
      <c r="K198" s="82" t="s">
        <v>103</v>
      </c>
      <c r="L198" s="84"/>
    </row>
    <row r="199" spans="2:12">
      <c r="B199" s="80"/>
      <c r="C199" s="21"/>
      <c r="D199" s="21"/>
      <c r="E199" s="21"/>
      <c r="F199" s="87" t="s">
        <v>104</v>
      </c>
      <c r="G199" s="88" t="s">
        <v>104</v>
      </c>
      <c r="H199" s="89" t="s">
        <v>104</v>
      </c>
      <c r="I199" s="89" t="s">
        <v>104</v>
      </c>
      <c r="J199" s="89" t="s">
        <v>105</v>
      </c>
      <c r="K199" s="89" t="s">
        <v>104</v>
      </c>
      <c r="L199" s="89" t="s">
        <v>105</v>
      </c>
    </row>
    <row r="200" spans="2:12">
      <c r="B200" s="7" t="s">
        <v>21</v>
      </c>
      <c r="C200" s="7"/>
      <c r="D200" s="7"/>
      <c r="E200" s="7"/>
      <c r="F200" s="77">
        <v>19549</v>
      </c>
      <c r="G200" s="77">
        <v>19107</v>
      </c>
      <c r="H200" s="15">
        <v>21622</v>
      </c>
      <c r="I200" s="15">
        <v>2073</v>
      </c>
      <c r="J200" s="78">
        <v>0.106</v>
      </c>
      <c r="K200" s="15">
        <v>2515</v>
      </c>
      <c r="L200" s="78">
        <v>0.13200000000000001</v>
      </c>
    </row>
    <row r="201" spans="2:12">
      <c r="B201" s="8" t="s">
        <v>8</v>
      </c>
      <c r="C201" s="8"/>
      <c r="D201" s="8"/>
      <c r="E201" s="136"/>
      <c r="F201" s="77">
        <v>893</v>
      </c>
      <c r="G201" s="77">
        <v>573</v>
      </c>
      <c r="H201" s="15">
        <v>542</v>
      </c>
      <c r="I201" s="15">
        <v>-351</v>
      </c>
      <c r="J201" s="78">
        <v>-0.39299999999999996</v>
      </c>
      <c r="K201" s="15">
        <v>-31</v>
      </c>
      <c r="L201" s="78">
        <v>-5.4000000000000006E-2</v>
      </c>
    </row>
    <row r="202" spans="2:12">
      <c r="B202" s="8" t="s">
        <v>9</v>
      </c>
      <c r="C202" s="8"/>
      <c r="D202" s="8"/>
      <c r="E202" s="136"/>
      <c r="F202" s="77">
        <v>364</v>
      </c>
      <c r="G202" s="77">
        <v>334</v>
      </c>
      <c r="H202" s="15">
        <v>300</v>
      </c>
      <c r="I202" s="15">
        <v>-64</v>
      </c>
      <c r="J202" s="78">
        <v>-0.17499999999999999</v>
      </c>
      <c r="K202" s="15">
        <v>-33</v>
      </c>
      <c r="L202" s="78">
        <v>-0.1</v>
      </c>
    </row>
    <row r="203" spans="2:12">
      <c r="B203" s="8" t="s">
        <v>106</v>
      </c>
      <c r="C203" s="8"/>
      <c r="D203" s="8"/>
      <c r="E203" s="136"/>
      <c r="F203" s="77">
        <v>344</v>
      </c>
      <c r="G203" s="77">
        <v>353</v>
      </c>
      <c r="H203" s="15">
        <v>893</v>
      </c>
      <c r="I203" s="15">
        <v>549</v>
      </c>
      <c r="J203" s="78">
        <v>1.5940000000000001</v>
      </c>
      <c r="K203" s="15">
        <v>539</v>
      </c>
      <c r="L203" s="78">
        <v>1.526</v>
      </c>
    </row>
    <row r="204" spans="2:12">
      <c r="B204" s="34" t="s">
        <v>107</v>
      </c>
      <c r="C204" s="34"/>
      <c r="D204" s="34"/>
      <c r="E204" s="137"/>
      <c r="F204" s="75">
        <v>21150</v>
      </c>
      <c r="G204" s="75">
        <v>20367</v>
      </c>
      <c r="H204" s="76">
        <v>23357</v>
      </c>
      <c r="I204" s="76">
        <v>2207</v>
      </c>
      <c r="J204" s="79">
        <v>0.10400000000000001</v>
      </c>
      <c r="K204" s="76">
        <v>2990</v>
      </c>
      <c r="L204" s="79">
        <v>0.14699999999999999</v>
      </c>
    </row>
    <row r="205" spans="2:12">
      <c r="B205" s="1" t="s">
        <v>30</v>
      </c>
    </row>
    <row r="207" spans="2:12" ht="15.75">
      <c r="B207" s="27" t="s">
        <v>116</v>
      </c>
      <c r="C207" s="27"/>
      <c r="D207" s="27"/>
      <c r="E207" s="27"/>
    </row>
    <row r="208" spans="2:12" ht="36">
      <c r="B208" s="64" t="s">
        <v>127</v>
      </c>
      <c r="C208" s="64"/>
      <c r="D208" s="64"/>
      <c r="E208" s="64"/>
      <c r="F208" s="81" t="s">
        <v>129</v>
      </c>
      <c r="G208" s="81" t="s">
        <v>130</v>
      </c>
      <c r="H208" s="81" t="s">
        <v>128</v>
      </c>
      <c r="I208" s="83" t="s">
        <v>123</v>
      </c>
      <c r="J208" s="83"/>
      <c r="K208" s="83"/>
      <c r="L208" s="84"/>
    </row>
    <row r="209" spans="2:13" ht="24">
      <c r="B209" s="65"/>
      <c r="C209" s="65"/>
      <c r="D209" s="65"/>
      <c r="E209" s="65"/>
      <c r="F209" s="85" t="s">
        <v>113</v>
      </c>
      <c r="G209" s="86" t="s">
        <v>114</v>
      </c>
      <c r="H209" s="86" t="s">
        <v>115</v>
      </c>
      <c r="I209" s="82" t="s">
        <v>102</v>
      </c>
      <c r="J209" s="84"/>
      <c r="K209" s="82" t="s">
        <v>103</v>
      </c>
      <c r="L209" s="84"/>
    </row>
    <row r="210" spans="2:13">
      <c r="B210" s="80"/>
      <c r="C210" s="21"/>
      <c r="D210" s="21"/>
      <c r="E210" s="21"/>
      <c r="F210" s="87" t="s">
        <v>104</v>
      </c>
      <c r="G210" s="88" t="s">
        <v>104</v>
      </c>
      <c r="H210" s="89" t="s">
        <v>104</v>
      </c>
      <c r="I210" s="89" t="s">
        <v>104</v>
      </c>
      <c r="J210" s="89" t="s">
        <v>105</v>
      </c>
      <c r="K210" s="89" t="s">
        <v>104</v>
      </c>
      <c r="L210" s="89" t="s">
        <v>105</v>
      </c>
    </row>
    <row r="211" spans="2:13">
      <c r="B211" s="7" t="s">
        <v>117</v>
      </c>
      <c r="C211" s="7"/>
      <c r="D211" s="7"/>
      <c r="E211" s="7"/>
      <c r="F211" s="77">
        <v>405</v>
      </c>
      <c r="G211" s="77">
        <v>74</v>
      </c>
      <c r="H211" s="15">
        <v>108</v>
      </c>
      <c r="I211" s="15">
        <v>-297</v>
      </c>
      <c r="J211" s="78">
        <v>-0.73299999999999998</v>
      </c>
      <c r="K211" s="15">
        <v>34</v>
      </c>
      <c r="L211" s="78">
        <v>0.45900000000000002</v>
      </c>
    </row>
    <row r="212" spans="2:13">
      <c r="B212" s="8" t="s">
        <v>118</v>
      </c>
      <c r="C212" s="8"/>
      <c r="D212" s="8"/>
      <c r="E212" s="136"/>
      <c r="F212" s="77">
        <v>9482</v>
      </c>
      <c r="G212" s="77">
        <v>6083</v>
      </c>
      <c r="H212" s="15">
        <v>6677</v>
      </c>
      <c r="I212" s="15">
        <v>-2805</v>
      </c>
      <c r="J212" s="78">
        <v>-0.29600000000000004</v>
      </c>
      <c r="K212" s="15">
        <v>595</v>
      </c>
      <c r="L212" s="78">
        <v>9.8000000000000004E-2</v>
      </c>
    </row>
    <row r="213" spans="2:13">
      <c r="B213" s="8" t="s">
        <v>119</v>
      </c>
      <c r="C213" s="8"/>
      <c r="D213" s="8"/>
      <c r="E213" s="136"/>
      <c r="F213" s="77">
        <v>2224</v>
      </c>
      <c r="G213" s="77">
        <v>3510</v>
      </c>
      <c r="H213" s="15">
        <v>3933</v>
      </c>
      <c r="I213" s="15">
        <v>1708</v>
      </c>
      <c r="J213" s="78">
        <v>0.76800000000000002</v>
      </c>
      <c r="K213" s="15">
        <v>422</v>
      </c>
      <c r="L213" s="78">
        <v>0.12</v>
      </c>
    </row>
    <row r="214" spans="2:13">
      <c r="B214" s="8" t="s">
        <v>120</v>
      </c>
      <c r="C214" s="8"/>
      <c r="D214" s="8"/>
      <c r="E214" s="136"/>
      <c r="F214" s="77">
        <v>2460</v>
      </c>
      <c r="G214" s="77">
        <v>3768</v>
      </c>
      <c r="H214" s="15">
        <v>5394</v>
      </c>
      <c r="I214" s="15">
        <v>2934</v>
      </c>
      <c r="J214" s="78">
        <v>1.1930000000000001</v>
      </c>
      <c r="K214" s="15">
        <v>1626</v>
      </c>
      <c r="L214" s="78">
        <v>0.43200000000000005</v>
      </c>
    </row>
    <row r="215" spans="2:13">
      <c r="B215" s="8" t="s">
        <v>121</v>
      </c>
      <c r="C215" s="8"/>
      <c r="D215" s="8"/>
      <c r="E215" s="136"/>
      <c r="F215" s="77">
        <v>4533</v>
      </c>
      <c r="G215" s="77">
        <v>5117</v>
      </c>
      <c r="H215" s="15">
        <v>4892</v>
      </c>
      <c r="I215" s="15">
        <v>359</v>
      </c>
      <c r="J215" s="78">
        <v>7.9000000000000001E-2</v>
      </c>
      <c r="K215" s="15">
        <v>-225</v>
      </c>
      <c r="L215" s="78">
        <v>-4.4000000000000004E-2</v>
      </c>
    </row>
    <row r="216" spans="2:13">
      <c r="B216" s="8" t="s">
        <v>122</v>
      </c>
      <c r="C216" s="8"/>
      <c r="D216" s="8"/>
      <c r="E216" s="136"/>
      <c r="F216" s="77">
        <v>444</v>
      </c>
      <c r="G216" s="77">
        <v>555</v>
      </c>
      <c r="H216" s="15">
        <v>618</v>
      </c>
      <c r="I216" s="15">
        <v>174</v>
      </c>
      <c r="J216" s="78">
        <v>0.39200000000000002</v>
      </c>
      <c r="K216" s="15">
        <v>63</v>
      </c>
      <c r="L216" s="78">
        <v>0.114</v>
      </c>
    </row>
    <row r="217" spans="2:13">
      <c r="B217" s="34" t="s">
        <v>24</v>
      </c>
      <c r="C217" s="34"/>
      <c r="D217" s="34"/>
      <c r="E217" s="137"/>
      <c r="F217" s="75">
        <v>19549</v>
      </c>
      <c r="G217" s="75">
        <v>19107</v>
      </c>
      <c r="H217" s="76">
        <v>21622</v>
      </c>
      <c r="I217" s="76">
        <v>2073</v>
      </c>
      <c r="J217" s="79">
        <v>0.106</v>
      </c>
      <c r="K217" s="76">
        <v>2515</v>
      </c>
      <c r="L217" s="79">
        <v>0.13200000000000001</v>
      </c>
    </row>
    <row r="218" spans="2:13">
      <c r="B218" s="1" t="s">
        <v>30</v>
      </c>
    </row>
    <row r="220" spans="2:13" ht="15.75">
      <c r="B220" s="27" t="s">
        <v>124</v>
      </c>
      <c r="C220" s="27"/>
      <c r="D220" s="27"/>
      <c r="E220" s="27"/>
    </row>
    <row r="221" spans="2:13" ht="36">
      <c r="B221" s="64" t="s">
        <v>125</v>
      </c>
      <c r="C221" s="64"/>
      <c r="D221" s="64"/>
      <c r="E221" s="64"/>
      <c r="F221" s="96" t="s">
        <v>51</v>
      </c>
      <c r="G221" s="94" t="s">
        <v>129</v>
      </c>
      <c r="H221" s="81" t="s">
        <v>130</v>
      </c>
      <c r="I221" s="81" t="s">
        <v>126</v>
      </c>
      <c r="J221" s="83" t="s">
        <v>123</v>
      </c>
      <c r="K221" s="83"/>
      <c r="L221" s="83"/>
      <c r="M221" s="84"/>
    </row>
    <row r="222" spans="2:13">
      <c r="B222" s="65"/>
      <c r="C222" s="65"/>
      <c r="D222" s="65"/>
      <c r="E222" s="65"/>
      <c r="F222" s="65"/>
      <c r="G222" s="95">
        <v>1990</v>
      </c>
      <c r="H222" s="86">
        <v>2010</v>
      </c>
      <c r="I222" s="86">
        <v>2020</v>
      </c>
      <c r="J222" s="82" t="s">
        <v>102</v>
      </c>
      <c r="K222" s="84"/>
      <c r="L222" s="82" t="s">
        <v>103</v>
      </c>
      <c r="M222" s="84"/>
    </row>
    <row r="223" spans="2:13">
      <c r="B223" s="80"/>
      <c r="C223" s="80"/>
      <c r="D223" s="80"/>
      <c r="E223" s="80"/>
      <c r="F223" s="63"/>
      <c r="G223" s="87" t="s">
        <v>104</v>
      </c>
      <c r="H223" s="88" t="s">
        <v>104</v>
      </c>
      <c r="I223" s="89" t="s">
        <v>104</v>
      </c>
      <c r="J223" s="89" t="s">
        <v>104</v>
      </c>
      <c r="K223" s="89" t="s">
        <v>105</v>
      </c>
      <c r="L223" s="89" t="s">
        <v>104</v>
      </c>
      <c r="M223" s="102" t="s">
        <v>105</v>
      </c>
    </row>
    <row r="224" spans="2:13">
      <c r="B224" s="103" t="s">
        <v>131</v>
      </c>
      <c r="C224" s="21"/>
      <c r="D224" s="21"/>
      <c r="E224" s="21"/>
      <c r="F224" s="194" t="s">
        <v>90</v>
      </c>
      <c r="G224" s="77">
        <v>9</v>
      </c>
      <c r="H224" s="77">
        <v>10</v>
      </c>
      <c r="I224" s="15">
        <v>10</v>
      </c>
      <c r="J224" s="15">
        <v>1</v>
      </c>
      <c r="K224" s="78">
        <v>0.16399999999999998</v>
      </c>
      <c r="L224" s="15">
        <v>0.04</v>
      </c>
      <c r="M224" s="104">
        <v>4.0000000000000001E-3</v>
      </c>
    </row>
    <row r="225" spans="2:13">
      <c r="B225" s="103" t="s">
        <v>8</v>
      </c>
      <c r="C225" s="21"/>
      <c r="D225" s="21"/>
      <c r="E225" s="21"/>
      <c r="F225" s="194" t="s">
        <v>91</v>
      </c>
      <c r="G225" s="77">
        <v>690</v>
      </c>
      <c r="H225" s="77">
        <v>531</v>
      </c>
      <c r="I225" s="15">
        <v>502</v>
      </c>
      <c r="J225" s="15">
        <v>-189</v>
      </c>
      <c r="K225" s="78">
        <v>-0.27300000000000002</v>
      </c>
      <c r="L225" s="15">
        <v>-29</v>
      </c>
      <c r="M225" s="104">
        <v>-5.5E-2</v>
      </c>
    </row>
    <row r="226" spans="2:13">
      <c r="B226" s="105" t="s">
        <v>8</v>
      </c>
      <c r="C226" s="21"/>
      <c r="D226" s="21"/>
      <c r="E226" s="21"/>
      <c r="F226" s="194" t="s">
        <v>92</v>
      </c>
      <c r="G226" s="77">
        <v>194</v>
      </c>
      <c r="H226" s="77">
        <v>31</v>
      </c>
      <c r="I226" s="15">
        <v>30</v>
      </c>
      <c r="J226" s="15">
        <v>-164</v>
      </c>
      <c r="K226" s="78">
        <v>-0.84700000000000009</v>
      </c>
      <c r="L226" s="15">
        <v>-2</v>
      </c>
      <c r="M226" s="104">
        <v>-5.7000000000000002E-2</v>
      </c>
    </row>
    <row r="227" spans="2:13">
      <c r="B227" s="106"/>
      <c r="C227" s="6"/>
      <c r="D227" s="6"/>
      <c r="E227" s="139"/>
      <c r="F227" s="92" t="s">
        <v>132</v>
      </c>
      <c r="G227" s="90">
        <v>893</v>
      </c>
      <c r="H227" s="90">
        <v>573</v>
      </c>
      <c r="I227" s="91">
        <v>542</v>
      </c>
      <c r="J227" s="91">
        <v>-351</v>
      </c>
      <c r="K227" s="79">
        <v>-0.39299999999999996</v>
      </c>
      <c r="L227" s="91">
        <v>-31</v>
      </c>
      <c r="M227" s="107">
        <v>-5.4000000000000006E-2</v>
      </c>
    </row>
    <row r="228" spans="2:13">
      <c r="B228" s="108" t="s">
        <v>9</v>
      </c>
      <c r="C228" s="21"/>
      <c r="D228" s="21"/>
      <c r="E228" s="21"/>
      <c r="F228" s="194" t="s">
        <v>90</v>
      </c>
      <c r="G228" s="77">
        <v>121</v>
      </c>
      <c r="H228" s="77">
        <v>137</v>
      </c>
      <c r="I228" s="15">
        <v>131</v>
      </c>
      <c r="J228" s="15">
        <v>10</v>
      </c>
      <c r="K228" s="78">
        <v>8.4000000000000005E-2</v>
      </c>
      <c r="L228" s="15">
        <v>-6</v>
      </c>
      <c r="M228" s="104">
        <v>-4.5999999999999999E-2</v>
      </c>
    </row>
    <row r="229" spans="2:13">
      <c r="B229" s="103" t="s">
        <v>9</v>
      </c>
      <c r="C229" s="21"/>
      <c r="D229" s="21"/>
      <c r="E229" s="21"/>
      <c r="F229" s="194" t="s">
        <v>91</v>
      </c>
      <c r="G229" s="77">
        <v>216</v>
      </c>
      <c r="H229" s="77">
        <v>167</v>
      </c>
      <c r="I229" s="15">
        <v>143</v>
      </c>
      <c r="J229" s="15">
        <v>-74</v>
      </c>
      <c r="K229" s="78">
        <v>-0.34</v>
      </c>
      <c r="L229" s="15">
        <v>-24</v>
      </c>
      <c r="M229" s="104">
        <v>-0.14599999999999999</v>
      </c>
    </row>
    <row r="230" spans="2:13">
      <c r="B230" s="105" t="s">
        <v>9</v>
      </c>
      <c r="C230" s="21"/>
      <c r="D230" s="21"/>
      <c r="E230" s="21"/>
      <c r="F230" s="194" t="s">
        <v>92</v>
      </c>
      <c r="G230" s="77">
        <v>27</v>
      </c>
      <c r="H230" s="77">
        <v>29</v>
      </c>
      <c r="I230" s="15">
        <v>27</v>
      </c>
      <c r="J230" s="15">
        <v>0</v>
      </c>
      <c r="K230" s="78">
        <v>-1.2E-2</v>
      </c>
      <c r="L230" s="15">
        <v>-3</v>
      </c>
      <c r="M230" s="104">
        <v>-9.0999999999999998E-2</v>
      </c>
    </row>
    <row r="231" spans="2:13">
      <c r="B231" s="106"/>
      <c r="C231" s="6"/>
      <c r="D231" s="6"/>
      <c r="E231" s="139"/>
      <c r="F231" s="92" t="s">
        <v>132</v>
      </c>
      <c r="G231" s="90">
        <v>364</v>
      </c>
      <c r="H231" s="90">
        <v>334</v>
      </c>
      <c r="I231" s="91">
        <v>300</v>
      </c>
      <c r="J231" s="91">
        <v>-64</v>
      </c>
      <c r="K231" s="79">
        <v>-0.17499999999999999</v>
      </c>
      <c r="L231" s="91">
        <v>-33</v>
      </c>
      <c r="M231" s="107">
        <v>-0.1</v>
      </c>
    </row>
    <row r="232" spans="2:13">
      <c r="B232" s="108" t="s">
        <v>133</v>
      </c>
      <c r="C232" s="21"/>
      <c r="D232" s="21"/>
      <c r="E232" s="21"/>
      <c r="F232" s="23"/>
      <c r="G232" s="77">
        <v>43</v>
      </c>
      <c r="H232" s="77">
        <v>322</v>
      </c>
      <c r="I232" s="15">
        <v>770</v>
      </c>
      <c r="J232" s="15">
        <v>728</v>
      </c>
      <c r="K232" s="78">
        <v>17.062000000000001</v>
      </c>
      <c r="L232" s="15">
        <v>448</v>
      </c>
      <c r="M232" s="104">
        <v>1.3919999999999999</v>
      </c>
    </row>
    <row r="233" spans="2:13">
      <c r="B233" s="108" t="s">
        <v>134</v>
      </c>
      <c r="C233" s="21"/>
      <c r="D233" s="21"/>
      <c r="E233" s="21"/>
      <c r="F233" s="23"/>
      <c r="G233" s="77">
        <v>227</v>
      </c>
      <c r="H233" s="77">
        <v>22</v>
      </c>
      <c r="I233" s="15">
        <v>94</v>
      </c>
      <c r="J233" s="15">
        <v>-133</v>
      </c>
      <c r="K233" s="78">
        <v>-0.58499999999999996</v>
      </c>
      <c r="L233" s="15">
        <v>72</v>
      </c>
      <c r="M233" s="104">
        <v>3.2349999999999999</v>
      </c>
    </row>
    <row r="234" spans="2:13">
      <c r="B234" s="108" t="s">
        <v>135</v>
      </c>
      <c r="C234" s="21"/>
      <c r="D234" s="21"/>
      <c r="E234" s="21"/>
      <c r="F234" s="23"/>
      <c r="G234" s="77">
        <v>75</v>
      </c>
      <c r="H234" s="77">
        <v>9</v>
      </c>
      <c r="I234" s="15">
        <v>28</v>
      </c>
      <c r="J234" s="15">
        <v>-46</v>
      </c>
      <c r="K234" s="78">
        <v>-0.61899999999999999</v>
      </c>
      <c r="L234" s="15">
        <v>19</v>
      </c>
      <c r="M234" s="104">
        <v>2.0699999999999998</v>
      </c>
    </row>
    <row r="235" spans="2:13">
      <c r="B235" s="106"/>
      <c r="C235" s="6"/>
      <c r="D235" s="6"/>
      <c r="E235" s="139"/>
      <c r="F235" s="92" t="s">
        <v>132</v>
      </c>
      <c r="G235" s="90">
        <v>344</v>
      </c>
      <c r="H235" s="90">
        <v>353</v>
      </c>
      <c r="I235" s="91">
        <v>893</v>
      </c>
      <c r="J235" s="91">
        <v>549</v>
      </c>
      <c r="K235" s="79">
        <v>1.5940000000000001</v>
      </c>
      <c r="L235" s="91">
        <v>539</v>
      </c>
      <c r="M235" s="107">
        <v>1.526</v>
      </c>
    </row>
    <row r="236" spans="2:13">
      <c r="B236" s="109" t="s">
        <v>24</v>
      </c>
      <c r="C236" s="126"/>
      <c r="D236" s="126"/>
      <c r="E236" s="140"/>
      <c r="F236" s="110"/>
      <c r="G236" s="110">
        <v>1601</v>
      </c>
      <c r="H236" s="110">
        <v>1260</v>
      </c>
      <c r="I236" s="111">
        <v>1735</v>
      </c>
      <c r="J236" s="111">
        <v>134</v>
      </c>
      <c r="K236" s="112">
        <v>8.4000000000000005E-2</v>
      </c>
      <c r="L236" s="111">
        <v>475</v>
      </c>
      <c r="M236" s="113">
        <v>0.37700000000000006</v>
      </c>
    </row>
    <row r="237" spans="2:13">
      <c r="B237" s="1" t="s">
        <v>140</v>
      </c>
    </row>
    <row r="239" spans="2:13" s="23" customFormat="1" ht="15.75">
      <c r="B239" s="27" t="s">
        <v>141</v>
      </c>
      <c r="C239" s="27"/>
      <c r="D239" s="27"/>
      <c r="E239" s="27"/>
      <c r="F239" s="21"/>
      <c r="G239" s="21"/>
      <c r="H239" s="21"/>
      <c r="I239" s="21"/>
    </row>
    <row r="240" spans="2:13">
      <c r="B240" s="8"/>
      <c r="C240" s="8"/>
      <c r="D240" s="8"/>
      <c r="E240" s="136"/>
      <c r="F240" s="8">
        <v>2008</v>
      </c>
      <c r="G240" s="8">
        <v>2009</v>
      </c>
      <c r="H240" s="8">
        <v>2010</v>
      </c>
      <c r="I240" s="8">
        <v>2011</v>
      </c>
      <c r="J240" s="8">
        <v>2012</v>
      </c>
    </row>
    <row r="241" spans="2:10">
      <c r="B241" s="8" t="s">
        <v>138</v>
      </c>
      <c r="C241" s="8"/>
      <c r="D241" s="8"/>
      <c r="E241" s="136"/>
      <c r="F241" s="8">
        <v>-47.7</v>
      </c>
      <c r="G241" s="8">
        <v>-58.7</v>
      </c>
      <c r="H241" s="8">
        <v>-99</v>
      </c>
      <c r="I241" s="8">
        <v>-33</v>
      </c>
      <c r="J241" s="8"/>
    </row>
    <row r="242" spans="2:10">
      <c r="B242" s="8" t="s">
        <v>136</v>
      </c>
      <c r="C242" s="8"/>
      <c r="D242" s="8"/>
      <c r="E242" s="136"/>
      <c r="F242" s="8">
        <v>645.29999999999995</v>
      </c>
      <c r="G242" s="8">
        <v>909.3</v>
      </c>
      <c r="H242" s="8">
        <v>920.3</v>
      </c>
      <c r="I242" s="8">
        <v>986.3</v>
      </c>
      <c r="J242" s="8"/>
    </row>
    <row r="243" spans="2:10">
      <c r="B243" s="114" t="s">
        <v>137</v>
      </c>
      <c r="C243" s="114"/>
      <c r="D243" s="114"/>
      <c r="E243" s="141"/>
      <c r="F243" s="114">
        <v>597.70000000000005</v>
      </c>
      <c r="G243" s="114">
        <v>850.7</v>
      </c>
      <c r="H243" s="114">
        <v>821.3</v>
      </c>
      <c r="I243" s="114">
        <v>953.3</v>
      </c>
      <c r="J243" s="114"/>
    </row>
    <row r="244" spans="2:10">
      <c r="B244" s="10" t="s">
        <v>139</v>
      </c>
      <c r="C244" s="11"/>
      <c r="D244" s="11"/>
      <c r="E244" s="11"/>
      <c r="F244" s="11"/>
      <c r="G244" s="11"/>
      <c r="H244" s="11"/>
      <c r="I244" s="12"/>
    </row>
  </sheetData>
  <mergeCells count="9">
    <mergeCell ref="I106:J106"/>
    <mergeCell ref="K106:L106"/>
    <mergeCell ref="J19:J20"/>
    <mergeCell ref="K19:K20"/>
    <mergeCell ref="B18:E20"/>
    <mergeCell ref="I21:I22"/>
    <mergeCell ref="G44:AE44"/>
    <mergeCell ref="I33:I34"/>
    <mergeCell ref="J18:K18"/>
  </mergeCells>
  <phoneticPr fontId="4"/>
  <hyperlinks>
    <hyperlink ref="B6" r:id="rId1" display="フロン排出抑制法に基づくフロン類の回収量(第一種特定製品及び第二種特定製品)(環境省)"/>
    <hyperlink ref="B5" r:id="rId2"/>
    <hyperlink ref="B7" r:id="rId3"/>
    <hyperlink ref="B4" r:id="rId4"/>
    <hyperlink ref="K5" r:id="rId5"/>
    <hyperlink ref="K6:P6" r:id="rId6" location="headline2" display="都道府県別エネルギー消費統計(経産省資源エネ庁)"/>
    <hyperlink ref="K4:P4" r:id="rId7" display="地球温暖化対策実行計画（区域施策編）策定支援サイト"/>
    <hyperlink ref="B8:G8" r:id="rId8" display="全国地球温暖化防止活動推進センター(JCCCA)"/>
    <hyperlink ref="B4:E4" r:id="rId9" display="地球温暖化対策(環境省)"/>
    <hyperlink ref="B5:E5" r:id="rId10" display="環境総合データベース(環境省)"/>
    <hyperlink ref="B6:F6" r:id="rId11" display="フロン類回収量(フロン排出抑制法第一種･第二種特定製品)(環省)"/>
    <hyperlink ref="B7:F7" r:id="rId12" display="温室効果ガスインベントリオフィス(国立環境研究所)"/>
    <hyperlink ref="K5:O5" r:id="rId13" display="温室効果ガス排出量算定・報告・公表制度のWebサイト"/>
    <hyperlink ref="K7:N7" r:id="rId14" display="環境政策課温暖化対策班(宮城県)"/>
    <hyperlink ref="K8" r:id="rId15"/>
    <hyperlink ref="K8:N8" r:id="rId16" display="環境省_PRTRインフォメーション広場"/>
    <hyperlink ref="K7:P7" r:id="rId17" display="環境政策課温暖化対策班(宮城県)"/>
    <hyperlink ref="K8:P8" r:id="rId18" display="環境省_PRTRインフォメーション広場"/>
    <hyperlink ref="B9" r:id="rId19"/>
    <hyperlink ref="K9" r:id="rId20"/>
    <hyperlink ref="K10" r:id="rId21"/>
  </hyperlinks>
  <printOptions gridLinesSet="0"/>
  <pageMargins left="0.78740157480314965" right="0" top="0.19685039370078741" bottom="0" header="0" footer="0"/>
  <pageSetup paperSize="9" orientation="landscape" horizontalDpi="0" verticalDpi="0" r:id="rId22"/>
  <headerFooter alignWithMargins="0">
    <oddHeader>&amp;R&amp;F/&amp;D/頁&amp;P／&amp;N</oddHeader>
  </headerFooter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h26.1地温計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2017-04-17T00:30:05Z</cp:lastPrinted>
  <dcterms:created xsi:type="dcterms:W3CDTF">2012-02-04T07:47:34Z</dcterms:created>
  <dcterms:modified xsi:type="dcterms:W3CDTF">2017-10-26T05:59:02Z</dcterms:modified>
</cp:coreProperties>
</file>