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760" yWindow="1050" windowWidth="9540" windowHeight="8265" tabRatio="854"/>
  </bookViews>
  <sheets>
    <sheet name="CO2直排" sheetId="2" r:id="rId1"/>
  </sheets>
  <calcPr calcId="145621" refMode="R1C1"/>
</workbook>
</file>

<file path=xl/calcChain.xml><?xml version="1.0" encoding="utf-8"?>
<calcChain xmlns="http://schemas.openxmlformats.org/spreadsheetml/2006/main">
  <c r="AE132" i="2" l="1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AE261" i="2"/>
  <c r="AD261" i="2"/>
  <c r="AC261" i="2"/>
  <c r="AB261" i="2"/>
  <c r="AA261" i="2"/>
  <c r="Z261" i="2"/>
  <c r="Y261" i="2"/>
  <c r="X261" i="2"/>
  <c r="W261" i="2"/>
  <c r="V261" i="2"/>
  <c r="U261" i="2"/>
  <c r="T261" i="2"/>
  <c r="S261" i="2"/>
  <c r="R261" i="2"/>
  <c r="Q261" i="2"/>
  <c r="P261" i="2"/>
  <c r="O261" i="2"/>
  <c r="N261" i="2"/>
  <c r="M261" i="2"/>
  <c r="L261" i="2"/>
  <c r="K261" i="2"/>
  <c r="J261" i="2"/>
  <c r="I261" i="2"/>
  <c r="H261" i="2"/>
  <c r="G261" i="2"/>
  <c r="G130" i="2" l="1"/>
  <c r="X53" i="2" l="1"/>
  <c r="AF39" i="2" l="1"/>
  <c r="AE336" i="2" l="1"/>
  <c r="AE179" i="2" s="1"/>
  <c r="AD336" i="2"/>
  <c r="AD179" i="2" s="1"/>
  <c r="AC336" i="2"/>
  <c r="AC179" i="2" s="1"/>
  <c r="AB336" i="2"/>
  <c r="AB179" i="2" s="1"/>
  <c r="AA336" i="2"/>
  <c r="AA179" i="2" s="1"/>
  <c r="Z336" i="2"/>
  <c r="Z179" i="2" s="1"/>
  <c r="Y336" i="2"/>
  <c r="Y179" i="2" s="1"/>
  <c r="X336" i="2"/>
  <c r="X179" i="2" s="1"/>
  <c r="W336" i="2"/>
  <c r="W179" i="2" s="1"/>
  <c r="V336" i="2"/>
  <c r="V179" i="2" s="1"/>
  <c r="U336" i="2"/>
  <c r="U179" i="2" s="1"/>
  <c r="T336" i="2"/>
  <c r="T179" i="2" s="1"/>
  <c r="S336" i="2"/>
  <c r="S179" i="2" s="1"/>
  <c r="R336" i="2"/>
  <c r="R179" i="2" s="1"/>
  <c r="Q336" i="2"/>
  <c r="Q179" i="2" s="1"/>
  <c r="P336" i="2"/>
  <c r="P179" i="2" s="1"/>
  <c r="O336" i="2"/>
  <c r="O179" i="2" s="1"/>
  <c r="N336" i="2"/>
  <c r="N179" i="2" s="1"/>
  <c r="M336" i="2"/>
  <c r="M179" i="2" s="1"/>
  <c r="L336" i="2"/>
  <c r="L179" i="2" s="1"/>
  <c r="K336" i="2"/>
  <c r="K179" i="2" s="1"/>
  <c r="J336" i="2"/>
  <c r="J179" i="2" s="1"/>
  <c r="I336" i="2"/>
  <c r="I179" i="2" s="1"/>
  <c r="H336" i="2"/>
  <c r="H179" i="2" s="1"/>
  <c r="G336" i="2"/>
  <c r="G179" i="2" s="1"/>
  <c r="AE333" i="2"/>
  <c r="AE178" i="2" s="1"/>
  <c r="AD333" i="2"/>
  <c r="AD177" i="2" s="1"/>
  <c r="AC333" i="2"/>
  <c r="AC177" i="2" s="1"/>
  <c r="AB333" i="2"/>
  <c r="AB177" i="2" s="1"/>
  <c r="AA333" i="2"/>
  <c r="AA177" i="2" s="1"/>
  <c r="Z333" i="2"/>
  <c r="Z177" i="2" s="1"/>
  <c r="Y333" i="2"/>
  <c r="Y177" i="2" s="1"/>
  <c r="X333" i="2"/>
  <c r="X177" i="2" s="1"/>
  <c r="W333" i="2"/>
  <c r="W177" i="2" s="1"/>
  <c r="V333" i="2"/>
  <c r="V177" i="2" s="1"/>
  <c r="U333" i="2"/>
  <c r="U177" i="2" s="1"/>
  <c r="T333" i="2"/>
  <c r="T177" i="2" s="1"/>
  <c r="S333" i="2"/>
  <c r="S177" i="2" s="1"/>
  <c r="R333" i="2"/>
  <c r="R177" i="2" s="1"/>
  <c r="Q333" i="2"/>
  <c r="Q177" i="2" s="1"/>
  <c r="P333" i="2"/>
  <c r="P177" i="2" s="1"/>
  <c r="O333" i="2"/>
  <c r="O177" i="2" s="1"/>
  <c r="N333" i="2"/>
  <c r="N177" i="2" s="1"/>
  <c r="M333" i="2"/>
  <c r="M177" i="2" s="1"/>
  <c r="L333" i="2"/>
  <c r="L177" i="2" s="1"/>
  <c r="K333" i="2"/>
  <c r="K177" i="2" s="1"/>
  <c r="J333" i="2"/>
  <c r="J177" i="2" s="1"/>
  <c r="I333" i="2"/>
  <c r="I177" i="2" s="1"/>
  <c r="H333" i="2"/>
  <c r="H177" i="2" s="1"/>
  <c r="G333" i="2"/>
  <c r="G178" i="2" s="1"/>
  <c r="AE328" i="2"/>
  <c r="AE329" i="2" s="1"/>
  <c r="AD328" i="2"/>
  <c r="AD329" i="2" s="1"/>
  <c r="AC328" i="2"/>
  <c r="AC329" i="2" s="1"/>
  <c r="AB328" i="2"/>
  <c r="AB329" i="2" s="1"/>
  <c r="AA328" i="2"/>
  <c r="AA329" i="2" s="1"/>
  <c r="Z328" i="2"/>
  <c r="Z329" i="2" s="1"/>
  <c r="Y328" i="2"/>
  <c r="Y329" i="2" s="1"/>
  <c r="X328" i="2"/>
  <c r="X329" i="2" s="1"/>
  <c r="W328" i="2"/>
  <c r="W329" i="2" s="1"/>
  <c r="V328" i="2"/>
  <c r="V329" i="2" s="1"/>
  <c r="U328" i="2"/>
  <c r="U329" i="2" s="1"/>
  <c r="T328" i="2"/>
  <c r="T329" i="2" s="1"/>
  <c r="S328" i="2"/>
  <c r="S329" i="2" s="1"/>
  <c r="R328" i="2"/>
  <c r="R329" i="2" s="1"/>
  <c r="Q328" i="2"/>
  <c r="Q329" i="2" s="1"/>
  <c r="P328" i="2"/>
  <c r="P329" i="2" s="1"/>
  <c r="O328" i="2"/>
  <c r="O329" i="2" s="1"/>
  <c r="N328" i="2"/>
  <c r="N329" i="2" s="1"/>
  <c r="M328" i="2"/>
  <c r="M329" i="2" s="1"/>
  <c r="L328" i="2"/>
  <c r="L329" i="2" s="1"/>
  <c r="K328" i="2"/>
  <c r="K329" i="2" s="1"/>
  <c r="J328" i="2"/>
  <c r="J329" i="2" s="1"/>
  <c r="I328" i="2"/>
  <c r="I329" i="2" s="1"/>
  <c r="H328" i="2"/>
  <c r="H329" i="2" s="1"/>
  <c r="G328" i="2"/>
  <c r="G329" i="2" s="1"/>
  <c r="AE325" i="2"/>
  <c r="AD325" i="2"/>
  <c r="AD330" i="2" s="1"/>
  <c r="AD174" i="2" s="1"/>
  <c r="AC325" i="2"/>
  <c r="AB325" i="2"/>
  <c r="AB330" i="2" s="1"/>
  <c r="AB174" i="2" s="1"/>
  <c r="AA325" i="2"/>
  <c r="Z325" i="2"/>
  <c r="Z330" i="2" s="1"/>
  <c r="Z174" i="2" s="1"/>
  <c r="Y325" i="2"/>
  <c r="X325" i="2"/>
  <c r="X330" i="2" s="1"/>
  <c r="X174" i="2" s="1"/>
  <c r="W325" i="2"/>
  <c r="V325" i="2"/>
  <c r="V330" i="2" s="1"/>
  <c r="V174" i="2" s="1"/>
  <c r="U325" i="2"/>
  <c r="T325" i="2"/>
  <c r="T330" i="2" s="1"/>
  <c r="T174" i="2" s="1"/>
  <c r="S325" i="2"/>
  <c r="R325" i="2"/>
  <c r="R330" i="2" s="1"/>
  <c r="R174" i="2" s="1"/>
  <c r="Q325" i="2"/>
  <c r="Q330" i="2" s="1"/>
  <c r="Q174" i="2" s="1"/>
  <c r="P325" i="2"/>
  <c r="P330" i="2" s="1"/>
  <c r="P174" i="2" s="1"/>
  <c r="O325" i="2"/>
  <c r="O330" i="2" s="1"/>
  <c r="O174" i="2" s="1"/>
  <c r="N325" i="2"/>
  <c r="N330" i="2" s="1"/>
  <c r="N174" i="2" s="1"/>
  <c r="K325" i="2"/>
  <c r="K330" i="2" s="1"/>
  <c r="K174" i="2" s="1"/>
  <c r="J325" i="2"/>
  <c r="J330" i="2" s="1"/>
  <c r="J174" i="2" s="1"/>
  <c r="I325" i="2"/>
  <c r="I330" i="2" s="1"/>
  <c r="I174" i="2" s="1"/>
  <c r="H325" i="2"/>
  <c r="H330" i="2" s="1"/>
  <c r="H174" i="2" s="1"/>
  <c r="G325" i="2"/>
  <c r="G330" i="2" s="1"/>
  <c r="G174" i="2" s="1"/>
  <c r="M325" i="2"/>
  <c r="M330" i="2" s="1"/>
  <c r="M174" i="2" s="1"/>
  <c r="L325" i="2"/>
  <c r="L330" i="2" s="1"/>
  <c r="L174" i="2" s="1"/>
  <c r="AE320" i="2"/>
  <c r="AD320" i="2"/>
  <c r="AC320" i="2"/>
  <c r="AB320" i="2"/>
  <c r="AA320" i="2"/>
  <c r="Z320" i="2"/>
  <c r="Y320" i="2"/>
  <c r="X320" i="2"/>
  <c r="W320" i="2"/>
  <c r="V320" i="2"/>
  <c r="U320" i="2"/>
  <c r="T320" i="2"/>
  <c r="S320" i="2"/>
  <c r="R320" i="2"/>
  <c r="Q320" i="2"/>
  <c r="P320" i="2"/>
  <c r="O320" i="2"/>
  <c r="N320" i="2"/>
  <c r="M320" i="2"/>
  <c r="L320" i="2"/>
  <c r="K320" i="2"/>
  <c r="J320" i="2"/>
  <c r="I320" i="2"/>
  <c r="H320" i="2"/>
  <c r="G320" i="2"/>
  <c r="AE317" i="2"/>
  <c r="AE321" i="2" s="1"/>
  <c r="AE172" i="2" s="1"/>
  <c r="AD317" i="2"/>
  <c r="AD321" i="2" s="1"/>
  <c r="AD172" i="2" s="1"/>
  <c r="AC317" i="2"/>
  <c r="AC321" i="2" s="1"/>
  <c r="AC172" i="2" s="1"/>
  <c r="AB317" i="2"/>
  <c r="AB321" i="2" s="1"/>
  <c r="AB172" i="2" s="1"/>
  <c r="AA317" i="2"/>
  <c r="AA321" i="2" s="1"/>
  <c r="AA172" i="2" s="1"/>
  <c r="Z317" i="2"/>
  <c r="Z321" i="2" s="1"/>
  <c r="Z172" i="2" s="1"/>
  <c r="Y317" i="2"/>
  <c r="Y321" i="2" s="1"/>
  <c r="Y172" i="2" s="1"/>
  <c r="X317" i="2"/>
  <c r="X321" i="2" s="1"/>
  <c r="X172" i="2" s="1"/>
  <c r="W317" i="2"/>
  <c r="W321" i="2" s="1"/>
  <c r="W172" i="2" s="1"/>
  <c r="V317" i="2"/>
  <c r="V321" i="2" s="1"/>
  <c r="V172" i="2" s="1"/>
  <c r="U317" i="2"/>
  <c r="U321" i="2" s="1"/>
  <c r="U172" i="2" s="1"/>
  <c r="T317" i="2"/>
  <c r="T321" i="2" s="1"/>
  <c r="T172" i="2" s="1"/>
  <c r="S317" i="2"/>
  <c r="S321" i="2" s="1"/>
  <c r="S172" i="2" s="1"/>
  <c r="R317" i="2"/>
  <c r="R321" i="2" s="1"/>
  <c r="R172" i="2" s="1"/>
  <c r="Q317" i="2"/>
  <c r="Q321" i="2" s="1"/>
  <c r="Q172" i="2" s="1"/>
  <c r="P317" i="2"/>
  <c r="P321" i="2" s="1"/>
  <c r="P172" i="2" s="1"/>
  <c r="O317" i="2"/>
  <c r="O321" i="2" s="1"/>
  <c r="O172" i="2" s="1"/>
  <c r="N317" i="2"/>
  <c r="N321" i="2" s="1"/>
  <c r="N172" i="2" s="1"/>
  <c r="M317" i="2"/>
  <c r="M321" i="2" s="1"/>
  <c r="M172" i="2" s="1"/>
  <c r="L317" i="2"/>
  <c r="L321" i="2" s="1"/>
  <c r="L172" i="2" s="1"/>
  <c r="K317" i="2"/>
  <c r="K321" i="2" s="1"/>
  <c r="K172" i="2" s="1"/>
  <c r="J317" i="2"/>
  <c r="J321" i="2" s="1"/>
  <c r="J172" i="2" s="1"/>
  <c r="I317" i="2"/>
  <c r="I321" i="2" s="1"/>
  <c r="I172" i="2" s="1"/>
  <c r="H317" i="2"/>
  <c r="H321" i="2" s="1"/>
  <c r="H172" i="2" s="1"/>
  <c r="G317" i="2"/>
  <c r="G321" i="2" s="1"/>
  <c r="G172" i="2" s="1"/>
  <c r="AE307" i="2"/>
  <c r="AE169" i="2" s="1"/>
  <c r="R313" i="2"/>
  <c r="S313" i="2"/>
  <c r="T313" i="2"/>
  <c r="U313" i="2"/>
  <c r="V313" i="2"/>
  <c r="W313" i="2"/>
  <c r="X313" i="2"/>
  <c r="Y313" i="2"/>
  <c r="Z313" i="2"/>
  <c r="AA313" i="2"/>
  <c r="AB313" i="2"/>
  <c r="AC313" i="2"/>
  <c r="AD313" i="2"/>
  <c r="AE313" i="2"/>
  <c r="Q313" i="2"/>
  <c r="P313" i="2"/>
  <c r="O313" i="2"/>
  <c r="N313" i="2"/>
  <c r="M313" i="2"/>
  <c r="L313" i="2"/>
  <c r="K313" i="2"/>
  <c r="J313" i="2"/>
  <c r="I313" i="2"/>
  <c r="H313" i="2"/>
  <c r="G313" i="2"/>
  <c r="H310" i="2"/>
  <c r="H314" i="2" s="1"/>
  <c r="H170" i="2" s="1"/>
  <c r="I310" i="2"/>
  <c r="I314" i="2" s="1"/>
  <c r="I170" i="2" s="1"/>
  <c r="J310" i="2"/>
  <c r="J314" i="2" s="1"/>
  <c r="J170" i="2" s="1"/>
  <c r="K310" i="2"/>
  <c r="K314" i="2" s="1"/>
  <c r="K170" i="2" s="1"/>
  <c r="L310" i="2"/>
  <c r="L314" i="2" s="1"/>
  <c r="L170" i="2" s="1"/>
  <c r="M310" i="2"/>
  <c r="M314" i="2" s="1"/>
  <c r="M170" i="2" s="1"/>
  <c r="N310" i="2"/>
  <c r="N314" i="2" s="1"/>
  <c r="N170" i="2" s="1"/>
  <c r="O310" i="2"/>
  <c r="O314" i="2" s="1"/>
  <c r="O170" i="2" s="1"/>
  <c r="P310" i="2"/>
  <c r="P314" i="2" s="1"/>
  <c r="P170" i="2" s="1"/>
  <c r="Q310" i="2"/>
  <c r="Q314" i="2" s="1"/>
  <c r="Q170" i="2" s="1"/>
  <c r="R310" i="2"/>
  <c r="R314" i="2" s="1"/>
  <c r="R170" i="2" s="1"/>
  <c r="S310" i="2"/>
  <c r="S314" i="2" s="1"/>
  <c r="S170" i="2" s="1"/>
  <c r="T310" i="2"/>
  <c r="T314" i="2" s="1"/>
  <c r="T170" i="2" s="1"/>
  <c r="U310" i="2"/>
  <c r="U314" i="2" s="1"/>
  <c r="U170" i="2" s="1"/>
  <c r="V310" i="2"/>
  <c r="V314" i="2" s="1"/>
  <c r="V170" i="2" s="1"/>
  <c r="W310" i="2"/>
  <c r="W314" i="2" s="1"/>
  <c r="W170" i="2" s="1"/>
  <c r="X310" i="2"/>
  <c r="X314" i="2" s="1"/>
  <c r="X170" i="2" s="1"/>
  <c r="Y310" i="2"/>
  <c r="Y314" i="2" s="1"/>
  <c r="Y170" i="2" s="1"/>
  <c r="Z310" i="2"/>
  <c r="Z314" i="2" s="1"/>
  <c r="Z170" i="2" s="1"/>
  <c r="AA310" i="2"/>
  <c r="AA314" i="2" s="1"/>
  <c r="AA170" i="2" s="1"/>
  <c r="AB310" i="2"/>
  <c r="AB314" i="2" s="1"/>
  <c r="AB170" i="2" s="1"/>
  <c r="AC310" i="2"/>
  <c r="AC314" i="2" s="1"/>
  <c r="AC170" i="2" s="1"/>
  <c r="AD310" i="2"/>
  <c r="AD314" i="2" s="1"/>
  <c r="AD170" i="2" s="1"/>
  <c r="AE310" i="2"/>
  <c r="AE314" i="2" s="1"/>
  <c r="AE170" i="2" s="1"/>
  <c r="G310" i="2"/>
  <c r="G314" i="2" s="1"/>
  <c r="G170" i="2" s="1"/>
  <c r="AD307" i="2"/>
  <c r="AD169" i="2" s="1"/>
  <c r="AC307" i="2"/>
  <c r="AC169" i="2" s="1"/>
  <c r="AB307" i="2"/>
  <c r="AB169" i="2" s="1"/>
  <c r="AA307" i="2"/>
  <c r="AA169" i="2" s="1"/>
  <c r="Z307" i="2"/>
  <c r="Z169" i="2" s="1"/>
  <c r="Y307" i="2"/>
  <c r="Y169" i="2" s="1"/>
  <c r="X307" i="2"/>
  <c r="X169" i="2" s="1"/>
  <c r="W307" i="2"/>
  <c r="W169" i="2" s="1"/>
  <c r="V307" i="2"/>
  <c r="V169" i="2" s="1"/>
  <c r="U307" i="2"/>
  <c r="U169" i="2" s="1"/>
  <c r="T307" i="2"/>
  <c r="T169" i="2" s="1"/>
  <c r="S307" i="2"/>
  <c r="S169" i="2" s="1"/>
  <c r="R307" i="2"/>
  <c r="R169" i="2" s="1"/>
  <c r="Q307" i="2"/>
  <c r="Q169" i="2" s="1"/>
  <c r="P307" i="2"/>
  <c r="P169" i="2" s="1"/>
  <c r="O307" i="2"/>
  <c r="O169" i="2" s="1"/>
  <c r="N307" i="2"/>
  <c r="N169" i="2" s="1"/>
  <c r="M307" i="2"/>
  <c r="M169" i="2" s="1"/>
  <c r="L307" i="2"/>
  <c r="L169" i="2" s="1"/>
  <c r="K307" i="2"/>
  <c r="K169" i="2" s="1"/>
  <c r="J307" i="2"/>
  <c r="J169" i="2" s="1"/>
  <c r="I307" i="2"/>
  <c r="I169" i="2" s="1"/>
  <c r="H307" i="2"/>
  <c r="H169" i="2" s="1"/>
  <c r="G307" i="2"/>
  <c r="G169" i="2" s="1"/>
  <c r="AE304" i="2"/>
  <c r="AE168" i="2" s="1"/>
  <c r="AD304" i="2"/>
  <c r="AD168" i="2" s="1"/>
  <c r="AC304" i="2"/>
  <c r="AC168" i="2" s="1"/>
  <c r="AB304" i="2"/>
  <c r="AB168" i="2" s="1"/>
  <c r="AA304" i="2"/>
  <c r="AA168" i="2" s="1"/>
  <c r="Z304" i="2"/>
  <c r="Z168" i="2" s="1"/>
  <c r="Y304" i="2"/>
  <c r="Y168" i="2" s="1"/>
  <c r="X304" i="2"/>
  <c r="X168" i="2" s="1"/>
  <c r="W304" i="2"/>
  <c r="W168" i="2" s="1"/>
  <c r="V304" i="2"/>
  <c r="V168" i="2" s="1"/>
  <c r="U304" i="2"/>
  <c r="U168" i="2" s="1"/>
  <c r="T304" i="2"/>
  <c r="T168" i="2" s="1"/>
  <c r="S304" i="2"/>
  <c r="S168" i="2" s="1"/>
  <c r="R304" i="2"/>
  <c r="R168" i="2" s="1"/>
  <c r="Q304" i="2"/>
  <c r="Q168" i="2" s="1"/>
  <c r="P304" i="2"/>
  <c r="P168" i="2" s="1"/>
  <c r="O304" i="2"/>
  <c r="O168" i="2" s="1"/>
  <c r="N304" i="2"/>
  <c r="N168" i="2" s="1"/>
  <c r="M304" i="2"/>
  <c r="M168" i="2" s="1"/>
  <c r="L304" i="2"/>
  <c r="L168" i="2" s="1"/>
  <c r="K304" i="2"/>
  <c r="K168" i="2" s="1"/>
  <c r="J304" i="2"/>
  <c r="J168" i="2" s="1"/>
  <c r="I304" i="2"/>
  <c r="I168" i="2" s="1"/>
  <c r="H304" i="2"/>
  <c r="H168" i="2" s="1"/>
  <c r="G304" i="2"/>
  <c r="G168" i="2" s="1"/>
  <c r="AE301" i="2"/>
  <c r="AD301" i="2"/>
  <c r="AC301" i="2"/>
  <c r="AB301" i="2"/>
  <c r="AA301" i="2"/>
  <c r="Z301" i="2"/>
  <c r="Y301" i="2"/>
  <c r="X301" i="2"/>
  <c r="W301" i="2"/>
  <c r="W167" i="2" s="1"/>
  <c r="V301" i="2"/>
  <c r="U301" i="2"/>
  <c r="U166" i="2" s="1"/>
  <c r="T301" i="2"/>
  <c r="S301" i="2"/>
  <c r="S167" i="2" s="1"/>
  <c r="R301" i="2"/>
  <c r="Q301" i="2"/>
  <c r="Q166" i="2" s="1"/>
  <c r="P301" i="2"/>
  <c r="O301" i="2"/>
  <c r="O167" i="2" s="1"/>
  <c r="N301" i="2"/>
  <c r="M301" i="2"/>
  <c r="M166" i="2" s="1"/>
  <c r="L301" i="2"/>
  <c r="K301" i="2"/>
  <c r="K167" i="2" s="1"/>
  <c r="J301" i="2"/>
  <c r="I301" i="2"/>
  <c r="I166" i="2" s="1"/>
  <c r="H301" i="2"/>
  <c r="H167" i="2" s="1"/>
  <c r="G301" i="2"/>
  <c r="G167" i="2" s="1"/>
  <c r="AE298" i="2"/>
  <c r="AD298" i="2"/>
  <c r="AC298" i="2"/>
  <c r="AB298" i="2"/>
  <c r="AA298" i="2"/>
  <c r="Z298" i="2"/>
  <c r="Y298" i="2"/>
  <c r="X298" i="2"/>
  <c r="W298" i="2"/>
  <c r="W163" i="2" s="1"/>
  <c r="V298" i="2"/>
  <c r="U298" i="2"/>
  <c r="U162" i="2" s="1"/>
  <c r="T298" i="2"/>
  <c r="S298" i="2"/>
  <c r="S163" i="2" s="1"/>
  <c r="R298" i="2"/>
  <c r="Q298" i="2"/>
  <c r="Q162" i="2" s="1"/>
  <c r="P298" i="2"/>
  <c r="O298" i="2"/>
  <c r="O163" i="2" s="1"/>
  <c r="N298" i="2"/>
  <c r="M298" i="2"/>
  <c r="M162" i="2" s="1"/>
  <c r="L298" i="2"/>
  <c r="K298" i="2"/>
  <c r="K163" i="2" s="1"/>
  <c r="J298" i="2"/>
  <c r="I298" i="2"/>
  <c r="I162" i="2" s="1"/>
  <c r="H298" i="2"/>
  <c r="H163" i="2" s="1"/>
  <c r="G298" i="2"/>
  <c r="G162" i="2" s="1"/>
  <c r="H293" i="2"/>
  <c r="H157" i="2" s="1"/>
  <c r="I293" i="2"/>
  <c r="I157" i="2" s="1"/>
  <c r="J293" i="2"/>
  <c r="J157" i="2" s="1"/>
  <c r="K293" i="2"/>
  <c r="K157" i="2" s="1"/>
  <c r="L293" i="2"/>
  <c r="L157" i="2" s="1"/>
  <c r="M293" i="2"/>
  <c r="M157" i="2" s="1"/>
  <c r="N293" i="2"/>
  <c r="N157" i="2" s="1"/>
  <c r="O293" i="2"/>
  <c r="O157" i="2" s="1"/>
  <c r="P293" i="2"/>
  <c r="P157" i="2" s="1"/>
  <c r="Q293" i="2"/>
  <c r="Q157" i="2" s="1"/>
  <c r="R293" i="2"/>
  <c r="R157" i="2" s="1"/>
  <c r="S293" i="2"/>
  <c r="S157" i="2" s="1"/>
  <c r="T293" i="2"/>
  <c r="T157" i="2" s="1"/>
  <c r="U293" i="2"/>
  <c r="U157" i="2" s="1"/>
  <c r="V293" i="2"/>
  <c r="V157" i="2" s="1"/>
  <c r="W293" i="2"/>
  <c r="W157" i="2" s="1"/>
  <c r="X293" i="2"/>
  <c r="X157" i="2" s="1"/>
  <c r="Y293" i="2"/>
  <c r="Y157" i="2" s="1"/>
  <c r="Z293" i="2"/>
  <c r="Z157" i="2" s="1"/>
  <c r="AA293" i="2"/>
  <c r="AA157" i="2" s="1"/>
  <c r="AB293" i="2"/>
  <c r="AB157" i="2" s="1"/>
  <c r="AC293" i="2"/>
  <c r="AC157" i="2" s="1"/>
  <c r="AD293" i="2"/>
  <c r="AD157" i="2" s="1"/>
  <c r="AE293" i="2"/>
  <c r="AE157" i="2" s="1"/>
  <c r="G293" i="2"/>
  <c r="G157" i="2" s="1"/>
  <c r="AE290" i="2"/>
  <c r="AE156" i="2" s="1"/>
  <c r="AD290" i="2"/>
  <c r="AD156" i="2" s="1"/>
  <c r="AC290" i="2"/>
  <c r="AC156" i="2" s="1"/>
  <c r="AB290" i="2"/>
  <c r="AB156" i="2" s="1"/>
  <c r="AA290" i="2"/>
  <c r="AA156" i="2" s="1"/>
  <c r="Z290" i="2"/>
  <c r="Z156" i="2" s="1"/>
  <c r="Y290" i="2"/>
  <c r="Y156" i="2" s="1"/>
  <c r="X290" i="2"/>
  <c r="X156" i="2" s="1"/>
  <c r="W290" i="2"/>
  <c r="W156" i="2" s="1"/>
  <c r="V290" i="2"/>
  <c r="V156" i="2" s="1"/>
  <c r="U290" i="2"/>
  <c r="U156" i="2" s="1"/>
  <c r="T290" i="2"/>
  <c r="T156" i="2" s="1"/>
  <c r="S290" i="2"/>
  <c r="S156" i="2" s="1"/>
  <c r="R290" i="2"/>
  <c r="R156" i="2" s="1"/>
  <c r="Q290" i="2"/>
  <c r="Q156" i="2" s="1"/>
  <c r="P290" i="2"/>
  <c r="P156" i="2" s="1"/>
  <c r="O290" i="2"/>
  <c r="O156" i="2" s="1"/>
  <c r="N290" i="2"/>
  <c r="N156" i="2" s="1"/>
  <c r="M290" i="2"/>
  <c r="M156" i="2" s="1"/>
  <c r="L290" i="2"/>
  <c r="L156" i="2" s="1"/>
  <c r="K290" i="2"/>
  <c r="K156" i="2" s="1"/>
  <c r="J290" i="2"/>
  <c r="J156" i="2" s="1"/>
  <c r="I290" i="2"/>
  <c r="I156" i="2" s="1"/>
  <c r="H290" i="2"/>
  <c r="H156" i="2" s="1"/>
  <c r="G290" i="2"/>
  <c r="G156" i="2" s="1"/>
  <c r="AE286" i="2"/>
  <c r="AE152" i="2" s="1"/>
  <c r="AD286" i="2"/>
  <c r="AD152" i="2" s="1"/>
  <c r="AC286" i="2"/>
  <c r="AC152" i="2" s="1"/>
  <c r="AB286" i="2"/>
  <c r="AB152" i="2" s="1"/>
  <c r="AA286" i="2"/>
  <c r="AA152" i="2" s="1"/>
  <c r="Z286" i="2"/>
  <c r="Z152" i="2" s="1"/>
  <c r="Y286" i="2"/>
  <c r="Y152" i="2" s="1"/>
  <c r="X286" i="2"/>
  <c r="X152" i="2" s="1"/>
  <c r="W286" i="2"/>
  <c r="W152" i="2" s="1"/>
  <c r="V286" i="2"/>
  <c r="V152" i="2" s="1"/>
  <c r="U286" i="2"/>
  <c r="U152" i="2" s="1"/>
  <c r="T286" i="2"/>
  <c r="T152" i="2" s="1"/>
  <c r="S286" i="2"/>
  <c r="S152" i="2" s="1"/>
  <c r="R286" i="2"/>
  <c r="R152" i="2" s="1"/>
  <c r="Q286" i="2"/>
  <c r="Q152" i="2" s="1"/>
  <c r="P286" i="2"/>
  <c r="P152" i="2" s="1"/>
  <c r="O286" i="2"/>
  <c r="O152" i="2" s="1"/>
  <c r="N286" i="2"/>
  <c r="N152" i="2" s="1"/>
  <c r="M286" i="2"/>
  <c r="M152" i="2" s="1"/>
  <c r="L286" i="2"/>
  <c r="L152" i="2" s="1"/>
  <c r="K286" i="2"/>
  <c r="K152" i="2" s="1"/>
  <c r="J286" i="2"/>
  <c r="J152" i="2" s="1"/>
  <c r="I286" i="2"/>
  <c r="I152" i="2" s="1"/>
  <c r="H286" i="2"/>
  <c r="H152" i="2" s="1"/>
  <c r="G286" i="2"/>
  <c r="G152" i="2" s="1"/>
  <c r="AE283" i="2"/>
  <c r="AE151" i="2" s="1"/>
  <c r="AD283" i="2"/>
  <c r="AD151" i="2" s="1"/>
  <c r="AC283" i="2"/>
  <c r="AC151" i="2" s="1"/>
  <c r="AB283" i="2"/>
  <c r="AB151" i="2" s="1"/>
  <c r="AA283" i="2"/>
  <c r="AA151" i="2" s="1"/>
  <c r="Z283" i="2"/>
  <c r="Z151" i="2" s="1"/>
  <c r="Y283" i="2"/>
  <c r="Y151" i="2" s="1"/>
  <c r="X283" i="2"/>
  <c r="X151" i="2" s="1"/>
  <c r="W283" i="2"/>
  <c r="W151" i="2" s="1"/>
  <c r="V283" i="2"/>
  <c r="V151" i="2" s="1"/>
  <c r="U283" i="2"/>
  <c r="U151" i="2" s="1"/>
  <c r="T283" i="2"/>
  <c r="T151" i="2" s="1"/>
  <c r="S283" i="2"/>
  <c r="S151" i="2" s="1"/>
  <c r="R283" i="2"/>
  <c r="R151" i="2" s="1"/>
  <c r="Q283" i="2"/>
  <c r="Q151" i="2" s="1"/>
  <c r="P283" i="2"/>
  <c r="P151" i="2" s="1"/>
  <c r="O283" i="2"/>
  <c r="O151" i="2" s="1"/>
  <c r="N283" i="2"/>
  <c r="N151" i="2" s="1"/>
  <c r="M283" i="2"/>
  <c r="M151" i="2" s="1"/>
  <c r="L283" i="2"/>
  <c r="L151" i="2" s="1"/>
  <c r="K283" i="2"/>
  <c r="K151" i="2" s="1"/>
  <c r="J283" i="2"/>
  <c r="J151" i="2" s="1"/>
  <c r="I283" i="2"/>
  <c r="I151" i="2" s="1"/>
  <c r="H283" i="2"/>
  <c r="H151" i="2" s="1"/>
  <c r="G283" i="2"/>
  <c r="G151" i="2" s="1"/>
  <c r="H280" i="2"/>
  <c r="H148" i="2" s="1"/>
  <c r="I280" i="2"/>
  <c r="I148" i="2" s="1"/>
  <c r="J280" i="2"/>
  <c r="J148" i="2" s="1"/>
  <c r="K280" i="2"/>
  <c r="K148" i="2" s="1"/>
  <c r="L280" i="2"/>
  <c r="L148" i="2" s="1"/>
  <c r="M280" i="2"/>
  <c r="M148" i="2" s="1"/>
  <c r="N280" i="2"/>
  <c r="N148" i="2" s="1"/>
  <c r="O280" i="2"/>
  <c r="O148" i="2" s="1"/>
  <c r="P280" i="2"/>
  <c r="P148" i="2" s="1"/>
  <c r="Q280" i="2"/>
  <c r="Q148" i="2" s="1"/>
  <c r="R280" i="2"/>
  <c r="R148" i="2" s="1"/>
  <c r="S280" i="2"/>
  <c r="S148" i="2" s="1"/>
  <c r="T280" i="2"/>
  <c r="T148" i="2" s="1"/>
  <c r="U280" i="2"/>
  <c r="U148" i="2" s="1"/>
  <c r="V280" i="2"/>
  <c r="V148" i="2" s="1"/>
  <c r="W280" i="2"/>
  <c r="W148" i="2" s="1"/>
  <c r="X280" i="2"/>
  <c r="X148" i="2" s="1"/>
  <c r="Y280" i="2"/>
  <c r="Y148" i="2" s="1"/>
  <c r="Z280" i="2"/>
  <c r="Z148" i="2" s="1"/>
  <c r="AA280" i="2"/>
  <c r="AA148" i="2" s="1"/>
  <c r="AB280" i="2"/>
  <c r="AB148" i="2" s="1"/>
  <c r="AC280" i="2"/>
  <c r="AC148" i="2" s="1"/>
  <c r="AD280" i="2"/>
  <c r="AD148" i="2" s="1"/>
  <c r="AE280" i="2"/>
  <c r="AE148" i="2" s="1"/>
  <c r="G280" i="2"/>
  <c r="G148" i="2" s="1"/>
  <c r="H277" i="2"/>
  <c r="H147" i="2" s="1"/>
  <c r="I277" i="2"/>
  <c r="I147" i="2" s="1"/>
  <c r="J277" i="2"/>
  <c r="J147" i="2" s="1"/>
  <c r="K277" i="2"/>
  <c r="K147" i="2" s="1"/>
  <c r="L277" i="2"/>
  <c r="L147" i="2" s="1"/>
  <c r="M277" i="2"/>
  <c r="M147" i="2" s="1"/>
  <c r="N277" i="2"/>
  <c r="N147" i="2" s="1"/>
  <c r="O277" i="2"/>
  <c r="O147" i="2" s="1"/>
  <c r="P277" i="2"/>
  <c r="P147" i="2" s="1"/>
  <c r="Q277" i="2"/>
  <c r="Q147" i="2" s="1"/>
  <c r="R277" i="2"/>
  <c r="R147" i="2" s="1"/>
  <c r="S277" i="2"/>
  <c r="S147" i="2" s="1"/>
  <c r="T277" i="2"/>
  <c r="T147" i="2" s="1"/>
  <c r="U277" i="2"/>
  <c r="U147" i="2" s="1"/>
  <c r="V277" i="2"/>
  <c r="V147" i="2" s="1"/>
  <c r="W277" i="2"/>
  <c r="W147" i="2" s="1"/>
  <c r="X277" i="2"/>
  <c r="X147" i="2" s="1"/>
  <c r="Y277" i="2"/>
  <c r="Y147" i="2" s="1"/>
  <c r="Z277" i="2"/>
  <c r="Z147" i="2" s="1"/>
  <c r="AA277" i="2"/>
  <c r="AA147" i="2" s="1"/>
  <c r="AB277" i="2"/>
  <c r="AB147" i="2" s="1"/>
  <c r="AC277" i="2"/>
  <c r="AC147" i="2" s="1"/>
  <c r="AD277" i="2"/>
  <c r="AD147" i="2" s="1"/>
  <c r="AE277" i="2"/>
  <c r="AE147" i="2" s="1"/>
  <c r="G277" i="2"/>
  <c r="G147" i="2" s="1"/>
  <c r="AE273" i="2"/>
  <c r="AE145" i="2" s="1"/>
  <c r="AD273" i="2"/>
  <c r="AD145" i="2" s="1"/>
  <c r="AC273" i="2"/>
  <c r="AC145" i="2" s="1"/>
  <c r="AB273" i="2"/>
  <c r="AB145" i="2" s="1"/>
  <c r="AA273" i="2"/>
  <c r="AA145" i="2" s="1"/>
  <c r="Z273" i="2"/>
  <c r="Z145" i="2" s="1"/>
  <c r="Y273" i="2"/>
  <c r="Y145" i="2" s="1"/>
  <c r="X273" i="2"/>
  <c r="X145" i="2" s="1"/>
  <c r="W273" i="2"/>
  <c r="W145" i="2" s="1"/>
  <c r="V273" i="2"/>
  <c r="V145" i="2" s="1"/>
  <c r="U273" i="2"/>
  <c r="U145" i="2" s="1"/>
  <c r="T273" i="2"/>
  <c r="T145" i="2" s="1"/>
  <c r="S273" i="2"/>
  <c r="S145" i="2" s="1"/>
  <c r="R273" i="2"/>
  <c r="R145" i="2" s="1"/>
  <c r="Q273" i="2"/>
  <c r="Q145" i="2" s="1"/>
  <c r="P273" i="2"/>
  <c r="P145" i="2" s="1"/>
  <c r="O273" i="2"/>
  <c r="O145" i="2" s="1"/>
  <c r="N273" i="2"/>
  <c r="N145" i="2" s="1"/>
  <c r="M273" i="2"/>
  <c r="M145" i="2" s="1"/>
  <c r="L273" i="2"/>
  <c r="L145" i="2" s="1"/>
  <c r="K273" i="2"/>
  <c r="K145" i="2" s="1"/>
  <c r="J273" i="2"/>
  <c r="J145" i="2" s="1"/>
  <c r="I273" i="2"/>
  <c r="I145" i="2" s="1"/>
  <c r="H273" i="2"/>
  <c r="H145" i="2" s="1"/>
  <c r="G273" i="2"/>
  <c r="G145" i="2" s="1"/>
  <c r="AE270" i="2"/>
  <c r="AE142" i="2" s="1"/>
  <c r="AD270" i="2"/>
  <c r="AD142" i="2" s="1"/>
  <c r="AC270" i="2"/>
  <c r="AC142" i="2" s="1"/>
  <c r="AB270" i="2"/>
  <c r="AB142" i="2" s="1"/>
  <c r="AA270" i="2"/>
  <c r="AA142" i="2" s="1"/>
  <c r="Z270" i="2"/>
  <c r="Z142" i="2" s="1"/>
  <c r="Y270" i="2"/>
  <c r="Y142" i="2" s="1"/>
  <c r="X270" i="2"/>
  <c r="X142" i="2" s="1"/>
  <c r="W270" i="2"/>
  <c r="W142" i="2" s="1"/>
  <c r="V270" i="2"/>
  <c r="V142" i="2" s="1"/>
  <c r="U270" i="2"/>
  <c r="U142" i="2" s="1"/>
  <c r="T270" i="2"/>
  <c r="T142" i="2" s="1"/>
  <c r="S270" i="2"/>
  <c r="S142" i="2" s="1"/>
  <c r="R270" i="2"/>
  <c r="R142" i="2" s="1"/>
  <c r="Q270" i="2"/>
  <c r="Q142" i="2" s="1"/>
  <c r="P270" i="2"/>
  <c r="P142" i="2" s="1"/>
  <c r="O270" i="2"/>
  <c r="O142" i="2" s="1"/>
  <c r="N270" i="2"/>
  <c r="N142" i="2" s="1"/>
  <c r="M270" i="2"/>
  <c r="M142" i="2" s="1"/>
  <c r="L270" i="2"/>
  <c r="L142" i="2" s="1"/>
  <c r="K270" i="2"/>
  <c r="K142" i="2" s="1"/>
  <c r="J270" i="2"/>
  <c r="J142" i="2" s="1"/>
  <c r="I270" i="2"/>
  <c r="I142" i="2" s="1"/>
  <c r="H270" i="2"/>
  <c r="H142" i="2" s="1"/>
  <c r="G270" i="2"/>
  <c r="G142" i="2" s="1"/>
  <c r="H178" i="2" l="1"/>
  <c r="J162" i="2"/>
  <c r="J163" i="2"/>
  <c r="L162" i="2"/>
  <c r="L163" i="2"/>
  <c r="N162" i="2"/>
  <c r="N163" i="2"/>
  <c r="P162" i="2"/>
  <c r="P163" i="2"/>
  <c r="R162" i="2"/>
  <c r="R163" i="2"/>
  <c r="T162" i="2"/>
  <c r="T163" i="2"/>
  <c r="V162" i="2"/>
  <c r="V163" i="2"/>
  <c r="X162" i="2"/>
  <c r="X163" i="2"/>
  <c r="Z162" i="2"/>
  <c r="Z163" i="2"/>
  <c r="AB162" i="2"/>
  <c r="AB163" i="2"/>
  <c r="AD162" i="2"/>
  <c r="AD163" i="2"/>
  <c r="Y166" i="2"/>
  <c r="Y167" i="2"/>
  <c r="AA166" i="2"/>
  <c r="AA167" i="2"/>
  <c r="AC166" i="2"/>
  <c r="AC167" i="2"/>
  <c r="AE166" i="2"/>
  <c r="AE167" i="2"/>
  <c r="H166" i="2"/>
  <c r="H162" i="2"/>
  <c r="I167" i="2"/>
  <c r="I163" i="2"/>
  <c r="U167" i="2"/>
  <c r="Q167" i="2"/>
  <c r="M167" i="2"/>
  <c r="W166" i="2"/>
  <c r="S166" i="2"/>
  <c r="O166" i="2"/>
  <c r="K166" i="2"/>
  <c r="U163" i="2"/>
  <c r="Q163" i="2"/>
  <c r="M163" i="2"/>
  <c r="W162" i="2"/>
  <c r="S162" i="2"/>
  <c r="O162" i="2"/>
  <c r="K162" i="2"/>
  <c r="Y162" i="2"/>
  <c r="Y163" i="2"/>
  <c r="AA162" i="2"/>
  <c r="AA163" i="2"/>
  <c r="AC162" i="2"/>
  <c r="AC163" i="2"/>
  <c r="AE162" i="2"/>
  <c r="AE163" i="2"/>
  <c r="J166" i="2"/>
  <c r="J167" i="2"/>
  <c r="L166" i="2"/>
  <c r="L167" i="2"/>
  <c r="N166" i="2"/>
  <c r="N167" i="2"/>
  <c r="P166" i="2"/>
  <c r="P167" i="2"/>
  <c r="R166" i="2"/>
  <c r="R167" i="2"/>
  <c r="T166" i="2"/>
  <c r="T167" i="2"/>
  <c r="V166" i="2"/>
  <c r="V167" i="2"/>
  <c r="X166" i="2"/>
  <c r="X167" i="2"/>
  <c r="Z166" i="2"/>
  <c r="Z167" i="2"/>
  <c r="AB166" i="2"/>
  <c r="AB167" i="2"/>
  <c r="AD166" i="2"/>
  <c r="AD167" i="2"/>
  <c r="G177" i="2"/>
  <c r="J178" i="2"/>
  <c r="AD178" i="2"/>
  <c r="AB178" i="2"/>
  <c r="Z178" i="2"/>
  <c r="X178" i="2"/>
  <c r="V178" i="2"/>
  <c r="T178" i="2"/>
  <c r="R178" i="2"/>
  <c r="P178" i="2"/>
  <c r="N178" i="2"/>
  <c r="L178" i="2"/>
  <c r="AE330" i="2"/>
  <c r="AE174" i="2" s="1"/>
  <c r="AC330" i="2"/>
  <c r="AC174" i="2" s="1"/>
  <c r="AA330" i="2"/>
  <c r="AA174" i="2" s="1"/>
  <c r="Y330" i="2"/>
  <c r="Y174" i="2" s="1"/>
  <c r="W330" i="2"/>
  <c r="W174" i="2" s="1"/>
  <c r="U330" i="2"/>
  <c r="U174" i="2" s="1"/>
  <c r="S330" i="2"/>
  <c r="S174" i="2" s="1"/>
  <c r="I178" i="2"/>
  <c r="AC178" i="2"/>
  <c r="AA178" i="2"/>
  <c r="Y178" i="2"/>
  <c r="W178" i="2"/>
  <c r="U178" i="2"/>
  <c r="S178" i="2"/>
  <c r="Q178" i="2"/>
  <c r="O178" i="2"/>
  <c r="M178" i="2"/>
  <c r="K178" i="2"/>
  <c r="AE177" i="2"/>
  <c r="G163" i="2"/>
  <c r="G166" i="2"/>
  <c r="AE264" i="2" l="1"/>
  <c r="AE133" i="2" s="1"/>
  <c r="AD264" i="2"/>
  <c r="AC264" i="2"/>
  <c r="AB264" i="2"/>
  <c r="AA264" i="2"/>
  <c r="Z264" i="2"/>
  <c r="Y264" i="2"/>
  <c r="X264" i="2"/>
  <c r="W264" i="2"/>
  <c r="V264" i="2"/>
  <c r="U264" i="2"/>
  <c r="T264" i="2"/>
  <c r="S264" i="2"/>
  <c r="R264" i="2"/>
  <c r="Q264" i="2"/>
  <c r="P264" i="2"/>
  <c r="O264" i="2"/>
  <c r="N264" i="2"/>
  <c r="M264" i="2"/>
  <c r="L264" i="2"/>
  <c r="K264" i="2"/>
  <c r="J264" i="2"/>
  <c r="I264" i="2"/>
  <c r="H264" i="2"/>
  <c r="G264" i="2"/>
  <c r="AE257" i="2"/>
  <c r="AE130" i="2" s="1"/>
  <c r="AD257" i="2"/>
  <c r="AD130" i="2" s="1"/>
  <c r="AC257" i="2"/>
  <c r="AC130" i="2" s="1"/>
  <c r="AB257" i="2"/>
  <c r="AB130" i="2" s="1"/>
  <c r="AA257" i="2"/>
  <c r="AA130" i="2" s="1"/>
  <c r="Z257" i="2"/>
  <c r="Z130" i="2" s="1"/>
  <c r="Y257" i="2"/>
  <c r="Y130" i="2" s="1"/>
  <c r="X257" i="2"/>
  <c r="X130" i="2" s="1"/>
  <c r="W257" i="2"/>
  <c r="W130" i="2" s="1"/>
  <c r="V257" i="2"/>
  <c r="V130" i="2" s="1"/>
  <c r="U257" i="2"/>
  <c r="U130" i="2" s="1"/>
  <c r="T257" i="2"/>
  <c r="T130" i="2" s="1"/>
  <c r="S257" i="2"/>
  <c r="S130" i="2" s="1"/>
  <c r="R257" i="2"/>
  <c r="R130" i="2" s="1"/>
  <c r="Q257" i="2"/>
  <c r="Q130" i="2" s="1"/>
  <c r="P257" i="2"/>
  <c r="P130" i="2" s="1"/>
  <c r="O257" i="2"/>
  <c r="O130" i="2" s="1"/>
  <c r="N257" i="2"/>
  <c r="N130" i="2" s="1"/>
  <c r="M257" i="2"/>
  <c r="M130" i="2" s="1"/>
  <c r="L257" i="2"/>
  <c r="L130" i="2" s="1"/>
  <c r="K257" i="2"/>
  <c r="K130" i="2" s="1"/>
  <c r="J257" i="2"/>
  <c r="J130" i="2" s="1"/>
  <c r="I257" i="2"/>
  <c r="I130" i="2" s="1"/>
  <c r="H257" i="2"/>
  <c r="H130" i="2" s="1"/>
  <c r="G257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X254" i="2"/>
  <c r="Y254" i="2"/>
  <c r="Z254" i="2"/>
  <c r="AA254" i="2"/>
  <c r="AB254" i="2"/>
  <c r="AC254" i="2"/>
  <c r="AD254" i="2"/>
  <c r="AE254" i="2"/>
  <c r="G254" i="2"/>
  <c r="AE250" i="2"/>
  <c r="AC250" i="2"/>
  <c r="AB250" i="2"/>
  <c r="AA250" i="2"/>
  <c r="Z250" i="2"/>
  <c r="Y250" i="2"/>
  <c r="X250" i="2"/>
  <c r="W250" i="2"/>
  <c r="V250" i="2"/>
  <c r="U250" i="2"/>
  <c r="T250" i="2"/>
  <c r="S250" i="2"/>
  <c r="R250" i="2"/>
  <c r="Q250" i="2"/>
  <c r="P250" i="2"/>
  <c r="O250" i="2"/>
  <c r="N250" i="2"/>
  <c r="M250" i="2"/>
  <c r="L250" i="2"/>
  <c r="K250" i="2"/>
  <c r="J250" i="2"/>
  <c r="I250" i="2"/>
  <c r="H250" i="2"/>
  <c r="G250" i="2"/>
  <c r="AE247" i="2"/>
  <c r="AE251" i="2" s="1"/>
  <c r="AE128" i="2" s="1"/>
  <c r="AD247" i="2"/>
  <c r="AC247" i="2"/>
  <c r="AB247" i="2"/>
  <c r="AA247" i="2"/>
  <c r="Z247" i="2"/>
  <c r="Y247" i="2"/>
  <c r="X247" i="2"/>
  <c r="W247" i="2"/>
  <c r="V247" i="2"/>
  <c r="U247" i="2"/>
  <c r="T247" i="2"/>
  <c r="S247" i="2"/>
  <c r="R247" i="2"/>
  <c r="Q247" i="2"/>
  <c r="P247" i="2"/>
  <c r="P251" i="2" s="1"/>
  <c r="P128" i="2" s="1"/>
  <c r="O247" i="2"/>
  <c r="N247" i="2"/>
  <c r="N251" i="2" s="1"/>
  <c r="N128" i="2" s="1"/>
  <c r="M247" i="2"/>
  <c r="L247" i="2"/>
  <c r="L251" i="2" s="1"/>
  <c r="L128" i="2" s="1"/>
  <c r="K247" i="2"/>
  <c r="J247" i="2"/>
  <c r="J251" i="2" s="1"/>
  <c r="J128" i="2" s="1"/>
  <c r="I247" i="2"/>
  <c r="H247" i="2"/>
  <c r="H251" i="2" s="1"/>
  <c r="H128" i="2" s="1"/>
  <c r="G247" i="2"/>
  <c r="I251" i="2" l="1"/>
  <c r="I128" i="2" s="1"/>
  <c r="K251" i="2"/>
  <c r="K128" i="2" s="1"/>
  <c r="M251" i="2"/>
  <c r="M128" i="2" s="1"/>
  <c r="O251" i="2"/>
  <c r="O128" i="2" s="1"/>
  <c r="Q251" i="2"/>
  <c r="Q128" i="2" s="1"/>
  <c r="S251" i="2"/>
  <c r="S128" i="2" s="1"/>
  <c r="U251" i="2"/>
  <c r="U128" i="2" s="1"/>
  <c r="W251" i="2"/>
  <c r="W128" i="2" s="1"/>
  <c r="Y251" i="2"/>
  <c r="Y128" i="2" s="1"/>
  <c r="AA251" i="2"/>
  <c r="AA128" i="2" s="1"/>
  <c r="AC251" i="2"/>
  <c r="AC128" i="2" s="1"/>
  <c r="H155" i="2"/>
  <c r="H180" i="2"/>
  <c r="H173" i="2"/>
  <c r="J155" i="2"/>
  <c r="J173" i="2"/>
  <c r="J180" i="2"/>
  <c r="L155" i="2"/>
  <c r="L173" i="2"/>
  <c r="L180" i="2"/>
  <c r="N155" i="2"/>
  <c r="N173" i="2"/>
  <c r="N180" i="2"/>
  <c r="P155" i="2"/>
  <c r="P173" i="2"/>
  <c r="P180" i="2"/>
  <c r="R155" i="2"/>
  <c r="R173" i="2"/>
  <c r="R180" i="2"/>
  <c r="T155" i="2"/>
  <c r="T173" i="2"/>
  <c r="T180" i="2"/>
  <c r="V155" i="2"/>
  <c r="V173" i="2"/>
  <c r="V180" i="2"/>
  <c r="X155" i="2"/>
  <c r="X173" i="2"/>
  <c r="X180" i="2"/>
  <c r="Z155" i="2"/>
  <c r="Z173" i="2"/>
  <c r="Z180" i="2"/>
  <c r="AB155" i="2"/>
  <c r="AB173" i="2"/>
  <c r="AB180" i="2"/>
  <c r="AD155" i="2"/>
  <c r="AD173" i="2"/>
  <c r="AD180" i="2"/>
  <c r="G155" i="2"/>
  <c r="G180" i="2"/>
  <c r="G173" i="2"/>
  <c r="I155" i="2"/>
  <c r="I173" i="2"/>
  <c r="I180" i="2"/>
  <c r="K155" i="2"/>
  <c r="K173" i="2"/>
  <c r="K180" i="2"/>
  <c r="M155" i="2"/>
  <c r="M173" i="2"/>
  <c r="M180" i="2"/>
  <c r="O155" i="2"/>
  <c r="O173" i="2"/>
  <c r="O180" i="2"/>
  <c r="Q155" i="2"/>
  <c r="Q173" i="2"/>
  <c r="Q180" i="2"/>
  <c r="S155" i="2"/>
  <c r="S173" i="2"/>
  <c r="S180" i="2"/>
  <c r="U155" i="2"/>
  <c r="U173" i="2"/>
  <c r="U180" i="2"/>
  <c r="W155" i="2"/>
  <c r="W173" i="2"/>
  <c r="W180" i="2"/>
  <c r="Y155" i="2"/>
  <c r="Y173" i="2"/>
  <c r="Y180" i="2"/>
  <c r="AA155" i="2"/>
  <c r="AA173" i="2"/>
  <c r="AA180" i="2"/>
  <c r="AC155" i="2"/>
  <c r="AC173" i="2"/>
  <c r="AC180" i="2"/>
  <c r="AE155" i="2"/>
  <c r="AE173" i="2"/>
  <c r="AE180" i="2"/>
  <c r="R251" i="2"/>
  <c r="R128" i="2" s="1"/>
  <c r="T251" i="2"/>
  <c r="T128" i="2" s="1"/>
  <c r="V251" i="2"/>
  <c r="V128" i="2" s="1"/>
  <c r="X251" i="2"/>
  <c r="X128" i="2" s="1"/>
  <c r="Z251" i="2"/>
  <c r="Z128" i="2" s="1"/>
  <c r="AB251" i="2"/>
  <c r="AB128" i="2" s="1"/>
  <c r="I133" i="2"/>
  <c r="I141" i="2"/>
  <c r="I144" i="2"/>
  <c r="I146" i="2"/>
  <c r="K133" i="2"/>
  <c r="K141" i="2"/>
  <c r="K144" i="2"/>
  <c r="K146" i="2"/>
  <c r="M133" i="2"/>
  <c r="M141" i="2"/>
  <c r="M144" i="2"/>
  <c r="M146" i="2"/>
  <c r="O133" i="2"/>
  <c r="O141" i="2"/>
  <c r="O144" i="2"/>
  <c r="O146" i="2"/>
  <c r="Q133" i="2"/>
  <c r="Q141" i="2"/>
  <c r="Q144" i="2"/>
  <c r="Q146" i="2"/>
  <c r="S133" i="2"/>
  <c r="S141" i="2"/>
  <c r="S144" i="2"/>
  <c r="S146" i="2"/>
  <c r="U133" i="2"/>
  <c r="U141" i="2"/>
  <c r="U144" i="2"/>
  <c r="U146" i="2"/>
  <c r="W133" i="2"/>
  <c r="W141" i="2"/>
  <c r="W144" i="2"/>
  <c r="W146" i="2"/>
  <c r="Y133" i="2"/>
  <c r="Y141" i="2"/>
  <c r="Y144" i="2"/>
  <c r="Y146" i="2"/>
  <c r="AA133" i="2"/>
  <c r="AA141" i="2"/>
  <c r="AA144" i="2"/>
  <c r="AA146" i="2"/>
  <c r="AC133" i="2"/>
  <c r="AC141" i="2"/>
  <c r="AC144" i="2"/>
  <c r="AC146" i="2"/>
  <c r="AE141" i="2"/>
  <c r="AE144" i="2"/>
  <c r="AE146" i="2"/>
  <c r="H133" i="2"/>
  <c r="H141" i="2"/>
  <c r="H144" i="2"/>
  <c r="H146" i="2"/>
  <c r="J133" i="2"/>
  <c r="J141" i="2"/>
  <c r="J144" i="2"/>
  <c r="J146" i="2"/>
  <c r="L133" i="2"/>
  <c r="L141" i="2"/>
  <c r="L144" i="2"/>
  <c r="L146" i="2"/>
  <c r="N133" i="2"/>
  <c r="N141" i="2"/>
  <c r="N144" i="2"/>
  <c r="N146" i="2"/>
  <c r="P133" i="2"/>
  <c r="P141" i="2"/>
  <c r="P144" i="2"/>
  <c r="P146" i="2"/>
  <c r="R133" i="2"/>
  <c r="R141" i="2"/>
  <c r="R144" i="2"/>
  <c r="R146" i="2"/>
  <c r="T133" i="2"/>
  <c r="T141" i="2"/>
  <c r="T144" i="2"/>
  <c r="T146" i="2"/>
  <c r="V133" i="2"/>
  <c r="V141" i="2"/>
  <c r="V144" i="2"/>
  <c r="V146" i="2"/>
  <c r="X133" i="2"/>
  <c r="X141" i="2"/>
  <c r="X144" i="2"/>
  <c r="X146" i="2"/>
  <c r="Z133" i="2"/>
  <c r="Z141" i="2"/>
  <c r="Z144" i="2"/>
  <c r="Z146" i="2"/>
  <c r="AB133" i="2"/>
  <c r="AB141" i="2"/>
  <c r="AB144" i="2"/>
  <c r="AB146" i="2"/>
  <c r="AD133" i="2"/>
  <c r="AD141" i="2"/>
  <c r="AD144" i="2"/>
  <c r="AD146" i="2"/>
  <c r="G133" i="2"/>
  <c r="G146" i="2"/>
  <c r="G141" i="2"/>
  <c r="G144" i="2"/>
  <c r="G251" i="2"/>
  <c r="G128" i="2" s="1"/>
  <c r="AD249" i="2"/>
  <c r="AD250" i="2" s="1"/>
  <c r="AD251" i="2" s="1"/>
  <c r="AD128" i="2" s="1"/>
  <c r="G52" i="2"/>
  <c r="AF51" i="2" l="1"/>
  <c r="AF104" i="2" l="1"/>
  <c r="AD39" i="2" l="1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AE76" i="2"/>
  <c r="AE63" i="2"/>
  <c r="AF115" i="2"/>
  <c r="AF114" i="2" s="1"/>
  <c r="AF43" i="2" s="1"/>
  <c r="AF110" i="2"/>
  <c r="AF42" i="2" s="1"/>
  <c r="AF99" i="2"/>
  <c r="AF98" i="2" s="1"/>
  <c r="AF41" i="2" s="1"/>
  <c r="AF44" i="2" s="1"/>
  <c r="AF92" i="2"/>
  <c r="AF37" i="2" s="1"/>
  <c r="AF76" i="2"/>
  <c r="AF38" i="2" s="1"/>
  <c r="AD76" i="2"/>
  <c r="Z76" i="2"/>
  <c r="Z38" i="2" s="1"/>
  <c r="V76" i="2"/>
  <c r="V38" i="2" s="1"/>
  <c r="R76" i="2"/>
  <c r="R38" i="2" s="1"/>
  <c r="N76" i="2"/>
  <c r="N38" i="2" s="1"/>
  <c r="J76" i="2"/>
  <c r="J38" i="2" s="1"/>
  <c r="AF63" i="2"/>
  <c r="AD63" i="2"/>
  <c r="V63" i="2"/>
  <c r="AF59" i="2"/>
  <c r="AE59" i="2"/>
  <c r="H76" i="2" l="1"/>
  <c r="H38" i="2" s="1"/>
  <c r="Z63" i="2"/>
  <c r="L76" i="2"/>
  <c r="L38" i="2" s="1"/>
  <c r="P76" i="2"/>
  <c r="P38" i="2" s="1"/>
  <c r="T76" i="2"/>
  <c r="T38" i="2" s="1"/>
  <c r="X76" i="2"/>
  <c r="X38" i="2" s="1"/>
  <c r="AB76" i="2"/>
  <c r="AB38" i="2" s="1"/>
  <c r="AE39" i="2"/>
  <c r="AE58" i="2"/>
  <c r="AE38" i="2"/>
  <c r="G63" i="2"/>
  <c r="AF58" i="2"/>
  <c r="AF36" i="2" s="1"/>
  <c r="I63" i="2"/>
  <c r="K63" i="2"/>
  <c r="M63" i="2"/>
  <c r="O63" i="2"/>
  <c r="Q63" i="2"/>
  <c r="S63" i="2"/>
  <c r="U63" i="2"/>
  <c r="W63" i="2"/>
  <c r="Y63" i="2"/>
  <c r="AA63" i="2"/>
  <c r="AC63" i="2"/>
  <c r="T63" i="2"/>
  <c r="G76" i="2"/>
  <c r="G38" i="2" s="1"/>
  <c r="I76" i="2"/>
  <c r="I38" i="2" s="1"/>
  <c r="K76" i="2"/>
  <c r="K38" i="2" s="1"/>
  <c r="M76" i="2"/>
  <c r="M38" i="2" s="1"/>
  <c r="O76" i="2"/>
  <c r="O38" i="2" s="1"/>
  <c r="X63" i="2"/>
  <c r="AB63" i="2"/>
  <c r="Q76" i="2"/>
  <c r="Q38" i="2" s="1"/>
  <c r="S76" i="2"/>
  <c r="S38" i="2" s="1"/>
  <c r="U76" i="2"/>
  <c r="U38" i="2" s="1"/>
  <c r="W76" i="2"/>
  <c r="W38" i="2" s="1"/>
  <c r="Y76" i="2"/>
  <c r="Y38" i="2" s="1"/>
  <c r="AA76" i="2"/>
  <c r="AA38" i="2" s="1"/>
  <c r="AC76" i="2"/>
  <c r="H59" i="2"/>
  <c r="J59" i="2"/>
  <c r="L59" i="2"/>
  <c r="N59" i="2"/>
  <c r="P59" i="2"/>
  <c r="R59" i="2"/>
  <c r="T59" i="2"/>
  <c r="V59" i="2"/>
  <c r="V58" i="2" s="1"/>
  <c r="X59" i="2"/>
  <c r="Z59" i="2"/>
  <c r="AB59" i="2"/>
  <c r="AD59" i="2"/>
  <c r="AD58" i="2" s="1"/>
  <c r="AD36" i="2" s="1"/>
  <c r="H63" i="2"/>
  <c r="J63" i="2"/>
  <c r="L63" i="2"/>
  <c r="N63" i="2"/>
  <c r="P63" i="2"/>
  <c r="Z58" i="2"/>
  <c r="R63" i="2"/>
  <c r="R58" i="2" s="1"/>
  <c r="G59" i="2"/>
  <c r="I59" i="2"/>
  <c r="I58" i="2" s="1"/>
  <c r="K59" i="2"/>
  <c r="M59" i="2"/>
  <c r="M58" i="2" s="1"/>
  <c r="O59" i="2"/>
  <c r="Q59" i="2"/>
  <c r="Q58" i="2" s="1"/>
  <c r="S59" i="2"/>
  <c r="U59" i="2"/>
  <c r="U58" i="2" s="1"/>
  <c r="W59" i="2"/>
  <c r="Y59" i="2"/>
  <c r="Y58" i="2" s="1"/>
  <c r="AA59" i="2"/>
  <c r="AC59" i="2"/>
  <c r="AC58" i="2" s="1"/>
  <c r="AC36" i="2" s="1"/>
  <c r="AF35" i="2"/>
  <c r="AF40" i="2" s="1"/>
  <c r="AD38" i="2"/>
  <c r="AC38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AE117" i="2"/>
  <c r="AD117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AE116" i="2"/>
  <c r="AE115" i="2" s="1"/>
  <c r="AE114" i="2" s="1"/>
  <c r="AD116" i="2"/>
  <c r="AD115" i="2" s="1"/>
  <c r="AD114" i="2" s="1"/>
  <c r="AC116" i="2"/>
  <c r="AC115" i="2" s="1"/>
  <c r="AC114" i="2" s="1"/>
  <c r="AB116" i="2"/>
  <c r="AB115" i="2" s="1"/>
  <c r="AB114" i="2" s="1"/>
  <c r="AA116" i="2"/>
  <c r="AA115" i="2" s="1"/>
  <c r="AA114" i="2" s="1"/>
  <c r="Z116" i="2"/>
  <c r="Z115" i="2" s="1"/>
  <c r="Z114" i="2" s="1"/>
  <c r="Y116" i="2"/>
  <c r="Y115" i="2" s="1"/>
  <c r="Y114" i="2" s="1"/>
  <c r="X116" i="2"/>
  <c r="X115" i="2" s="1"/>
  <c r="X114" i="2" s="1"/>
  <c r="W116" i="2"/>
  <c r="W115" i="2" s="1"/>
  <c r="W114" i="2" s="1"/>
  <c r="V116" i="2"/>
  <c r="V115" i="2" s="1"/>
  <c r="V114" i="2" s="1"/>
  <c r="U116" i="2"/>
  <c r="U115" i="2" s="1"/>
  <c r="U114" i="2" s="1"/>
  <c r="T116" i="2"/>
  <c r="T115" i="2" s="1"/>
  <c r="T114" i="2" s="1"/>
  <c r="S116" i="2"/>
  <c r="S115" i="2" s="1"/>
  <c r="S114" i="2" s="1"/>
  <c r="R116" i="2"/>
  <c r="R115" i="2" s="1"/>
  <c r="R114" i="2" s="1"/>
  <c r="Q116" i="2"/>
  <c r="Q115" i="2" s="1"/>
  <c r="Q114" i="2" s="1"/>
  <c r="P116" i="2"/>
  <c r="P115" i="2" s="1"/>
  <c r="P114" i="2" s="1"/>
  <c r="O116" i="2"/>
  <c r="O115" i="2" s="1"/>
  <c r="O114" i="2" s="1"/>
  <c r="N116" i="2"/>
  <c r="N115" i="2" s="1"/>
  <c r="N114" i="2" s="1"/>
  <c r="M116" i="2"/>
  <c r="M115" i="2" s="1"/>
  <c r="M114" i="2" s="1"/>
  <c r="L116" i="2"/>
  <c r="L115" i="2" s="1"/>
  <c r="L114" i="2" s="1"/>
  <c r="K116" i="2"/>
  <c r="K115" i="2" s="1"/>
  <c r="K114" i="2" s="1"/>
  <c r="J116" i="2"/>
  <c r="J115" i="2" s="1"/>
  <c r="J114" i="2" s="1"/>
  <c r="I116" i="2"/>
  <c r="I115" i="2" s="1"/>
  <c r="I114" i="2" s="1"/>
  <c r="H116" i="2"/>
  <c r="H115" i="2" s="1"/>
  <c r="H114" i="2" s="1"/>
  <c r="G116" i="2"/>
  <c r="G115" i="2" s="1"/>
  <c r="G114" i="2" s="1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AE111" i="2"/>
  <c r="AE110" i="2" s="1"/>
  <c r="AE42" i="2" s="1"/>
  <c r="AD111" i="2"/>
  <c r="AD110" i="2" s="1"/>
  <c r="AC111" i="2"/>
  <c r="AC110" i="2" s="1"/>
  <c r="AB111" i="2"/>
  <c r="AB110" i="2" s="1"/>
  <c r="AB42" i="2" s="1"/>
  <c r="AA111" i="2"/>
  <c r="AA110" i="2" s="1"/>
  <c r="Z111" i="2"/>
  <c r="Z110" i="2" s="1"/>
  <c r="Z42" i="2" s="1"/>
  <c r="Y111" i="2"/>
  <c r="Y110" i="2" s="1"/>
  <c r="Y42" i="2" s="1"/>
  <c r="X111" i="2"/>
  <c r="X110" i="2" s="1"/>
  <c r="X42" i="2" s="1"/>
  <c r="W111" i="2"/>
  <c r="W110" i="2" s="1"/>
  <c r="W42" i="2" s="1"/>
  <c r="V111" i="2"/>
  <c r="V110" i="2" s="1"/>
  <c r="V42" i="2" s="1"/>
  <c r="U111" i="2"/>
  <c r="U110" i="2" s="1"/>
  <c r="U42" i="2" s="1"/>
  <c r="T111" i="2"/>
  <c r="T110" i="2" s="1"/>
  <c r="T42" i="2" s="1"/>
  <c r="S111" i="2"/>
  <c r="S110" i="2" s="1"/>
  <c r="S42" i="2" s="1"/>
  <c r="R111" i="2"/>
  <c r="R110" i="2" s="1"/>
  <c r="R42" i="2" s="1"/>
  <c r="Q111" i="2"/>
  <c r="Q110" i="2" s="1"/>
  <c r="Q42" i="2" s="1"/>
  <c r="P111" i="2"/>
  <c r="P110" i="2" s="1"/>
  <c r="P42" i="2" s="1"/>
  <c r="O111" i="2"/>
  <c r="O110" i="2" s="1"/>
  <c r="O42" i="2" s="1"/>
  <c r="N111" i="2"/>
  <c r="N110" i="2" s="1"/>
  <c r="N42" i="2" s="1"/>
  <c r="M111" i="2"/>
  <c r="M110" i="2" s="1"/>
  <c r="M42" i="2" s="1"/>
  <c r="L111" i="2"/>
  <c r="L110" i="2" s="1"/>
  <c r="L42" i="2" s="1"/>
  <c r="K111" i="2"/>
  <c r="K110" i="2" s="1"/>
  <c r="K42" i="2" s="1"/>
  <c r="J111" i="2"/>
  <c r="J110" i="2" s="1"/>
  <c r="J42" i="2" s="1"/>
  <c r="I111" i="2"/>
  <c r="I110" i="2" s="1"/>
  <c r="I42" i="2" s="1"/>
  <c r="H111" i="2"/>
  <c r="H110" i="2" s="1"/>
  <c r="H42" i="2" s="1"/>
  <c r="G111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AF223" i="2"/>
  <c r="AD105" i="2"/>
  <c r="AD104" i="2" s="1"/>
  <c r="AC105" i="2"/>
  <c r="AC104" i="2" s="1"/>
  <c r="AB105" i="2"/>
  <c r="AB104" i="2" s="1"/>
  <c r="AA105" i="2"/>
  <c r="AA104" i="2" s="1"/>
  <c r="Z105" i="2"/>
  <c r="Z104" i="2" s="1"/>
  <c r="Y105" i="2"/>
  <c r="Y104" i="2" s="1"/>
  <c r="X105" i="2"/>
  <c r="X104" i="2" s="1"/>
  <c r="W105" i="2"/>
  <c r="W104" i="2" s="1"/>
  <c r="V105" i="2"/>
  <c r="V104" i="2" s="1"/>
  <c r="U105" i="2"/>
  <c r="U104" i="2" s="1"/>
  <c r="T105" i="2"/>
  <c r="T104" i="2" s="1"/>
  <c r="S105" i="2"/>
  <c r="S104" i="2" s="1"/>
  <c r="R105" i="2"/>
  <c r="R104" i="2" s="1"/>
  <c r="Q105" i="2"/>
  <c r="Q104" i="2" s="1"/>
  <c r="P105" i="2"/>
  <c r="P104" i="2" s="1"/>
  <c r="O105" i="2"/>
  <c r="O104" i="2" s="1"/>
  <c r="N105" i="2"/>
  <c r="N104" i="2" s="1"/>
  <c r="M105" i="2"/>
  <c r="L105" i="2"/>
  <c r="L104" i="2" s="1"/>
  <c r="K105" i="2"/>
  <c r="K104" i="2" s="1"/>
  <c r="J105" i="2"/>
  <c r="J104" i="2" s="1"/>
  <c r="I105" i="2"/>
  <c r="I104" i="2" s="1"/>
  <c r="H105" i="2"/>
  <c r="H104" i="2" s="1"/>
  <c r="G105" i="2"/>
  <c r="G104" i="2" s="1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AE100" i="2"/>
  <c r="AE99" i="2" s="1"/>
  <c r="AD100" i="2"/>
  <c r="AD99" i="2" s="1"/>
  <c r="AD98" i="2" s="1"/>
  <c r="AD41" i="2" s="1"/>
  <c r="AC100" i="2"/>
  <c r="AC99" i="2" s="1"/>
  <c r="AC98" i="2" s="1"/>
  <c r="AC41" i="2" s="1"/>
  <c r="AB100" i="2"/>
  <c r="AB99" i="2" s="1"/>
  <c r="AB98" i="2" s="1"/>
  <c r="AB41" i="2" s="1"/>
  <c r="AA100" i="2"/>
  <c r="AA99" i="2" s="1"/>
  <c r="AA98" i="2" s="1"/>
  <c r="AA41" i="2" s="1"/>
  <c r="Z100" i="2"/>
  <c r="Z99" i="2" s="1"/>
  <c r="Z98" i="2" s="1"/>
  <c r="Z41" i="2" s="1"/>
  <c r="Y100" i="2"/>
  <c r="Y99" i="2" s="1"/>
  <c r="Y98" i="2" s="1"/>
  <c r="Y41" i="2" s="1"/>
  <c r="X100" i="2"/>
  <c r="X99" i="2" s="1"/>
  <c r="X98" i="2" s="1"/>
  <c r="X41" i="2" s="1"/>
  <c r="W100" i="2"/>
  <c r="W99" i="2" s="1"/>
  <c r="W98" i="2" s="1"/>
  <c r="W41" i="2" s="1"/>
  <c r="V100" i="2"/>
  <c r="V99" i="2" s="1"/>
  <c r="V98" i="2" s="1"/>
  <c r="V41" i="2" s="1"/>
  <c r="U100" i="2"/>
  <c r="U99" i="2" s="1"/>
  <c r="U98" i="2" s="1"/>
  <c r="U41" i="2" s="1"/>
  <c r="T100" i="2"/>
  <c r="T99" i="2" s="1"/>
  <c r="T98" i="2" s="1"/>
  <c r="T41" i="2" s="1"/>
  <c r="S100" i="2"/>
  <c r="S99" i="2" s="1"/>
  <c r="S98" i="2" s="1"/>
  <c r="S41" i="2" s="1"/>
  <c r="R100" i="2"/>
  <c r="Q100" i="2"/>
  <c r="Q99" i="2" s="1"/>
  <c r="Q98" i="2" s="1"/>
  <c r="Q41" i="2" s="1"/>
  <c r="P100" i="2"/>
  <c r="P99" i="2" s="1"/>
  <c r="P98" i="2" s="1"/>
  <c r="P41" i="2" s="1"/>
  <c r="O100" i="2"/>
  <c r="N100" i="2"/>
  <c r="N99" i="2" s="1"/>
  <c r="N98" i="2" s="1"/>
  <c r="N41" i="2" s="1"/>
  <c r="M100" i="2"/>
  <c r="M99" i="2" s="1"/>
  <c r="L100" i="2"/>
  <c r="L99" i="2" s="1"/>
  <c r="L98" i="2" s="1"/>
  <c r="L41" i="2" s="1"/>
  <c r="K100" i="2"/>
  <c r="K99" i="2" s="1"/>
  <c r="K98" i="2" s="1"/>
  <c r="K41" i="2" s="1"/>
  <c r="J100" i="2"/>
  <c r="J99" i="2" s="1"/>
  <c r="J98" i="2" s="1"/>
  <c r="J41" i="2" s="1"/>
  <c r="I100" i="2"/>
  <c r="I99" i="2" s="1"/>
  <c r="I98" i="2" s="1"/>
  <c r="I41" i="2" s="1"/>
  <c r="G218" i="2"/>
  <c r="AE208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AE53" i="2"/>
  <c r="AD53" i="2"/>
  <c r="AC53" i="2"/>
  <c r="AB53" i="2"/>
  <c r="AA53" i="2"/>
  <c r="Z53" i="2"/>
  <c r="Y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AE52" i="2"/>
  <c r="AE51" i="2" s="1"/>
  <c r="G223" i="2"/>
  <c r="O223" i="2"/>
  <c r="W223" i="2"/>
  <c r="G58" i="2" l="1"/>
  <c r="X58" i="2"/>
  <c r="T58" i="2"/>
  <c r="M104" i="2"/>
  <c r="M98" i="2" s="1"/>
  <c r="M41" i="2" s="1"/>
  <c r="AA223" i="2"/>
  <c r="S223" i="2"/>
  <c r="K223" i="2"/>
  <c r="AF45" i="2"/>
  <c r="AF50" i="2"/>
  <c r="AF120" i="2" s="1"/>
  <c r="AA58" i="2"/>
  <c r="W58" i="2"/>
  <c r="W36" i="2" s="1"/>
  <c r="S58" i="2"/>
  <c r="O58" i="2"/>
  <c r="O36" i="2" s="1"/>
  <c r="K58" i="2"/>
  <c r="AB58" i="2"/>
  <c r="AE35" i="2"/>
  <c r="AE223" i="2"/>
  <c r="AE105" i="2"/>
  <c r="AE104" i="2" s="1"/>
  <c r="AE98" i="2" s="1"/>
  <c r="AE41" i="2" s="1"/>
  <c r="G43" i="2"/>
  <c r="I43" i="2"/>
  <c r="K43" i="2"/>
  <c r="M43" i="2"/>
  <c r="O43" i="2"/>
  <c r="Q43" i="2"/>
  <c r="S43" i="2"/>
  <c r="U43" i="2"/>
  <c r="W43" i="2"/>
  <c r="Y43" i="2"/>
  <c r="AA43" i="2"/>
  <c r="AC43" i="2"/>
  <c r="AE43" i="2"/>
  <c r="O99" i="2"/>
  <c r="O98" i="2" s="1"/>
  <c r="O41" i="2" s="1"/>
  <c r="H43" i="2"/>
  <c r="J43" i="2"/>
  <c r="L43" i="2"/>
  <c r="N43" i="2"/>
  <c r="P43" i="2"/>
  <c r="R43" i="2"/>
  <c r="T43" i="2"/>
  <c r="V43" i="2"/>
  <c r="X43" i="2"/>
  <c r="Z43" i="2"/>
  <c r="AB43" i="2"/>
  <c r="AD43" i="2"/>
  <c r="AE36" i="2"/>
  <c r="R99" i="2"/>
  <c r="R98" i="2" s="1"/>
  <c r="R41" i="2" s="1"/>
  <c r="G51" i="2"/>
  <c r="AA36" i="2"/>
  <c r="S36" i="2"/>
  <c r="K36" i="2"/>
  <c r="Z36" i="2"/>
  <c r="T36" i="2"/>
  <c r="P58" i="2"/>
  <c r="L58" i="2"/>
  <c r="H58" i="2"/>
  <c r="Y36" i="2"/>
  <c r="U36" i="2"/>
  <c r="Q36" i="2"/>
  <c r="M36" i="2"/>
  <c r="I36" i="2"/>
  <c r="R36" i="2"/>
  <c r="AB36" i="2"/>
  <c r="X36" i="2"/>
  <c r="V36" i="2"/>
  <c r="N58" i="2"/>
  <c r="J58" i="2"/>
  <c r="G185" i="2"/>
  <c r="I52" i="2"/>
  <c r="I51" i="2" s="1"/>
  <c r="I185" i="2"/>
  <c r="K52" i="2"/>
  <c r="K51" i="2" s="1"/>
  <c r="K185" i="2"/>
  <c r="M52" i="2"/>
  <c r="M51" i="2" s="1"/>
  <c r="M185" i="2"/>
  <c r="O52" i="2"/>
  <c r="O51" i="2" s="1"/>
  <c r="O185" i="2"/>
  <c r="Q52" i="2"/>
  <c r="Q51" i="2" s="1"/>
  <c r="Q185" i="2"/>
  <c r="S52" i="2"/>
  <c r="S51" i="2" s="1"/>
  <c r="S185" i="2"/>
  <c r="U52" i="2"/>
  <c r="U51" i="2" s="1"/>
  <c r="U185" i="2"/>
  <c r="W52" i="2"/>
  <c r="W51" i="2" s="1"/>
  <c r="W185" i="2"/>
  <c r="Y52" i="2"/>
  <c r="Y51" i="2" s="1"/>
  <c r="Y185" i="2"/>
  <c r="AA52" i="2"/>
  <c r="AA51" i="2" s="1"/>
  <c r="AA185" i="2"/>
  <c r="AC52" i="2"/>
  <c r="AC185" i="2"/>
  <c r="H52" i="2"/>
  <c r="H51" i="2" s="1"/>
  <c r="H185" i="2"/>
  <c r="J52" i="2"/>
  <c r="J51" i="2" s="1"/>
  <c r="J185" i="2"/>
  <c r="L52" i="2"/>
  <c r="L51" i="2" s="1"/>
  <c r="L185" i="2"/>
  <c r="N52" i="2"/>
  <c r="N51" i="2" s="1"/>
  <c r="N185" i="2"/>
  <c r="P52" i="2"/>
  <c r="P51" i="2" s="1"/>
  <c r="P185" i="2"/>
  <c r="R52" i="2"/>
  <c r="R51" i="2" s="1"/>
  <c r="R185" i="2"/>
  <c r="T52" i="2"/>
  <c r="T51" i="2" s="1"/>
  <c r="T185" i="2"/>
  <c r="V52" i="2"/>
  <c r="V51" i="2" s="1"/>
  <c r="V185" i="2"/>
  <c r="X52" i="2"/>
  <c r="X51" i="2" s="1"/>
  <c r="X35" i="2" s="1"/>
  <c r="X185" i="2"/>
  <c r="Z52" i="2"/>
  <c r="Z51" i="2" s="1"/>
  <c r="Z185" i="2"/>
  <c r="AB52" i="2"/>
  <c r="AB51" i="2" s="1"/>
  <c r="AB185" i="2"/>
  <c r="AD52" i="2"/>
  <c r="AD51" i="2" s="1"/>
  <c r="AD185" i="2"/>
  <c r="H100" i="2"/>
  <c r="H99" i="2" s="1"/>
  <c r="H98" i="2" s="1"/>
  <c r="H41" i="2" s="1"/>
  <c r="H218" i="2"/>
  <c r="AD35" i="2"/>
  <c r="AD42" i="2"/>
  <c r="AA35" i="2"/>
  <c r="AA42" i="2"/>
  <c r="AA44" i="2" s="1"/>
  <c r="AC42" i="2"/>
  <c r="G100" i="2"/>
  <c r="G99" i="2" s="1"/>
  <c r="G98" i="2" s="1"/>
  <c r="G41" i="2" s="1"/>
  <c r="AC223" i="2"/>
  <c r="Y223" i="2"/>
  <c r="U223" i="2"/>
  <c r="Q223" i="2"/>
  <c r="M223" i="2"/>
  <c r="I223" i="2"/>
  <c r="AD223" i="2"/>
  <c r="AB223" i="2"/>
  <c r="Z223" i="2"/>
  <c r="X223" i="2"/>
  <c r="V223" i="2"/>
  <c r="T223" i="2"/>
  <c r="R223" i="2"/>
  <c r="P223" i="2"/>
  <c r="N223" i="2"/>
  <c r="L223" i="2"/>
  <c r="J223" i="2"/>
  <c r="H223" i="2"/>
  <c r="G110" i="2"/>
  <c r="G42" i="2" s="1"/>
  <c r="AF185" i="2"/>
  <c r="AE185" i="2"/>
  <c r="AC44" i="2" l="1"/>
  <c r="H44" i="2"/>
  <c r="R44" i="2"/>
  <c r="O44" i="2"/>
  <c r="AE44" i="2"/>
  <c r="Y44" i="2"/>
  <c r="W44" i="2"/>
  <c r="U44" i="2"/>
  <c r="S44" i="2"/>
  <c r="Q44" i="2"/>
  <c r="M44" i="2"/>
  <c r="K44" i="2"/>
  <c r="I44" i="2"/>
  <c r="AD44" i="2"/>
  <c r="AB44" i="2"/>
  <c r="Z44" i="2"/>
  <c r="X44" i="2"/>
  <c r="V44" i="2"/>
  <c r="T44" i="2"/>
  <c r="P44" i="2"/>
  <c r="N44" i="2"/>
  <c r="L44" i="2"/>
  <c r="J44" i="2"/>
  <c r="G44" i="2"/>
  <c r="N36" i="2"/>
  <c r="L36" i="2"/>
  <c r="AC51" i="2"/>
  <c r="J36" i="2"/>
  <c r="H36" i="2"/>
  <c r="P36" i="2"/>
  <c r="H217" i="2"/>
  <c r="AB35" i="2"/>
  <c r="Z35" i="2"/>
  <c r="V35" i="2"/>
  <c r="T35" i="2"/>
  <c r="R35" i="2"/>
  <c r="P35" i="2"/>
  <c r="N35" i="2"/>
  <c r="L35" i="2"/>
  <c r="J35" i="2"/>
  <c r="H35" i="2"/>
  <c r="Y35" i="2"/>
  <c r="W35" i="2"/>
  <c r="U35" i="2"/>
  <c r="S35" i="2"/>
  <c r="Q35" i="2"/>
  <c r="O35" i="2"/>
  <c r="M35" i="2"/>
  <c r="K35" i="2"/>
  <c r="I35" i="2"/>
  <c r="G35" i="2"/>
  <c r="G208" i="2"/>
  <c r="AC208" i="2"/>
  <c r="AA208" i="2"/>
  <c r="Y208" i="2"/>
  <c r="W208" i="2"/>
  <c r="U208" i="2"/>
  <c r="S208" i="2"/>
  <c r="Q208" i="2"/>
  <c r="O208" i="2"/>
  <c r="M208" i="2"/>
  <c r="K208" i="2"/>
  <c r="I208" i="2"/>
  <c r="AD208" i="2"/>
  <c r="AB208" i="2"/>
  <c r="Z208" i="2"/>
  <c r="X208" i="2"/>
  <c r="V208" i="2"/>
  <c r="T208" i="2"/>
  <c r="R208" i="2"/>
  <c r="P208" i="2"/>
  <c r="N208" i="2"/>
  <c r="L208" i="2"/>
  <c r="J208" i="2"/>
  <c r="H208" i="2"/>
  <c r="AC35" i="2" l="1"/>
  <c r="AF234" i="2"/>
  <c r="AE234" i="2"/>
  <c r="AD234" i="2"/>
  <c r="AC234" i="2"/>
  <c r="AB234" i="2"/>
  <c r="AA234" i="2"/>
  <c r="Z234" i="2"/>
  <c r="Y234" i="2"/>
  <c r="X234" i="2"/>
  <c r="W234" i="2"/>
  <c r="V234" i="2"/>
  <c r="U234" i="2"/>
  <c r="T234" i="2"/>
  <c r="S234" i="2"/>
  <c r="R234" i="2"/>
  <c r="Q234" i="2"/>
  <c r="P234" i="2"/>
  <c r="O234" i="2"/>
  <c r="N234" i="2"/>
  <c r="M234" i="2"/>
  <c r="L234" i="2"/>
  <c r="K234" i="2"/>
  <c r="J234" i="2"/>
  <c r="I234" i="2"/>
  <c r="H234" i="2"/>
  <c r="G234" i="2"/>
  <c r="AF233" i="2"/>
  <c r="AE233" i="2"/>
  <c r="AD233" i="2"/>
  <c r="AC233" i="2"/>
  <c r="AB233" i="2"/>
  <c r="AA233" i="2"/>
  <c r="Z233" i="2"/>
  <c r="Y233" i="2"/>
  <c r="X233" i="2"/>
  <c r="W233" i="2"/>
  <c r="V233" i="2"/>
  <c r="U233" i="2"/>
  <c r="T233" i="2"/>
  <c r="S233" i="2"/>
  <c r="R233" i="2"/>
  <c r="Q233" i="2"/>
  <c r="P233" i="2"/>
  <c r="O233" i="2"/>
  <c r="N233" i="2"/>
  <c r="M233" i="2"/>
  <c r="L233" i="2"/>
  <c r="K233" i="2"/>
  <c r="J233" i="2"/>
  <c r="I233" i="2"/>
  <c r="H233" i="2"/>
  <c r="G233" i="2"/>
  <c r="AF229" i="2"/>
  <c r="AE229" i="2"/>
  <c r="AD229" i="2"/>
  <c r="AC229" i="2"/>
  <c r="AB229" i="2"/>
  <c r="AA229" i="2"/>
  <c r="Z229" i="2"/>
  <c r="Y229" i="2"/>
  <c r="X229" i="2"/>
  <c r="W229" i="2"/>
  <c r="V229" i="2"/>
  <c r="U229" i="2"/>
  <c r="T229" i="2"/>
  <c r="S229" i="2"/>
  <c r="R229" i="2"/>
  <c r="Q229" i="2"/>
  <c r="P229" i="2"/>
  <c r="O229" i="2"/>
  <c r="N229" i="2"/>
  <c r="M229" i="2"/>
  <c r="L229" i="2"/>
  <c r="K229" i="2"/>
  <c r="J229" i="2"/>
  <c r="I229" i="2"/>
  <c r="H229" i="2"/>
  <c r="G229" i="2"/>
  <c r="AF218" i="2"/>
  <c r="AE218" i="2"/>
  <c r="AD218" i="2"/>
  <c r="AC218" i="2"/>
  <c r="AB218" i="2"/>
  <c r="AB217" i="2" s="1"/>
  <c r="AA218" i="2"/>
  <c r="AA217" i="2" s="1"/>
  <c r="Z218" i="2"/>
  <c r="Z217" i="2" s="1"/>
  <c r="Y218" i="2"/>
  <c r="Y217" i="2" s="1"/>
  <c r="X218" i="2"/>
  <c r="X217" i="2" s="1"/>
  <c r="W218" i="2"/>
  <c r="W217" i="2" s="1"/>
  <c r="V218" i="2"/>
  <c r="V217" i="2" s="1"/>
  <c r="U218" i="2"/>
  <c r="U217" i="2" s="1"/>
  <c r="T218" i="2"/>
  <c r="T217" i="2" s="1"/>
  <c r="S218" i="2"/>
  <c r="S217" i="2" s="1"/>
  <c r="R218" i="2"/>
  <c r="R217" i="2" s="1"/>
  <c r="Q218" i="2"/>
  <c r="Q217" i="2" s="1"/>
  <c r="P218" i="2"/>
  <c r="P217" i="2" s="1"/>
  <c r="O218" i="2"/>
  <c r="O217" i="2" s="1"/>
  <c r="N218" i="2"/>
  <c r="N217" i="2" s="1"/>
  <c r="M218" i="2"/>
  <c r="M217" i="2" s="1"/>
  <c r="L218" i="2"/>
  <c r="L217" i="2" s="1"/>
  <c r="K218" i="2"/>
  <c r="K217" i="2" s="1"/>
  <c r="J218" i="2"/>
  <c r="J217" i="2" s="1"/>
  <c r="I218" i="2"/>
  <c r="I217" i="2" s="1"/>
  <c r="AF217" i="2"/>
  <c r="AE217" i="2"/>
  <c r="AD217" i="2"/>
  <c r="AC217" i="2"/>
  <c r="G217" i="2"/>
  <c r="AF207" i="2"/>
  <c r="AE207" i="2"/>
  <c r="AD207" i="2"/>
  <c r="AC207" i="2"/>
  <c r="AB207" i="2"/>
  <c r="AA207" i="2"/>
  <c r="Z207" i="2"/>
  <c r="Y207" i="2"/>
  <c r="X207" i="2"/>
  <c r="W207" i="2"/>
  <c r="V207" i="2"/>
  <c r="U207" i="2"/>
  <c r="T207" i="2"/>
  <c r="S207" i="2"/>
  <c r="R207" i="2"/>
  <c r="Q207" i="2"/>
  <c r="P207" i="2"/>
  <c r="O207" i="2"/>
  <c r="N207" i="2"/>
  <c r="M207" i="2"/>
  <c r="L207" i="2"/>
  <c r="K207" i="2"/>
  <c r="J207" i="2"/>
  <c r="I207" i="2"/>
  <c r="H207" i="2"/>
  <c r="G207" i="2"/>
  <c r="AF195" i="2"/>
  <c r="AE195" i="2"/>
  <c r="AE93" i="2" s="1"/>
  <c r="AE92" i="2" s="1"/>
  <c r="AD195" i="2"/>
  <c r="AD93" i="2" s="1"/>
  <c r="AD92" i="2" s="1"/>
  <c r="AC195" i="2"/>
  <c r="AC93" i="2" s="1"/>
  <c r="AC92" i="2" s="1"/>
  <c r="AB195" i="2"/>
  <c r="AB93" i="2" s="1"/>
  <c r="AB92" i="2" s="1"/>
  <c r="AA195" i="2"/>
  <c r="AA93" i="2" s="1"/>
  <c r="AA92" i="2" s="1"/>
  <c r="Z195" i="2"/>
  <c r="Z93" i="2" s="1"/>
  <c r="Z92" i="2" s="1"/>
  <c r="Y195" i="2"/>
  <c r="Y93" i="2" s="1"/>
  <c r="Y92" i="2" s="1"/>
  <c r="X195" i="2"/>
  <c r="X93" i="2" s="1"/>
  <c r="X92" i="2" s="1"/>
  <c r="W195" i="2"/>
  <c r="W93" i="2" s="1"/>
  <c r="W92" i="2" s="1"/>
  <c r="V195" i="2"/>
  <c r="V93" i="2" s="1"/>
  <c r="V92" i="2" s="1"/>
  <c r="U195" i="2"/>
  <c r="U93" i="2" s="1"/>
  <c r="U92" i="2" s="1"/>
  <c r="T195" i="2"/>
  <c r="T93" i="2" s="1"/>
  <c r="T92" i="2" s="1"/>
  <c r="S195" i="2"/>
  <c r="S93" i="2" s="1"/>
  <c r="S92" i="2" s="1"/>
  <c r="R195" i="2"/>
  <c r="R93" i="2" s="1"/>
  <c r="R92" i="2" s="1"/>
  <c r="Q195" i="2"/>
  <c r="Q93" i="2" s="1"/>
  <c r="Q92" i="2" s="1"/>
  <c r="P195" i="2"/>
  <c r="P93" i="2" s="1"/>
  <c r="P92" i="2" s="1"/>
  <c r="O195" i="2"/>
  <c r="O93" i="2" s="1"/>
  <c r="O92" i="2" s="1"/>
  <c r="N195" i="2"/>
  <c r="N93" i="2" s="1"/>
  <c r="N92" i="2" s="1"/>
  <c r="M195" i="2"/>
  <c r="M93" i="2" s="1"/>
  <c r="M92" i="2" s="1"/>
  <c r="L195" i="2"/>
  <c r="L93" i="2" s="1"/>
  <c r="L92" i="2" s="1"/>
  <c r="K195" i="2"/>
  <c r="K93" i="2" s="1"/>
  <c r="K92" i="2" s="1"/>
  <c r="J195" i="2"/>
  <c r="J93" i="2" s="1"/>
  <c r="J92" i="2" s="1"/>
  <c r="I195" i="2"/>
  <c r="I93" i="2" s="1"/>
  <c r="I92" i="2" s="1"/>
  <c r="H195" i="2"/>
  <c r="H93" i="2" s="1"/>
  <c r="H92" i="2" s="1"/>
  <c r="G195" i="2"/>
  <c r="AF194" i="2"/>
  <c r="AF193" i="2" s="1"/>
  <c r="AE194" i="2"/>
  <c r="AD194" i="2"/>
  <c r="AD193" i="2" s="1"/>
  <c r="AC194" i="2"/>
  <c r="AC193" i="2" s="1"/>
  <c r="AB194" i="2"/>
  <c r="AB193" i="2" s="1"/>
  <c r="AA194" i="2"/>
  <c r="AA193" i="2" s="1"/>
  <c r="Z194" i="2"/>
  <c r="Z193" i="2" s="1"/>
  <c r="Y194" i="2"/>
  <c r="Y193" i="2" s="1"/>
  <c r="X194" i="2"/>
  <c r="X193" i="2" s="1"/>
  <c r="W194" i="2"/>
  <c r="W193" i="2" s="1"/>
  <c r="V194" i="2"/>
  <c r="V193" i="2" s="1"/>
  <c r="U194" i="2"/>
  <c r="U193" i="2" s="1"/>
  <c r="T194" i="2"/>
  <c r="T193" i="2" s="1"/>
  <c r="S194" i="2"/>
  <c r="S193" i="2" s="1"/>
  <c r="R194" i="2"/>
  <c r="R193" i="2" s="1"/>
  <c r="Q194" i="2"/>
  <c r="Q193" i="2" s="1"/>
  <c r="P194" i="2"/>
  <c r="P193" i="2" s="1"/>
  <c r="O194" i="2"/>
  <c r="O193" i="2" s="1"/>
  <c r="N194" i="2"/>
  <c r="N193" i="2" s="1"/>
  <c r="M194" i="2"/>
  <c r="M193" i="2" s="1"/>
  <c r="L194" i="2"/>
  <c r="L193" i="2" s="1"/>
  <c r="K194" i="2"/>
  <c r="K193" i="2" s="1"/>
  <c r="J194" i="2"/>
  <c r="J193" i="2" s="1"/>
  <c r="I194" i="2"/>
  <c r="I193" i="2" s="1"/>
  <c r="H194" i="2"/>
  <c r="H193" i="2" s="1"/>
  <c r="AE193" i="2"/>
  <c r="AE37" i="2" l="1"/>
  <c r="AE40" i="2" s="1"/>
  <c r="AE50" i="2"/>
  <c r="AE120" i="2" s="1"/>
  <c r="AA37" i="2"/>
  <c r="AC37" i="2"/>
  <c r="AD37" i="2"/>
  <c r="G93" i="2"/>
  <c r="G92" i="2" s="1"/>
  <c r="G194" i="2"/>
  <c r="G193" i="2" s="1"/>
  <c r="H50" i="2"/>
  <c r="H120" i="2" s="1"/>
  <c r="H37" i="2"/>
  <c r="H40" i="2" s="1"/>
  <c r="J50" i="2"/>
  <c r="J120" i="2" s="1"/>
  <c r="J37" i="2"/>
  <c r="J40" i="2" s="1"/>
  <c r="L50" i="2"/>
  <c r="L120" i="2" s="1"/>
  <c r="L37" i="2"/>
  <c r="L40" i="2" s="1"/>
  <c r="N50" i="2"/>
  <c r="N120" i="2" s="1"/>
  <c r="N37" i="2"/>
  <c r="N40" i="2" s="1"/>
  <c r="P50" i="2"/>
  <c r="P120" i="2" s="1"/>
  <c r="P37" i="2"/>
  <c r="P40" i="2" s="1"/>
  <c r="R50" i="2"/>
  <c r="R120" i="2" s="1"/>
  <c r="R37" i="2"/>
  <c r="R40" i="2" s="1"/>
  <c r="T50" i="2"/>
  <c r="T120" i="2" s="1"/>
  <c r="T37" i="2"/>
  <c r="T40" i="2" s="1"/>
  <c r="V50" i="2"/>
  <c r="V120" i="2" s="1"/>
  <c r="V37" i="2"/>
  <c r="V40" i="2" s="1"/>
  <c r="X50" i="2"/>
  <c r="X120" i="2" s="1"/>
  <c r="X37" i="2"/>
  <c r="X40" i="2" s="1"/>
  <c r="Z50" i="2"/>
  <c r="Z120" i="2" s="1"/>
  <c r="Z37" i="2"/>
  <c r="Z40" i="2" s="1"/>
  <c r="AB50" i="2"/>
  <c r="AB120" i="2" s="1"/>
  <c r="AB37" i="2"/>
  <c r="AB40" i="2" s="1"/>
  <c r="I50" i="2"/>
  <c r="I120" i="2" s="1"/>
  <c r="I37" i="2"/>
  <c r="I40" i="2" s="1"/>
  <c r="K50" i="2"/>
  <c r="K120" i="2" s="1"/>
  <c r="K37" i="2"/>
  <c r="K40" i="2" s="1"/>
  <c r="M50" i="2"/>
  <c r="M120" i="2" s="1"/>
  <c r="M37" i="2"/>
  <c r="M40" i="2" s="1"/>
  <c r="O50" i="2"/>
  <c r="O120" i="2" s="1"/>
  <c r="O37" i="2"/>
  <c r="O40" i="2" s="1"/>
  <c r="Q50" i="2"/>
  <c r="Q120" i="2" s="1"/>
  <c r="Q37" i="2"/>
  <c r="Q40" i="2" s="1"/>
  <c r="S50" i="2"/>
  <c r="S120" i="2" s="1"/>
  <c r="S37" i="2"/>
  <c r="S40" i="2" s="1"/>
  <c r="U50" i="2"/>
  <c r="U120" i="2" s="1"/>
  <c r="U37" i="2"/>
  <c r="U40" i="2" s="1"/>
  <c r="W50" i="2"/>
  <c r="W120" i="2" s="1"/>
  <c r="W37" i="2"/>
  <c r="W40" i="2" s="1"/>
  <c r="Y50" i="2"/>
  <c r="Y120" i="2" s="1"/>
  <c r="Y37" i="2"/>
  <c r="Y40" i="2" s="1"/>
  <c r="AA50" i="2"/>
  <c r="AA120" i="2" s="1"/>
  <c r="AC50" i="2"/>
  <c r="AC120" i="2" s="1"/>
  <c r="AD50" i="2"/>
  <c r="AD120" i="2" s="1"/>
  <c r="Y45" i="2" l="1"/>
  <c r="W45" i="2"/>
  <c r="U45" i="2"/>
  <c r="S45" i="2"/>
  <c r="Q45" i="2"/>
  <c r="O45" i="2"/>
  <c r="M45" i="2"/>
  <c r="K45" i="2"/>
  <c r="I45" i="2"/>
  <c r="AB45" i="2"/>
  <c r="Z45" i="2"/>
  <c r="X45" i="2"/>
  <c r="V45" i="2"/>
  <c r="T45" i="2"/>
  <c r="R45" i="2"/>
  <c r="P45" i="2"/>
  <c r="N45" i="2"/>
  <c r="L45" i="2"/>
  <c r="J45" i="2"/>
  <c r="H45" i="2"/>
  <c r="AE45" i="2"/>
  <c r="AD40" i="2"/>
  <c r="AA40" i="2"/>
  <c r="AC40" i="2"/>
  <c r="G37" i="2"/>
  <c r="AC45" i="2" l="1"/>
  <c r="AA45" i="2"/>
  <c r="AD45" i="2"/>
  <c r="G50" i="2" l="1"/>
  <c r="G120" i="2" s="1"/>
  <c r="G36" i="2"/>
  <c r="G40" i="2" s="1"/>
  <c r="G45" i="2" l="1"/>
</calcChain>
</file>

<file path=xl/sharedStrings.xml><?xml version="1.0" encoding="utf-8"?>
<sst xmlns="http://schemas.openxmlformats.org/spreadsheetml/2006/main" count="805" uniqueCount="294">
  <si>
    <t>X</t>
  </si>
  <si>
    <t>排出源</t>
    <rPh sb="0" eb="3">
      <t>ハイシュツゲン</t>
    </rPh>
    <phoneticPr fontId="3"/>
  </si>
  <si>
    <t>エネルギー起源</t>
    <rPh sb="5" eb="7">
      <t>キゲン</t>
    </rPh>
    <phoneticPr fontId="3"/>
  </si>
  <si>
    <t>エネルギー転換部門</t>
  </si>
  <si>
    <t>石炭製品製造</t>
  </si>
  <si>
    <t>石油製品製造</t>
  </si>
  <si>
    <t>ガス製造</t>
  </si>
  <si>
    <t>事業用発電</t>
  </si>
  <si>
    <t>地域熱供給</t>
  </si>
  <si>
    <t>電気熱配分誤差</t>
    <rPh sb="0" eb="2">
      <t>デンキ</t>
    </rPh>
    <rPh sb="2" eb="3">
      <t>ネツ</t>
    </rPh>
    <rPh sb="3" eb="5">
      <t>ハイブン</t>
    </rPh>
    <phoneticPr fontId="3"/>
  </si>
  <si>
    <t>産業</t>
    <rPh sb="0" eb="2">
      <t>サンギョウ</t>
    </rPh>
    <phoneticPr fontId="3"/>
  </si>
  <si>
    <t>農林水産鉱建設業</t>
  </si>
  <si>
    <t>農林水産業</t>
    <rPh sb="0" eb="2">
      <t>ノウリン</t>
    </rPh>
    <rPh sb="2" eb="5">
      <t>スイサンギョウ</t>
    </rPh>
    <phoneticPr fontId="3"/>
  </si>
  <si>
    <t>鉱業他</t>
    <rPh sb="0" eb="2">
      <t>コウギョウ</t>
    </rPh>
    <rPh sb="2" eb="3">
      <t>タ</t>
    </rPh>
    <phoneticPr fontId="3"/>
  </si>
  <si>
    <t>製造業</t>
    <rPh sb="0" eb="3">
      <t>セイゾウギョウ</t>
    </rPh>
    <phoneticPr fontId="3"/>
  </si>
  <si>
    <t>食品飲料製造業</t>
  </si>
  <si>
    <t>繊維工業</t>
  </si>
  <si>
    <t>木製品･家具他工業</t>
  </si>
  <si>
    <t>パルプ･紙･紙加工品製造業</t>
  </si>
  <si>
    <t>印刷･同関連業</t>
    <rPh sb="0" eb="2">
      <t>インサツ</t>
    </rPh>
    <rPh sb="3" eb="4">
      <t>ドウ</t>
    </rPh>
    <rPh sb="4" eb="6">
      <t>カンレン</t>
    </rPh>
    <rPh sb="6" eb="7">
      <t>ギョウ</t>
    </rPh>
    <phoneticPr fontId="10"/>
  </si>
  <si>
    <t>プラスチック･ゴム･皮革製品製造業</t>
    <rPh sb="10" eb="12">
      <t>ヒカク</t>
    </rPh>
    <rPh sb="12" eb="14">
      <t>セイヒン</t>
    </rPh>
    <rPh sb="14" eb="17">
      <t>セイゾウギョウ</t>
    </rPh>
    <phoneticPr fontId="10"/>
  </si>
  <si>
    <t>窯業･土石製品製造業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0"/>
  </si>
  <si>
    <t>鉄鋼･非鉄･金属製品製造業</t>
    <rPh sb="0" eb="2">
      <t>テッコウ</t>
    </rPh>
    <rPh sb="3" eb="5">
      <t>ヒテツ</t>
    </rPh>
    <rPh sb="6" eb="8">
      <t>キンゾク</t>
    </rPh>
    <rPh sb="8" eb="10">
      <t>セイヒン</t>
    </rPh>
    <rPh sb="10" eb="13">
      <t>セイゾウギョウ</t>
    </rPh>
    <phoneticPr fontId="10"/>
  </si>
  <si>
    <t>機械製造業</t>
    <rPh sb="0" eb="2">
      <t>キカイ</t>
    </rPh>
    <phoneticPr fontId="10"/>
  </si>
  <si>
    <t>他製造業</t>
    <rPh sb="0" eb="1">
      <t>ホカ</t>
    </rPh>
    <rPh sb="1" eb="4">
      <t>セイゾウギョウ</t>
    </rPh>
    <phoneticPr fontId="10"/>
  </si>
  <si>
    <t>業務他(第三次産業)</t>
  </si>
  <si>
    <t>電気ガス熱供給水道業</t>
  </si>
  <si>
    <t>情報通信業</t>
  </si>
  <si>
    <t>運輸業･郵便業</t>
  </si>
  <si>
    <t>卸売業･小売業</t>
  </si>
  <si>
    <t>金融業･保険業</t>
  </si>
  <si>
    <t>不動産業･物品賃貸業</t>
  </si>
  <si>
    <t>学術研究･専門･技術サービス業</t>
  </si>
  <si>
    <t>宿泊業･飲食サービス業</t>
  </si>
  <si>
    <t>生活関連サービス業･娯楽業</t>
  </si>
  <si>
    <t>教育･学習支援業</t>
  </si>
  <si>
    <t>医療･福祉</t>
  </si>
  <si>
    <t>複合サービス事業</t>
  </si>
  <si>
    <t>他サービス業</t>
  </si>
  <si>
    <t>公務</t>
  </si>
  <si>
    <t>分類不能･内訳推計誤差</t>
  </si>
  <si>
    <t>運輸</t>
  </si>
  <si>
    <t>自動車</t>
    <rPh sb="0" eb="3">
      <t>ジドウシャ</t>
    </rPh>
    <phoneticPr fontId="3"/>
  </si>
  <si>
    <t>鉄道</t>
    <rPh sb="0" eb="2">
      <t>テツドウ</t>
    </rPh>
    <phoneticPr fontId="3"/>
  </si>
  <si>
    <t>船舶</t>
    <rPh sb="0" eb="2">
      <t>センパク</t>
    </rPh>
    <phoneticPr fontId="3"/>
  </si>
  <si>
    <t>航空</t>
    <rPh sb="0" eb="2">
      <t>コウクウ</t>
    </rPh>
    <phoneticPr fontId="3"/>
  </si>
  <si>
    <t>家庭</t>
  </si>
  <si>
    <t>工業プロセス</t>
    <rPh sb="0" eb="2">
      <t>コウギョウ</t>
    </rPh>
    <phoneticPr fontId="3"/>
  </si>
  <si>
    <t>鉱物産業</t>
    <rPh sb="0" eb="2">
      <t>コウブツ</t>
    </rPh>
    <rPh sb="2" eb="4">
      <t>サンギョウ</t>
    </rPh>
    <phoneticPr fontId="3"/>
  </si>
  <si>
    <t>化学産業</t>
    <rPh sb="0" eb="2">
      <t>カガク</t>
    </rPh>
    <rPh sb="2" eb="4">
      <t>サンギョウ</t>
    </rPh>
    <phoneticPr fontId="3"/>
  </si>
  <si>
    <t>金属</t>
    <rPh sb="0" eb="2">
      <t>キンゾク</t>
    </rPh>
    <phoneticPr fontId="3"/>
  </si>
  <si>
    <t>非エネルギー製品・NMVOCの焼却</t>
    <rPh sb="0" eb="1">
      <t>ヒ</t>
    </rPh>
    <rPh sb="6" eb="8">
      <t>セイヒン</t>
    </rPh>
    <rPh sb="15" eb="17">
      <t>ショウキャク</t>
    </rPh>
    <phoneticPr fontId="3"/>
  </si>
  <si>
    <t>廃棄物</t>
    <rPh sb="0" eb="3">
      <t>ハイキブツ</t>
    </rPh>
    <phoneticPr fontId="3"/>
  </si>
  <si>
    <t>石油由来界面活性剤の分解</t>
  </si>
  <si>
    <t>廃棄物のエネルギー利用</t>
    <rPh sb="0" eb="2">
      <t>ハイキ</t>
    </rPh>
    <rPh sb="2" eb="3">
      <t>ブツ</t>
    </rPh>
    <rPh sb="9" eb="11">
      <t>リヨウ</t>
    </rPh>
    <phoneticPr fontId="3"/>
  </si>
  <si>
    <t>農業</t>
    <rPh sb="0" eb="2">
      <t>ノウギョウ</t>
    </rPh>
    <phoneticPr fontId="3"/>
  </si>
  <si>
    <t>石灰施用</t>
    <rPh sb="0" eb="2">
      <t>セッカイ</t>
    </rPh>
    <rPh sb="2" eb="4">
      <t>セヨウ</t>
    </rPh>
    <phoneticPr fontId="3"/>
  </si>
  <si>
    <t>尿素施肥</t>
    <rPh sb="0" eb="2">
      <t>ニョウソ</t>
    </rPh>
    <rPh sb="2" eb="4">
      <t>セヒ</t>
    </rPh>
    <phoneticPr fontId="3"/>
  </si>
  <si>
    <t>燃料からの漏出他</t>
    <rPh sb="0" eb="2">
      <t>ネンリョウ</t>
    </rPh>
    <rPh sb="5" eb="7">
      <t>ロウシュツ</t>
    </rPh>
    <rPh sb="7" eb="8">
      <t>ホカ</t>
    </rPh>
    <phoneticPr fontId="3"/>
  </si>
  <si>
    <r>
      <t>合計</t>
    </r>
    <r>
      <rPr>
        <sz val="11"/>
        <color indexed="10"/>
        <rFont val="ＭＳ 明朝"/>
        <family val="1"/>
        <charset val="128"/>
      </rPr>
      <t/>
    </r>
    <rPh sb="0" eb="2">
      <t>ゴウケイ</t>
    </rPh>
    <phoneticPr fontId="3"/>
  </si>
  <si>
    <t>エネルギー転換部門</t>
    <rPh sb="5" eb="7">
      <t>テンカン</t>
    </rPh>
    <rPh sb="7" eb="9">
      <t>ブモン</t>
    </rPh>
    <phoneticPr fontId="3"/>
  </si>
  <si>
    <t>産業部門</t>
    <rPh sb="0" eb="2">
      <t>サンギョウ</t>
    </rPh>
    <rPh sb="2" eb="4">
      <t>ブモン</t>
    </rPh>
    <phoneticPr fontId="3"/>
  </si>
  <si>
    <t>運輸部門</t>
    <rPh sb="0" eb="2">
      <t>ウンユ</t>
    </rPh>
    <rPh sb="2" eb="4">
      <t>ブモン</t>
    </rPh>
    <phoneticPr fontId="3"/>
  </si>
  <si>
    <t>業務その他部門</t>
    <rPh sb="0" eb="2">
      <t>ギョウム</t>
    </rPh>
    <rPh sb="4" eb="5">
      <t>タ</t>
    </rPh>
    <rPh sb="5" eb="7">
      <t>ブモン</t>
    </rPh>
    <phoneticPr fontId="3"/>
  </si>
  <si>
    <t>家庭部門</t>
    <rPh sb="0" eb="2">
      <t>カテイ</t>
    </rPh>
    <rPh sb="2" eb="4">
      <t>ブモン</t>
    </rPh>
    <phoneticPr fontId="3"/>
  </si>
  <si>
    <t>合計</t>
    <rPh sb="0" eb="2">
      <t>ゴウケイ</t>
    </rPh>
    <phoneticPr fontId="3"/>
  </si>
  <si>
    <t>エネルギー起源CO2排出量</t>
    <rPh sb="5" eb="7">
      <t>キゲン</t>
    </rPh>
    <rPh sb="10" eb="12">
      <t>ハイシュツ</t>
    </rPh>
    <rPh sb="12" eb="13">
      <t>リョウ</t>
    </rPh>
    <phoneticPr fontId="2"/>
  </si>
  <si>
    <t>廃棄物の焼却(エネルギー利用を含まない)</t>
    <rPh sb="0" eb="3">
      <t>ハイキブツ</t>
    </rPh>
    <rPh sb="4" eb="6">
      <t>ショウキャク</t>
    </rPh>
    <rPh sb="12" eb="14">
      <t>リヨウ</t>
    </rPh>
    <rPh sb="15" eb="16">
      <t>フク</t>
    </rPh>
    <phoneticPr fontId="3"/>
  </si>
  <si>
    <t>その他(農業・間接CO2等)</t>
    <rPh sb="2" eb="3">
      <t>タ</t>
    </rPh>
    <rPh sb="4" eb="6">
      <t>ノウギョウ</t>
    </rPh>
    <rPh sb="7" eb="9">
      <t>カンセツ</t>
    </rPh>
    <rPh sb="12" eb="13">
      <t>トウ</t>
    </rPh>
    <phoneticPr fontId="3"/>
  </si>
  <si>
    <r>
      <t>■排出量　[kt CO</t>
    </r>
    <r>
      <rPr>
        <vertAlign val="subscript"/>
        <sz val="9"/>
        <rFont val="Meiryo UI"/>
        <family val="3"/>
        <charset val="128"/>
      </rPr>
      <t>2</t>
    </r>
    <r>
      <rPr>
        <sz val="9"/>
        <rFont val="Meiryo UI"/>
        <family val="3"/>
        <charset val="128"/>
      </rPr>
      <t>]</t>
    </r>
    <phoneticPr fontId="3"/>
  </si>
  <si>
    <t>排出源</t>
    <rPh sb="0" eb="3">
      <t>ハイシュツゲン</t>
    </rPh>
    <phoneticPr fontId="9"/>
  </si>
  <si>
    <t>化学工業(含石油石炭製品)</t>
    <rPh sb="0" eb="2">
      <t>カガク</t>
    </rPh>
    <rPh sb="2" eb="4">
      <t>コウギョウ</t>
    </rPh>
    <rPh sb="5" eb="6">
      <t>フク</t>
    </rPh>
    <rPh sb="6" eb="8">
      <t>セキユ</t>
    </rPh>
    <rPh sb="8" eb="10">
      <t>セキタン</t>
    </rPh>
    <rPh sb="10" eb="12">
      <t>セイヒン</t>
    </rPh>
    <phoneticPr fontId="10"/>
  </si>
  <si>
    <t>製造業(大規模･指定業種)重複補正</t>
    <rPh sb="4" eb="7">
      <t>ダイキボ</t>
    </rPh>
    <rPh sb="8" eb="10">
      <t>シテイ</t>
    </rPh>
    <rPh sb="10" eb="12">
      <t>ギョウシュ</t>
    </rPh>
    <rPh sb="13" eb="15">
      <t>ジュウフク</t>
    </rPh>
    <rPh sb="15" eb="17">
      <t>ホセイ</t>
    </rPh>
    <phoneticPr fontId="10"/>
  </si>
  <si>
    <t>旅客</t>
    <rPh sb="0" eb="2">
      <t>リョキャク</t>
    </rPh>
    <phoneticPr fontId="3"/>
  </si>
  <si>
    <t>　乗用車</t>
    <rPh sb="1" eb="4">
      <t>ジョウヨウシャ</t>
    </rPh>
    <phoneticPr fontId="3"/>
  </si>
  <si>
    <t>　　自家用車</t>
    <rPh sb="2" eb="6">
      <t>ジカヨウシャ</t>
    </rPh>
    <phoneticPr fontId="3"/>
  </si>
  <si>
    <t>　　　　家計利用分</t>
    <rPh sb="4" eb="6">
      <t>カケイ</t>
    </rPh>
    <rPh sb="6" eb="8">
      <t>リヨウ</t>
    </rPh>
    <rPh sb="8" eb="9">
      <t>ブン</t>
    </rPh>
    <phoneticPr fontId="3"/>
  </si>
  <si>
    <t>　　　　企業利用寄与</t>
    <phoneticPr fontId="3"/>
  </si>
  <si>
    <t>　　営業用/タクシー</t>
    <phoneticPr fontId="3"/>
  </si>
  <si>
    <t>　バス</t>
    <phoneticPr fontId="3"/>
  </si>
  <si>
    <t>　　自家用</t>
    <phoneticPr fontId="3"/>
  </si>
  <si>
    <t>　　営業用　</t>
    <phoneticPr fontId="3"/>
  </si>
  <si>
    <t>航空機</t>
    <rPh sb="0" eb="3">
      <t>コウクウキ</t>
    </rPh>
    <phoneticPr fontId="3"/>
  </si>
  <si>
    <t>貨物</t>
    <rPh sb="0" eb="2">
      <t>カモツ</t>
    </rPh>
    <phoneticPr fontId="3"/>
  </si>
  <si>
    <t>貨物自動車/ トラック</t>
    <phoneticPr fontId="3"/>
  </si>
  <si>
    <t>　営業用</t>
    <phoneticPr fontId="3"/>
  </si>
  <si>
    <t>　自家用</t>
    <phoneticPr fontId="3"/>
  </si>
  <si>
    <t>　　貨物輸送寄与</t>
    <phoneticPr fontId="3"/>
  </si>
  <si>
    <t>　　乗員輸送寄与</t>
    <phoneticPr fontId="3"/>
  </si>
  <si>
    <t>ガラス製品製造</t>
    <rPh sb="3" eb="5">
      <t>セイヒン</t>
    </rPh>
    <rPh sb="5" eb="7">
      <t>セイゾウ</t>
    </rPh>
    <phoneticPr fontId="3"/>
  </si>
  <si>
    <t>その他石灰石等の使用</t>
    <rPh sb="2" eb="3">
      <t>タ</t>
    </rPh>
    <rPh sb="3" eb="6">
      <t>セッカイセキ</t>
    </rPh>
    <rPh sb="6" eb="7">
      <t>トウ</t>
    </rPh>
    <rPh sb="8" eb="10">
      <t>シヨウ</t>
    </rPh>
    <phoneticPr fontId="3"/>
  </si>
  <si>
    <t>燃料からの漏出他</t>
  </si>
  <si>
    <r>
      <t>その他（農業・間接CO</t>
    </r>
    <r>
      <rPr>
        <b/>
        <vertAlign val="subscript"/>
        <sz val="9"/>
        <color indexed="8"/>
        <rFont val="Meiryo UI"/>
        <family val="3"/>
        <charset val="128"/>
      </rPr>
      <t>2</t>
    </r>
    <r>
      <rPr>
        <b/>
        <sz val="9"/>
        <color indexed="8"/>
        <rFont val="Meiryo UI"/>
        <family val="3"/>
        <charset val="128"/>
      </rPr>
      <t>等）</t>
    </r>
    <rPh sb="2" eb="3">
      <t>タ</t>
    </rPh>
    <rPh sb="4" eb="6">
      <t>ノウギョウ</t>
    </rPh>
    <rPh sb="7" eb="9">
      <t>カンセツ</t>
    </rPh>
    <rPh sb="12" eb="13">
      <t>トウ</t>
    </rPh>
    <phoneticPr fontId="3"/>
  </si>
  <si>
    <t>セメント</t>
    <phoneticPr fontId="3"/>
  </si>
  <si>
    <t>生石灰</t>
    <phoneticPr fontId="3"/>
  </si>
  <si>
    <t>アンモニア</t>
    <phoneticPr fontId="3"/>
  </si>
  <si>
    <t>エチレン、カーバイドほか</t>
    <phoneticPr fontId="3"/>
  </si>
  <si>
    <t>食品・飲料産業</t>
    <phoneticPr fontId="3"/>
  </si>
  <si>
    <r>
      <t>間接CO</t>
    </r>
    <r>
      <rPr>
        <vertAlign val="subscript"/>
        <sz val="9"/>
        <rFont val="Meiryo UI"/>
        <family val="3"/>
        <charset val="128"/>
      </rPr>
      <t>２</t>
    </r>
    <r>
      <rPr>
        <sz val="11"/>
        <color indexed="10"/>
        <rFont val="ＭＳ Ｐ明朝"/>
        <family val="1"/>
        <charset val="128"/>
      </rPr>
      <t/>
    </r>
    <phoneticPr fontId="3"/>
  </si>
  <si>
    <t>排出源＼年度</t>
    <rPh sb="0" eb="3">
      <t>ハイシュツゲン</t>
    </rPh>
    <rPh sb="4" eb="6">
      <t>ネンド</t>
    </rPh>
    <phoneticPr fontId="9"/>
  </si>
  <si>
    <t>統計が見つからず､総生産(実質､GDP)比</t>
    <rPh sb="0" eb="2">
      <t>トウケイ</t>
    </rPh>
    <rPh sb="3" eb="4">
      <t>ミ</t>
    </rPh>
    <rPh sb="9" eb="12">
      <t>ソウセイサン</t>
    </rPh>
    <rPh sb="13" eb="15">
      <t>ジッシツ</t>
    </rPh>
    <rPh sb="20" eb="21">
      <t>ヒ</t>
    </rPh>
    <phoneticPr fontId="9"/>
  </si>
  <si>
    <t>事業所なし</t>
    <rPh sb="0" eb="3">
      <t>ジギョウショ</t>
    </rPh>
    <phoneticPr fontId="9"/>
  </si>
  <si>
    <t>製造品出荷額等(全国比)窯業・土石製品製造業</t>
  </si>
  <si>
    <t>旅客自動車一般乗用(タクシー等)</t>
    <rPh sb="0" eb="2">
      <t>リョキャク</t>
    </rPh>
    <rPh sb="2" eb="5">
      <t>ジドウシャ</t>
    </rPh>
    <rPh sb="5" eb="7">
      <t>イッパン</t>
    </rPh>
    <rPh sb="7" eb="9">
      <t>ジョウヨウ</t>
    </rPh>
    <rPh sb="14" eb="15">
      <t>トウ</t>
    </rPh>
    <phoneticPr fontId="2"/>
  </si>
  <si>
    <t>旅客自動車一般乗用(バス)</t>
    <rPh sb="0" eb="2">
      <t>リョキャク</t>
    </rPh>
    <rPh sb="2" eb="5">
      <t>ジドウシャ</t>
    </rPh>
    <rPh sb="5" eb="7">
      <t>イッパン</t>
    </rPh>
    <rPh sb="7" eb="9">
      <t>ジョウヨウ</t>
    </rPh>
    <phoneticPr fontId="2"/>
  </si>
  <si>
    <t>内航海運(人)</t>
    <rPh sb="0" eb="2">
      <t>ナイコウ</t>
    </rPh>
    <rPh sb="2" eb="4">
      <t>カイウン</t>
    </rPh>
    <rPh sb="5" eb="6">
      <t>ニン</t>
    </rPh>
    <phoneticPr fontId="2"/>
  </si>
  <si>
    <t>輸送人員(航空)</t>
  </si>
  <si>
    <t>内航海運(t)</t>
    <rPh sb="0" eb="2">
      <t>ナイコウ</t>
    </rPh>
    <rPh sb="2" eb="4">
      <t>カイウン</t>
    </rPh>
    <phoneticPr fontId="2"/>
  </si>
  <si>
    <t>輸送トン数(航空)</t>
  </si>
  <si>
    <t>貨物流動量_営業用自動車</t>
    <rPh sb="0" eb="2">
      <t>カモツ</t>
    </rPh>
    <rPh sb="2" eb="4">
      <t>リュウドウ</t>
    </rPh>
    <rPh sb="4" eb="5">
      <t>リョウ</t>
    </rPh>
    <rPh sb="6" eb="9">
      <t>エイギョウヨウ</t>
    </rPh>
    <rPh sb="9" eb="12">
      <t>ジドウシャ</t>
    </rPh>
    <phoneticPr fontId="2"/>
  </si>
  <si>
    <t>貨物流動量_自家用自動車</t>
    <rPh sb="0" eb="2">
      <t>カモツ</t>
    </rPh>
    <rPh sb="2" eb="4">
      <t>リュウドウ</t>
    </rPh>
    <rPh sb="4" eb="5">
      <t>リョウ</t>
    </rPh>
    <rPh sb="6" eb="9">
      <t>ジカヨウ</t>
    </rPh>
    <rPh sb="9" eb="12">
      <t>ジドウシャ</t>
    </rPh>
    <phoneticPr fontId="2"/>
  </si>
  <si>
    <t>製造品出荷額等(全国比)化学工業</t>
  </si>
  <si>
    <t>製造品出荷額等(全国比)金属製品製造業</t>
  </si>
  <si>
    <t>製造品出荷額等(全国比)食料品製造業</t>
    <rPh sb="8" eb="10">
      <t>ゼンコク</t>
    </rPh>
    <rPh sb="10" eb="11">
      <t>ヒ</t>
    </rPh>
    <phoneticPr fontId="2"/>
  </si>
  <si>
    <t>廃棄物(一廃+産廃､エネ利用あり)_(全国比)</t>
    <rPh sb="0" eb="3">
      <t>ハイキブツ</t>
    </rPh>
    <rPh sb="4" eb="6">
      <t>イッパイ</t>
    </rPh>
    <rPh sb="7" eb="9">
      <t>サンパイ</t>
    </rPh>
    <rPh sb="12" eb="14">
      <t>リヨウ</t>
    </rPh>
    <rPh sb="19" eb="21">
      <t>ゼンコク</t>
    </rPh>
    <rPh sb="21" eb="22">
      <t>ヒ</t>
    </rPh>
    <phoneticPr fontId="2"/>
  </si>
  <si>
    <t>廃棄物(一廃+産廃､エネ利用なし)_(全国比)</t>
    <rPh sb="0" eb="3">
      <t>ハイキブツ</t>
    </rPh>
    <rPh sb="4" eb="6">
      <t>イッパイ</t>
    </rPh>
    <rPh sb="7" eb="9">
      <t>サンパイ</t>
    </rPh>
    <rPh sb="12" eb="14">
      <t>リヨウ</t>
    </rPh>
    <rPh sb="19" eb="21">
      <t>ゼンコク</t>
    </rPh>
    <rPh sb="21" eb="22">
      <t>ヒ</t>
    </rPh>
    <phoneticPr fontId="2"/>
  </si>
  <si>
    <t>農地_計</t>
    <rPh sb="0" eb="2">
      <t>ノウチ</t>
    </rPh>
    <rPh sb="3" eb="4">
      <t>ケイ</t>
    </rPh>
    <phoneticPr fontId="6"/>
  </si>
  <si>
    <t>燃料油販売量  計</t>
  </si>
  <si>
    <t>国環研のファイル 『L5-7gas_2017_gioweb_J1.2.xisx』 の Sheet5 (3.Allocated_CO2-Sector)の様式</t>
    <rPh sb="0" eb="3">
      <t>コッカンケン</t>
    </rPh>
    <rPh sb="75" eb="77">
      <t>ヨウシキ</t>
    </rPh>
    <phoneticPr fontId="3"/>
  </si>
  <si>
    <t>県内発電所の所内率の実績値積上げ</t>
    <rPh sb="0" eb="2">
      <t>ケンナイ</t>
    </rPh>
    <rPh sb="2" eb="4">
      <t>ハツデン</t>
    </rPh>
    <rPh sb="4" eb="5">
      <t>ショ</t>
    </rPh>
    <rPh sb="6" eb="8">
      <t>ショナイ</t>
    </rPh>
    <rPh sb="8" eb="9">
      <t>リツ</t>
    </rPh>
    <rPh sb="10" eb="13">
      <t>ジッセキチ</t>
    </rPh>
    <rPh sb="13" eb="15">
      <t>ツミア</t>
    </rPh>
    <phoneticPr fontId="9"/>
  </si>
  <si>
    <t>建設業</t>
    <phoneticPr fontId="3"/>
  </si>
  <si>
    <t>セメント</t>
    <phoneticPr fontId="3"/>
  </si>
  <si>
    <t>生石灰</t>
    <phoneticPr fontId="3"/>
  </si>
  <si>
    <t>アンモニア</t>
    <phoneticPr fontId="3"/>
  </si>
  <si>
    <t>エチレン、カーバイドほか</t>
    <phoneticPr fontId="3"/>
  </si>
  <si>
    <t>食品・飲料産業</t>
    <phoneticPr fontId="3"/>
  </si>
  <si>
    <r>
      <t>間接CO</t>
    </r>
    <r>
      <rPr>
        <vertAlign val="subscript"/>
        <sz val="9"/>
        <rFont val="Meiryo UI"/>
        <family val="3"/>
        <charset val="128"/>
      </rPr>
      <t>2</t>
    </r>
    <phoneticPr fontId="3"/>
  </si>
  <si>
    <t>エネ庁の県別エネ消費統計</t>
    <rPh sb="2" eb="3">
      <t>チョウ</t>
    </rPh>
    <rPh sb="4" eb="6">
      <t>ケンベツ</t>
    </rPh>
    <rPh sb="8" eb="10">
      <t>ショウヒ</t>
    </rPh>
    <rPh sb="10" eb="12">
      <t>トウケイ</t>
    </rPh>
    <phoneticPr fontId="9"/>
  </si>
  <si>
    <t>　　　〃</t>
    <phoneticPr fontId="9"/>
  </si>
  <si>
    <t>エネ庁の県別排出量表で計算済み</t>
  </si>
  <si>
    <t>製造品出荷額等(全国比)石油精製業(細分類)</t>
    <rPh sb="12" eb="14">
      <t>セキユ</t>
    </rPh>
    <rPh sb="14" eb="16">
      <t>セイセイ</t>
    </rPh>
    <rPh sb="16" eb="17">
      <t>ギョウ</t>
    </rPh>
    <rPh sb="18" eb="21">
      <t>サイブンルイ</t>
    </rPh>
    <phoneticPr fontId="3"/>
  </si>
  <si>
    <t>製造品出荷額等(全国比)練炭豆炭コークス製造業(細分類)</t>
    <rPh sb="12" eb="14">
      <t>レンタン</t>
    </rPh>
    <rPh sb="14" eb="16">
      <t>マメタン</t>
    </rPh>
    <rPh sb="20" eb="23">
      <t>セイゾウギョウ</t>
    </rPh>
    <phoneticPr fontId="3"/>
  </si>
  <si>
    <t>区分</t>
    <rPh sb="0" eb="2">
      <t>クブン</t>
    </rPh>
    <phoneticPr fontId="30"/>
  </si>
  <si>
    <t>県</t>
    <rPh sb="0" eb="1">
      <t>ケン</t>
    </rPh>
    <phoneticPr fontId="30"/>
  </si>
  <si>
    <t>事項＼ 和暦年度又は和暦年</t>
    <rPh sb="4" eb="6">
      <t>ワレキ</t>
    </rPh>
    <rPh sb="8" eb="9">
      <t>マタ</t>
    </rPh>
    <rPh sb="10" eb="11">
      <t>ワ</t>
    </rPh>
    <rPh sb="11" eb="13">
      <t>レキネン</t>
    </rPh>
    <phoneticPr fontId="30"/>
  </si>
  <si>
    <t>H2</t>
  </si>
  <si>
    <t>H3</t>
  </si>
  <si>
    <t>H5</t>
  </si>
  <si>
    <t>H6</t>
  </si>
  <si>
    <t>H7</t>
  </si>
  <si>
    <t>H9</t>
  </si>
  <si>
    <t>H10</t>
  </si>
  <si>
    <t>H11</t>
  </si>
  <si>
    <t>H13</t>
  </si>
  <si>
    <t>H14</t>
  </si>
  <si>
    <t>H15</t>
  </si>
  <si>
    <t>H17</t>
  </si>
  <si>
    <t>H18</t>
  </si>
  <si>
    <t>H19</t>
  </si>
  <si>
    <t>H21</t>
  </si>
  <si>
    <t>H22</t>
  </si>
  <si>
    <t>H23</t>
  </si>
  <si>
    <t>H25</t>
  </si>
  <si>
    <t>H26</t>
  </si>
  <si>
    <t>H27</t>
  </si>
  <si>
    <t>全国</t>
    <rPh sb="0" eb="2">
      <t>ゼンコク</t>
    </rPh>
    <phoneticPr fontId="30"/>
  </si>
  <si>
    <t>県/全国</t>
    <rPh sb="0" eb="1">
      <t>ケン</t>
    </rPh>
    <rPh sb="2" eb="4">
      <t>ゼンコク</t>
    </rPh>
    <phoneticPr fontId="30"/>
  </si>
  <si>
    <t>船舶貨物_国内移入移出計(百万t)</t>
    <rPh sb="0" eb="2">
      <t>センパク</t>
    </rPh>
    <rPh sb="2" eb="4">
      <t>カモツ</t>
    </rPh>
    <rPh sb="5" eb="7">
      <t>コクナイ</t>
    </rPh>
    <rPh sb="7" eb="9">
      <t>イニュウ</t>
    </rPh>
    <rPh sb="9" eb="11">
      <t>イシュツ</t>
    </rPh>
    <rPh sb="11" eb="12">
      <t>ケイ</t>
    </rPh>
    <phoneticPr fontId="30"/>
  </si>
  <si>
    <t>船舶旅客_計(千人)</t>
    <rPh sb="0" eb="2">
      <t>センパク</t>
    </rPh>
    <rPh sb="2" eb="4">
      <t>リョキャク</t>
    </rPh>
    <rPh sb="5" eb="6">
      <t>ケイ</t>
    </rPh>
    <phoneticPr fontId="30"/>
  </si>
  <si>
    <t>営業用貨物自動車輸送量(百万トン)</t>
    <rPh sb="3" eb="5">
      <t>カモツ</t>
    </rPh>
    <rPh sb="8" eb="11">
      <t>ユソウリョウ</t>
    </rPh>
    <phoneticPr fontId="30"/>
  </si>
  <si>
    <t>自家用貨物自動車輸送量(百万トン)</t>
    <rPh sb="0" eb="2">
      <t>ジカ</t>
    </rPh>
    <rPh sb="2" eb="3">
      <t>ヨウ</t>
    </rPh>
    <rPh sb="3" eb="5">
      <t>カモツ</t>
    </rPh>
    <rPh sb="8" eb="11">
      <t>ユソウリョウ</t>
    </rPh>
    <phoneticPr fontId="30"/>
  </si>
  <si>
    <t>旅客_バス_計(百万人)</t>
    <rPh sb="6" eb="7">
      <t>ケイ</t>
    </rPh>
    <rPh sb="10" eb="11">
      <t>ニン</t>
    </rPh>
    <phoneticPr fontId="30"/>
  </si>
  <si>
    <t>旅客_自動車_一般乗用(タクシーハイヤ)_輸送人員(百万)</t>
    <rPh sb="7" eb="9">
      <t>イッパン</t>
    </rPh>
    <rPh sb="9" eb="11">
      <t>ジョウヨウ</t>
    </rPh>
    <rPh sb="21" eb="23">
      <t>ユソウ</t>
    </rPh>
    <rPh sb="23" eb="25">
      <t>ジンイン</t>
    </rPh>
    <rPh sb="26" eb="28">
      <t>ヒャクマン</t>
    </rPh>
    <phoneticPr fontId="30"/>
  </si>
  <si>
    <t>仙空国内便発着計_乗客数(千人)</t>
    <rPh sb="9" eb="12">
      <t>ジョウキャクスウ</t>
    </rPh>
    <rPh sb="13" eb="15">
      <t>センニン</t>
    </rPh>
    <phoneticPr fontId="24"/>
  </si>
  <si>
    <t>仙空国内便発着計_貨物重量(t)</t>
    <rPh sb="9" eb="11">
      <t>カモツ</t>
    </rPh>
    <rPh sb="11" eb="13">
      <t>ジュウリョウ</t>
    </rPh>
    <phoneticPr fontId="24"/>
  </si>
  <si>
    <t>輸送人員(バス_百万人)</t>
    <rPh sb="2" eb="4">
      <t>ジンイン</t>
    </rPh>
    <rPh sb="8" eb="10">
      <t>ヒャクマン</t>
    </rPh>
    <phoneticPr fontId="29"/>
  </si>
  <si>
    <t>輸送人員(タクシー_百万人)</t>
    <rPh sb="2" eb="4">
      <t>ジンイン</t>
    </rPh>
    <rPh sb="10" eb="12">
      <t>ヒャクマン</t>
    </rPh>
    <phoneticPr fontId="29"/>
  </si>
  <si>
    <t>輸送人員(内航海運_百万人)</t>
  </si>
  <si>
    <t>輸送人員(航空_百万人)</t>
  </si>
  <si>
    <t>－</t>
  </si>
  <si>
    <t>輸送トン数(営業用自動車_百万t)</t>
    <rPh sb="6" eb="9">
      <t>エイギョウヨウ</t>
    </rPh>
    <rPh sb="9" eb="12">
      <t>ジドウシャ</t>
    </rPh>
    <phoneticPr fontId="30"/>
  </si>
  <si>
    <t>輸送トン数(自家用自動車_百万t)</t>
    <rPh sb="6" eb="8">
      <t>ジカ</t>
    </rPh>
    <rPh sb="8" eb="9">
      <t>ヨウ</t>
    </rPh>
    <rPh sb="9" eb="12">
      <t>ジドウシャ</t>
    </rPh>
    <phoneticPr fontId="30"/>
  </si>
  <si>
    <t>輸送トン数(航空_百万t)</t>
  </si>
  <si>
    <t>貨物輸送量_海運(億トンキロ)</t>
  </si>
  <si>
    <t>製造品出荷額等(億円)_食料品製造業</t>
    <rPh sb="8" eb="10">
      <t>オクエン</t>
    </rPh>
    <phoneticPr fontId="30"/>
  </si>
  <si>
    <t>仙台市</t>
    <rPh sb="0" eb="3">
      <t>センダイシ</t>
    </rPh>
    <phoneticPr fontId="30"/>
  </si>
  <si>
    <t>ごみ直接焼却量(ごみ発電(エネルギー利用)あり､千t)</t>
    <rPh sb="10" eb="12">
      <t>ハツデン</t>
    </rPh>
    <rPh sb="18" eb="20">
      <t>リヨウ</t>
    </rPh>
    <phoneticPr fontId="30"/>
  </si>
  <si>
    <t>石巻市</t>
    <rPh sb="0" eb="3">
      <t>イシノマキシ</t>
    </rPh>
    <phoneticPr fontId="30"/>
  </si>
  <si>
    <t>ごみ直接焼却量(ごみ発電(エネルギー利用)なし､千t)</t>
    <rPh sb="10" eb="12">
      <t>ハツデン</t>
    </rPh>
    <rPh sb="18" eb="20">
      <t>リヨウ</t>
    </rPh>
    <phoneticPr fontId="30"/>
  </si>
  <si>
    <t>ごみ直接焼却量(千t)</t>
    <rPh sb="2" eb="4">
      <t>チョクセツ</t>
    </rPh>
    <rPh sb="4" eb="6">
      <t>ショウキャク</t>
    </rPh>
    <rPh sb="6" eb="7">
      <t>リョウ</t>
    </rPh>
    <phoneticPr fontId="30"/>
  </si>
  <si>
    <t>全国</t>
    <rPh sb="0" eb="2">
      <t>ゼンコク</t>
    </rPh>
    <phoneticPr fontId="24"/>
  </si>
  <si>
    <t>ごみ発電全連炉の焼却割合</t>
    <phoneticPr fontId="30"/>
  </si>
  <si>
    <t>県</t>
    <rPh sb="0" eb="1">
      <t>ケン</t>
    </rPh>
    <phoneticPr fontId="24"/>
  </si>
  <si>
    <t>産廃_可燃物_小計</t>
    <rPh sb="3" eb="6">
      <t>カネンブツ</t>
    </rPh>
    <rPh sb="7" eb="9">
      <t>ショウケイ</t>
    </rPh>
    <phoneticPr fontId="24"/>
  </si>
  <si>
    <t>農地_県計(km2)</t>
    <rPh sb="0" eb="2">
      <t>ノウチ</t>
    </rPh>
    <rPh sb="3" eb="4">
      <t>ケン</t>
    </rPh>
    <rPh sb="4" eb="5">
      <t>ケイ</t>
    </rPh>
    <phoneticPr fontId="24"/>
  </si>
  <si>
    <t>農地_全国計(km2)</t>
    <rPh sb="0" eb="2">
      <t>ノウチ</t>
    </rPh>
    <rPh sb="3" eb="5">
      <t>ゼンコク</t>
    </rPh>
    <rPh sb="5" eb="6">
      <t>ケイ</t>
    </rPh>
    <phoneticPr fontId="24"/>
  </si>
  <si>
    <t>ガス販売量 (100万MJ)</t>
  </si>
  <si>
    <t>国内総生産GDP(支出側)_実質暦年</t>
    <rPh sb="14" eb="16">
      <t>ジッシツ</t>
    </rPh>
    <rPh sb="16" eb="18">
      <t>レキネン</t>
    </rPh>
    <phoneticPr fontId="24"/>
  </si>
  <si>
    <t>ガス販売量 (石巻･塩竃･気仙沼の都市ガスは含めず？)</t>
    <rPh sb="7" eb="9">
      <t>イシノマキ</t>
    </rPh>
    <rPh sb="10" eb="12">
      <t>シオガマ</t>
    </rPh>
    <rPh sb="13" eb="16">
      <t>ケセンヌマ</t>
    </rPh>
    <rPh sb="17" eb="19">
      <t>トシ</t>
    </rPh>
    <rPh sb="22" eb="23">
      <t>フク</t>
    </rPh>
    <phoneticPr fontId="3"/>
  </si>
  <si>
    <t>製造品出荷額等(億円)_石油精製業</t>
    <phoneticPr fontId="30"/>
  </si>
  <si>
    <t>製造品出荷額等(億円)_練炭・豆炭製造業</t>
    <phoneticPr fontId="30"/>
  </si>
  <si>
    <t>製造品出荷額等(億円)_コークス製造業</t>
    <phoneticPr fontId="30"/>
  </si>
  <si>
    <t>製造品出荷額等(億円)_飲料・たばこ・飼料製造業</t>
    <phoneticPr fontId="30"/>
  </si>
  <si>
    <t>製造品出荷額等(億円)_化学工業</t>
    <phoneticPr fontId="30"/>
  </si>
  <si>
    <t>製造品出荷額等(億円)_石油製品・石炭製品製造業</t>
    <phoneticPr fontId="30"/>
  </si>
  <si>
    <t>製造品出荷額等(億円)_石油精製業</t>
    <phoneticPr fontId="30"/>
  </si>
  <si>
    <t>製造品出荷額等(億円)_練炭・豆炭製造業</t>
    <phoneticPr fontId="30"/>
  </si>
  <si>
    <t>製造品出荷額等(億円)_コークス製造業</t>
    <phoneticPr fontId="30"/>
  </si>
  <si>
    <t>製造品出荷額等(億円)_窯業・土石製品製造業</t>
    <phoneticPr fontId="30"/>
  </si>
  <si>
    <t>製造品出荷額等(億円)_金属製品製造業</t>
    <phoneticPr fontId="30"/>
  </si>
  <si>
    <t>製造品出荷額等(億円)_飲料・たばこ・飼料製造業</t>
    <phoneticPr fontId="30"/>
  </si>
  <si>
    <t>製造品出荷額等(億円)_化学工業</t>
    <phoneticPr fontId="30"/>
  </si>
  <si>
    <t>燃料油販売量_計(千kL)</t>
    <rPh sb="0" eb="2">
      <t>ネンリョウ</t>
    </rPh>
    <rPh sb="2" eb="3">
      <t>ユ</t>
    </rPh>
    <phoneticPr fontId="24"/>
  </si>
  <si>
    <t>燃料油販売量  計(千kL)</t>
    <phoneticPr fontId="24"/>
  </si>
  <si>
    <t>H4</t>
    <phoneticPr fontId="24"/>
  </si>
  <si>
    <t>H8</t>
    <phoneticPr fontId="24"/>
  </si>
  <si>
    <t>H12</t>
    <phoneticPr fontId="24"/>
  </si>
  <si>
    <t>H16</t>
    <phoneticPr fontId="24"/>
  </si>
  <si>
    <t>H20</t>
    <phoneticPr fontId="24"/>
  </si>
  <si>
    <t>H24</t>
    <phoneticPr fontId="24"/>
  </si>
  <si>
    <t>事項＼ 西暦年度</t>
    <rPh sb="4" eb="6">
      <t>セイレキ</t>
    </rPh>
    <rPh sb="6" eb="7">
      <t>ネン</t>
    </rPh>
    <rPh sb="7" eb="8">
      <t>ド</t>
    </rPh>
    <phoneticPr fontId="30"/>
  </si>
  <si>
    <t>採用する排出源ごとの統計項目</t>
    <rPh sb="0" eb="2">
      <t>サイヨウ</t>
    </rPh>
    <rPh sb="4" eb="7">
      <t>ハイシュツゲン</t>
    </rPh>
    <rPh sb="10" eb="12">
      <t>トウケイ</t>
    </rPh>
    <rPh sb="12" eb="14">
      <t>コウモク</t>
    </rPh>
    <phoneticPr fontId="3"/>
  </si>
  <si>
    <t>(統計数値は県と全国セットでこのシート下部にあり)</t>
    <rPh sb="1" eb="3">
      <t>トウケイ</t>
    </rPh>
    <rPh sb="3" eb="5">
      <t>スウチ</t>
    </rPh>
    <rPh sb="6" eb="7">
      <t>ケン</t>
    </rPh>
    <rPh sb="8" eb="10">
      <t>ゼンコク</t>
    </rPh>
    <rPh sb="19" eb="21">
      <t>カブ</t>
    </rPh>
    <phoneticPr fontId="3"/>
  </si>
  <si>
    <t>製造品出荷額等(億円)_飲料・たばこ・飼料製造業</t>
  </si>
  <si>
    <t>製造品出荷額等(億円)_化学工業</t>
  </si>
  <si>
    <t>製造品出荷額等(億円)_石油製品・石炭製品製造業</t>
  </si>
  <si>
    <t>製造品出荷額等(億円)_石油精製業</t>
  </si>
  <si>
    <t>製造品出荷額等(億円)_練炭・豆炭製造業</t>
  </si>
  <si>
    <t>製造品出荷額等(億円)_コークス製造業</t>
  </si>
  <si>
    <t>製造品出荷額等(億円)_窯業・土石製品製造業</t>
  </si>
  <si>
    <t>製造品出荷額等(億円)_金属製品製造業</t>
  </si>
  <si>
    <t>ごみ発電全連炉の焼却割合</t>
  </si>
  <si>
    <t>燃料油販売量  計(千kL)</t>
  </si>
  <si>
    <t>石炭製品製造_計</t>
    <rPh sb="0" eb="2">
      <t>セキタン</t>
    </rPh>
    <rPh sb="2" eb="4">
      <t>セイヒン</t>
    </rPh>
    <rPh sb="4" eb="6">
      <t>セイゾウ</t>
    </rPh>
    <rPh sb="7" eb="8">
      <t>ケイ</t>
    </rPh>
    <phoneticPr fontId="9"/>
  </si>
  <si>
    <t>石炭製品製造</t>
    <rPh sb="0" eb="2">
      <t>セキタン</t>
    </rPh>
    <rPh sb="2" eb="4">
      <t>セイヒン</t>
    </rPh>
    <rPh sb="4" eb="6">
      <t>セイゾウ</t>
    </rPh>
    <phoneticPr fontId="9"/>
  </si>
  <si>
    <t>石油精製</t>
    <rPh sb="0" eb="2">
      <t>セキユ</t>
    </rPh>
    <rPh sb="2" eb="4">
      <t>セイセイ</t>
    </rPh>
    <phoneticPr fontId="9"/>
  </si>
  <si>
    <t>ガス製造</t>
    <rPh sb="2" eb="4">
      <t>セイゾウ</t>
    </rPh>
    <phoneticPr fontId="9"/>
  </si>
  <si>
    <t>該当統計不明等で､総生産(実質､GDP)比で代用</t>
    <rPh sb="0" eb="2">
      <t>ガイトウ</t>
    </rPh>
    <rPh sb="2" eb="4">
      <t>トウケイ</t>
    </rPh>
    <rPh sb="4" eb="6">
      <t>フメイ</t>
    </rPh>
    <rPh sb="6" eb="7">
      <t>トウ</t>
    </rPh>
    <rPh sb="9" eb="12">
      <t>ソウセイサン</t>
    </rPh>
    <rPh sb="13" eb="15">
      <t>ジッシツ</t>
    </rPh>
    <rPh sb="20" eb="21">
      <t>ヒ</t>
    </rPh>
    <rPh sb="22" eb="24">
      <t>ダイヨウ</t>
    </rPh>
    <phoneticPr fontId="9"/>
  </si>
  <si>
    <t>自家用車を企業利用</t>
    <rPh sb="0" eb="4">
      <t>ジカヨウシャ</t>
    </rPh>
    <rPh sb="5" eb="7">
      <t>キギョウ</t>
    </rPh>
    <rPh sb="7" eb="9">
      <t>リヨウ</t>
    </rPh>
    <phoneticPr fontId="9"/>
  </si>
  <si>
    <t>自家用車を家計利用</t>
    <rPh sb="0" eb="4">
      <t>ジカヨウシャ</t>
    </rPh>
    <rPh sb="5" eb="7">
      <t>カケイ</t>
    </rPh>
    <rPh sb="7" eb="9">
      <t>リヨウ</t>
    </rPh>
    <phoneticPr fontId="9"/>
  </si>
  <si>
    <t>エネ庁の県別排出量表で計算済み</t>
    <phoneticPr fontId="9"/>
  </si>
  <si>
    <t>ガス販売量</t>
  </si>
  <si>
    <t>　　営業用/タクシー</t>
    <phoneticPr fontId="3"/>
  </si>
  <si>
    <t>営業用/タクシー</t>
    <rPh sb="0" eb="3">
      <t>エイギョウヨウ</t>
    </rPh>
    <phoneticPr fontId="9"/>
  </si>
  <si>
    <t>県民総生産/GDP 比</t>
    <rPh sb="0" eb="2">
      <t>ケンミン</t>
    </rPh>
    <rPh sb="2" eb="5">
      <t>ソウセイサン</t>
    </rPh>
    <rPh sb="10" eb="11">
      <t>ヒ</t>
    </rPh>
    <phoneticPr fontId="3"/>
  </si>
  <si>
    <t>該当統計不明等で､県民総生産/GDP 比で代用</t>
    <phoneticPr fontId="9"/>
  </si>
  <si>
    <t>旅客_船舶</t>
    <rPh sb="0" eb="2">
      <t>リョキャク</t>
    </rPh>
    <rPh sb="3" eb="5">
      <t>センパク</t>
    </rPh>
    <phoneticPr fontId="9"/>
  </si>
  <si>
    <t>航空機</t>
    <rPh sb="0" eb="3">
      <t>コウクウキ</t>
    </rPh>
    <phoneticPr fontId="9"/>
  </si>
  <si>
    <t>営業用/トラック</t>
    <rPh sb="0" eb="3">
      <t>エイギョウヨウ</t>
    </rPh>
    <phoneticPr fontId="9"/>
  </si>
  <si>
    <t>自家用/トラック</t>
    <rPh sb="0" eb="2">
      <t>ジカ</t>
    </rPh>
    <rPh sb="2" eb="3">
      <t>ヨウ</t>
    </rPh>
    <phoneticPr fontId="9"/>
  </si>
  <si>
    <t>鉄道/貨物</t>
    <rPh sb="0" eb="2">
      <t>テツドウ</t>
    </rPh>
    <rPh sb="3" eb="5">
      <t>カモツ</t>
    </rPh>
    <phoneticPr fontId="9"/>
  </si>
  <si>
    <t>鉄道/旅客</t>
    <rPh sb="0" eb="2">
      <t>テツドウ</t>
    </rPh>
    <rPh sb="3" eb="5">
      <t>リョキャク</t>
    </rPh>
    <phoneticPr fontId="9"/>
  </si>
  <si>
    <t>船舶/貨物</t>
    <rPh sb="0" eb="2">
      <t>センパク</t>
    </rPh>
    <rPh sb="3" eb="5">
      <t>カモツ</t>
    </rPh>
    <phoneticPr fontId="9"/>
  </si>
  <si>
    <t>セメント製造</t>
    <rPh sb="4" eb="6">
      <t>セイゾウ</t>
    </rPh>
    <phoneticPr fontId="9"/>
  </si>
  <si>
    <t>該当事業所なし(工業統計調査､業界HPなど)</t>
    <rPh sb="0" eb="2">
      <t>ガイトウ</t>
    </rPh>
    <rPh sb="2" eb="5">
      <t>ジギョウショ</t>
    </rPh>
    <rPh sb="8" eb="10">
      <t>コウギョウ</t>
    </rPh>
    <rPh sb="10" eb="12">
      <t>トウケイ</t>
    </rPh>
    <rPh sb="12" eb="14">
      <t>チョウサ</t>
    </rPh>
    <rPh sb="15" eb="17">
      <t>ギョウカイ</t>
    </rPh>
    <phoneticPr fontId="9"/>
  </si>
  <si>
    <t>生石灰製造</t>
    <rPh sb="0" eb="3">
      <t>セイセッカイ</t>
    </rPh>
    <rPh sb="3" eb="5">
      <t>セイゾウ</t>
    </rPh>
    <phoneticPr fontId="9"/>
  </si>
  <si>
    <t>アンモニア､エチレン､カーバイド⇒化学工業でひとくくり</t>
    <rPh sb="17" eb="19">
      <t>カガク</t>
    </rPh>
    <rPh sb="19" eb="21">
      <t>コウギョウ</t>
    </rPh>
    <phoneticPr fontId="9"/>
  </si>
  <si>
    <t>製造品出荷額等(億円)_金属製品製造業</t>
    <phoneticPr fontId="30"/>
  </si>
  <si>
    <t>金属製品製造業</t>
  </si>
  <si>
    <t>金属製品製造業</t>
    <phoneticPr fontId="9"/>
  </si>
  <si>
    <t>製造品出荷額等(億円)_石油製品・石炭製品製造業</t>
    <phoneticPr fontId="30"/>
  </si>
  <si>
    <t>石油製品・石炭製品製造業</t>
  </si>
  <si>
    <t>石油製品・石炭製品製造業</t>
    <phoneticPr fontId="9"/>
  </si>
  <si>
    <t>食料品製造+飲料たばこ飼料製造</t>
    <rPh sb="0" eb="3">
      <t>ショクリョウヒン</t>
    </rPh>
    <rPh sb="3" eb="5">
      <t>セイゾウ</t>
    </rPh>
    <rPh sb="6" eb="8">
      <t>インリョウ</t>
    </rPh>
    <rPh sb="11" eb="13">
      <t>シリョウ</t>
    </rPh>
    <rPh sb="13" eb="15">
      <t>セイゾウ</t>
    </rPh>
    <phoneticPr fontId="9"/>
  </si>
  <si>
    <t>←秘匿につき前年同</t>
    <rPh sb="1" eb="3">
      <t>ヒトク</t>
    </rPh>
    <rPh sb="6" eb="8">
      <t>ゼンネン</t>
    </rPh>
    <rPh sb="8" eb="9">
      <t>ドウ</t>
    </rPh>
    <phoneticPr fontId="3"/>
  </si>
  <si>
    <t>ごみ発電なしで一廃焼却+産廃可燃物</t>
    <rPh sb="2" eb="4">
      <t>ハツデン</t>
    </rPh>
    <rPh sb="7" eb="9">
      <t>イッパイ</t>
    </rPh>
    <rPh sb="9" eb="11">
      <t>ショウキャク</t>
    </rPh>
    <rPh sb="12" eb="14">
      <t>サンパイ</t>
    </rPh>
    <rPh sb="14" eb="17">
      <t>カネンブツ</t>
    </rPh>
    <phoneticPr fontId="9"/>
  </si>
  <si>
    <t>廃棄物の焼却(エネルギー利用を含まない)</t>
    <rPh sb="0" eb="3">
      <t>ハイキブツ</t>
    </rPh>
    <rPh sb="4" eb="6">
      <t>ショウキャク</t>
    </rPh>
    <rPh sb="12" eb="14">
      <t>リヨウ</t>
    </rPh>
    <rPh sb="15" eb="16">
      <t>フク</t>
    </rPh>
    <phoneticPr fontId="9"/>
  </si>
  <si>
    <t>界面活性剤使用量(家庭用+業務用)､県民総生産/GDP 比で代用</t>
    <rPh sb="0" eb="2">
      <t>カイメン</t>
    </rPh>
    <rPh sb="2" eb="5">
      <t>カッセイザイ</t>
    </rPh>
    <rPh sb="5" eb="8">
      <t>シヨウリョウ</t>
    </rPh>
    <rPh sb="9" eb="12">
      <t>カテイヨウ</t>
    </rPh>
    <rPh sb="13" eb="16">
      <t>ギョウムヨウ</t>
    </rPh>
    <phoneticPr fontId="9"/>
  </si>
  <si>
    <t>石油由来界面活性剤の分解</t>
    <phoneticPr fontId="9"/>
  </si>
  <si>
    <t>石油由来界面活性剤の分解</t>
    <rPh sb="0" eb="2">
      <t>セキユ</t>
    </rPh>
    <rPh sb="2" eb="4">
      <t>ユライ</t>
    </rPh>
    <rPh sb="4" eb="6">
      <t>カイメン</t>
    </rPh>
    <rPh sb="6" eb="9">
      <t>カッセイザイ</t>
    </rPh>
    <rPh sb="10" eb="12">
      <t>ブンカイ</t>
    </rPh>
    <phoneticPr fontId="9"/>
  </si>
  <si>
    <t>農地への石灰･尿素施用</t>
    <rPh sb="0" eb="2">
      <t>ノウチ</t>
    </rPh>
    <rPh sb="4" eb="6">
      <t>セッカイ</t>
    </rPh>
    <rPh sb="7" eb="9">
      <t>ニョウソ</t>
    </rPh>
    <rPh sb="9" eb="11">
      <t>セヨウ</t>
    </rPh>
    <phoneticPr fontId="9"/>
  </si>
  <si>
    <t>燃料からの漏出他</t>
    <phoneticPr fontId="9"/>
  </si>
  <si>
    <t>燃料からの漏出他</t>
    <rPh sb="0" eb="2">
      <t>ネンリョウ</t>
    </rPh>
    <rPh sb="5" eb="7">
      <t>ロウシュツ</t>
    </rPh>
    <rPh sb="7" eb="8">
      <t>ホカ</t>
    </rPh>
    <phoneticPr fontId="9"/>
  </si>
  <si>
    <r>
      <t>間接CO</t>
    </r>
    <r>
      <rPr>
        <vertAlign val="subscript"/>
        <sz val="9"/>
        <rFont val="Meiryo UI"/>
        <family val="3"/>
        <charset val="128"/>
      </rPr>
      <t>２</t>
    </r>
    <r>
      <rPr>
        <sz val="11"/>
        <color indexed="10"/>
        <rFont val="ＭＳ Ｐ明朝"/>
        <family val="1"/>
        <charset val="128"/>
      </rPr>
      <t/>
    </r>
    <phoneticPr fontId="3"/>
  </si>
  <si>
    <t>間接CO２</t>
    <rPh sb="0" eb="2">
      <t>カンセツ</t>
    </rPh>
    <phoneticPr fontId="9"/>
  </si>
  <si>
    <t>内容不明につき､県民総生産/GDP 比で代用</t>
    <rPh sb="0" eb="2">
      <t>ナイヨウ</t>
    </rPh>
    <rPh sb="2" eb="4">
      <t>フメイ</t>
    </rPh>
    <phoneticPr fontId="9"/>
  </si>
  <si>
    <t>←暫定で前年同</t>
    <rPh sb="1" eb="3">
      <t>ザンテイ</t>
    </rPh>
    <rPh sb="4" eb="6">
      <t>ゼンネン</t>
    </rPh>
    <rPh sb="6" eb="7">
      <t>ドウ</t>
    </rPh>
    <phoneticPr fontId="3"/>
  </si>
  <si>
    <t>(1) 排出源別の全国値に対する宮城県の寄与割合(県/全国 比)</t>
    <rPh sb="4" eb="7">
      <t>ハイシュツゲン</t>
    </rPh>
    <rPh sb="7" eb="8">
      <t>ベツ</t>
    </rPh>
    <rPh sb="9" eb="11">
      <t>ゼンコク</t>
    </rPh>
    <rPh sb="11" eb="12">
      <t>チ</t>
    </rPh>
    <rPh sb="13" eb="14">
      <t>タイ</t>
    </rPh>
    <rPh sb="16" eb="19">
      <t>ミヤギケン</t>
    </rPh>
    <rPh sb="20" eb="22">
      <t>キヨ</t>
    </rPh>
    <rPh sb="22" eb="24">
      <t>ワリアイ</t>
    </rPh>
    <rPh sb="25" eb="26">
      <t>ケン</t>
    </rPh>
    <rPh sb="27" eb="29">
      <t>ゼンコク</t>
    </rPh>
    <rPh sb="30" eb="31">
      <t>ヒ</t>
    </rPh>
    <phoneticPr fontId="9"/>
  </si>
  <si>
    <t>(2) エネ庁の県別排出量でカバーされない排出源ごとに排出量を計算 (全国値ｘ県/全国 比､kt)</t>
    <rPh sb="27" eb="29">
      <t>ハイシュツ</t>
    </rPh>
    <rPh sb="29" eb="30">
      <t>リョウ</t>
    </rPh>
    <rPh sb="31" eb="33">
      <t>ケイサン</t>
    </rPh>
    <rPh sb="35" eb="37">
      <t>ゼンコク</t>
    </rPh>
    <rPh sb="37" eb="38">
      <t>チ</t>
    </rPh>
    <rPh sb="39" eb="40">
      <t>ケン</t>
    </rPh>
    <rPh sb="41" eb="42">
      <t>ゼン</t>
    </rPh>
    <rPh sb="42" eb="43">
      <t>クニ</t>
    </rPh>
    <rPh sb="44" eb="45">
      <t>ヒ</t>
    </rPh>
    <phoneticPr fontId="9"/>
  </si>
  <si>
    <t>(3) 排出源別に県と全国の統計値(活動量)を収集し､全国値に対する宮城県の寄与割合(県/全国 比)を求める</t>
    <rPh sb="4" eb="7">
      <t>ハイシュツゲン</t>
    </rPh>
    <rPh sb="7" eb="8">
      <t>ベツ</t>
    </rPh>
    <rPh sb="9" eb="10">
      <t>ケン</t>
    </rPh>
    <rPh sb="11" eb="13">
      <t>ゼンコク</t>
    </rPh>
    <rPh sb="14" eb="16">
      <t>トウケイ</t>
    </rPh>
    <rPh sb="16" eb="17">
      <t>チ</t>
    </rPh>
    <rPh sb="18" eb="21">
      <t>カツドウリョウ</t>
    </rPh>
    <rPh sb="23" eb="25">
      <t>シュウシュウ</t>
    </rPh>
    <rPh sb="27" eb="29">
      <t>ゼンコク</t>
    </rPh>
    <rPh sb="29" eb="30">
      <t>チ</t>
    </rPh>
    <rPh sb="31" eb="32">
      <t>タイ</t>
    </rPh>
    <rPh sb="34" eb="37">
      <t>ミヤギケン</t>
    </rPh>
    <rPh sb="38" eb="40">
      <t>キヨ</t>
    </rPh>
    <rPh sb="40" eb="42">
      <t>ワリアイ</t>
    </rPh>
    <rPh sb="43" eb="44">
      <t>ケン</t>
    </rPh>
    <rPh sb="45" eb="47">
      <t>ゼンコク</t>
    </rPh>
    <rPh sb="48" eb="49">
      <t>ヒ</t>
    </rPh>
    <rPh sb="51" eb="52">
      <t>モト</t>
    </rPh>
    <phoneticPr fontId="9"/>
  </si>
  <si>
    <t>全国の統計値に対する宮城県寄与比(県/全国)をこのシート下部(3)から転記する</t>
    <rPh sb="0" eb="2">
      <t>ゼンコク</t>
    </rPh>
    <rPh sb="3" eb="5">
      <t>トウケイ</t>
    </rPh>
    <rPh sb="5" eb="6">
      <t>チ</t>
    </rPh>
    <rPh sb="7" eb="8">
      <t>タイ</t>
    </rPh>
    <rPh sb="10" eb="13">
      <t>ミヤギケン</t>
    </rPh>
    <rPh sb="13" eb="15">
      <t>キヨ</t>
    </rPh>
    <rPh sb="15" eb="16">
      <t>ヒ</t>
    </rPh>
    <rPh sb="17" eb="18">
      <t>ケン</t>
    </rPh>
    <rPh sb="19" eb="21">
      <t>ゼンコク</t>
    </rPh>
    <rPh sb="28" eb="30">
      <t>カブ</t>
    </rPh>
    <rPh sb="35" eb="37">
      <t>テンキ</t>
    </rPh>
    <phoneticPr fontId="9"/>
  </si>
  <si>
    <t>全国値は別シート"国環研90~15"を参照し､上表(1)の比を掛けて､この表を完成する</t>
    <rPh sb="0" eb="2">
      <t>ゼンコク</t>
    </rPh>
    <rPh sb="2" eb="3">
      <t>チ</t>
    </rPh>
    <rPh sb="4" eb="5">
      <t>ベツ</t>
    </rPh>
    <rPh sb="19" eb="21">
      <t>サンショウ</t>
    </rPh>
    <rPh sb="23" eb="25">
      <t>ジョウヒョウ</t>
    </rPh>
    <rPh sb="29" eb="30">
      <t>ヒ</t>
    </rPh>
    <rPh sb="31" eb="32">
      <t>カ</t>
    </rPh>
    <rPh sb="37" eb="38">
      <t>ヒョウ</t>
    </rPh>
    <rPh sb="39" eb="41">
      <t>カンセイ</t>
    </rPh>
    <phoneticPr fontId="3"/>
  </si>
  <si>
    <t>シート”エバ総計90~14”と下記の(2)表から転記してこの表を完成する｡ CO2以外の温室効果ガスの排出量は､別シート"CO2換算ガス"で計算</t>
    <rPh sb="6" eb="8">
      <t>ソウケイ</t>
    </rPh>
    <rPh sb="15" eb="17">
      <t>カキ</t>
    </rPh>
    <rPh sb="21" eb="22">
      <t>ヒョウ</t>
    </rPh>
    <rPh sb="24" eb="26">
      <t>テンキ</t>
    </rPh>
    <rPh sb="32" eb="34">
      <t>カンセイ</t>
    </rPh>
    <rPh sb="41" eb="43">
      <t>イガイ</t>
    </rPh>
    <rPh sb="44" eb="46">
      <t>オンシツ</t>
    </rPh>
    <rPh sb="46" eb="48">
      <t>コウカ</t>
    </rPh>
    <rPh sb="51" eb="53">
      <t>ハイシュツ</t>
    </rPh>
    <rPh sb="53" eb="54">
      <t>リョウ</t>
    </rPh>
    <rPh sb="56" eb="57">
      <t>ベツ</t>
    </rPh>
    <rPh sb="64" eb="66">
      <t>カンサン</t>
    </rPh>
    <rPh sb="70" eb="72">
      <t>ケイサン</t>
    </rPh>
    <phoneticPr fontId="9"/>
  </si>
  <si>
    <t>エネルギー起源_小計</t>
    <rPh sb="5" eb="7">
      <t>キゲン</t>
    </rPh>
    <rPh sb="8" eb="10">
      <t>ショウケイ</t>
    </rPh>
    <phoneticPr fontId="3"/>
  </si>
  <si>
    <t>非エネルギー起源_小計</t>
    <rPh sb="0" eb="1">
      <t>ヒ</t>
    </rPh>
    <rPh sb="6" eb="8">
      <t>キゲン</t>
    </rPh>
    <rPh sb="9" eb="11">
      <t>ショウケイ</t>
    </rPh>
    <phoneticPr fontId="3"/>
  </si>
  <si>
    <t>非エネルギー起源のCO2排出量</t>
    <rPh sb="0" eb="1">
      <t>ヒ</t>
    </rPh>
    <phoneticPr fontId="3"/>
  </si>
  <si>
    <t>排出源区分</t>
    <rPh sb="0" eb="3">
      <t>ハイシュツゲン</t>
    </rPh>
    <rPh sb="3" eb="5">
      <t>クブン</t>
    </rPh>
    <phoneticPr fontId="3"/>
  </si>
  <si>
    <t>シート”まとめ”に戻る</t>
    <rPh sb="9" eb="10">
      <t>モド</t>
    </rPh>
    <phoneticPr fontId="3"/>
  </si>
  <si>
    <t>このシート上端に戻る</t>
    <rPh sb="5" eb="7">
      <t>ジョウタン</t>
    </rPh>
    <rPh sb="8" eb="9">
      <t>モド</t>
    </rPh>
    <phoneticPr fontId="3"/>
  </si>
  <si>
    <t>国環研の全国値x県/全国 比</t>
    <rPh sb="4" eb="6">
      <t>ゼンコク</t>
    </rPh>
    <rPh sb="6" eb="7">
      <t>チ</t>
    </rPh>
    <phoneticPr fontId="9"/>
  </si>
  <si>
    <t>県内発電所の所内率の実績値按分(環境関連指標統計経年.xlsxのシート"発電需要電")</t>
    <rPh sb="0" eb="2">
      <t>ケンナイ</t>
    </rPh>
    <rPh sb="2" eb="4">
      <t>ハツデン</t>
    </rPh>
    <rPh sb="4" eb="5">
      <t>ショ</t>
    </rPh>
    <rPh sb="6" eb="8">
      <t>ショナイ</t>
    </rPh>
    <rPh sb="8" eb="9">
      <t>リツ</t>
    </rPh>
    <rPh sb="10" eb="13">
      <t>ジッセキチ</t>
    </rPh>
    <rPh sb="13" eb="15">
      <t>アンブン</t>
    </rPh>
    <rPh sb="16" eb="18">
      <t>カンキョウ</t>
    </rPh>
    <rPh sb="18" eb="20">
      <t>カンレン</t>
    </rPh>
    <rPh sb="20" eb="22">
      <t>シヒョウ</t>
    </rPh>
    <rPh sb="22" eb="24">
      <t>トウケイ</t>
    </rPh>
    <rPh sb="24" eb="26">
      <t>ケイネン</t>
    </rPh>
    <rPh sb="36" eb="38">
      <t>ハツデン</t>
    </rPh>
    <rPh sb="38" eb="40">
      <t>ジュヨウ</t>
    </rPh>
    <rPh sb="40" eb="41">
      <t>デン</t>
    </rPh>
    <phoneticPr fontId="9"/>
  </si>
  <si>
    <t>県内発電所の所内率の実績値積上げ(県/全国 比を用いない)⇒別ファイル"環境関連指標統計経年.xlsx"のシート"電力需要電"参照</t>
    <rPh sb="0" eb="2">
      <t>ケンナイ</t>
    </rPh>
    <rPh sb="2" eb="4">
      <t>ハツデン</t>
    </rPh>
    <rPh sb="4" eb="5">
      <t>ショ</t>
    </rPh>
    <rPh sb="6" eb="8">
      <t>ショナイ</t>
    </rPh>
    <rPh sb="8" eb="9">
      <t>リツ</t>
    </rPh>
    <rPh sb="10" eb="13">
      <t>ジッセキチ</t>
    </rPh>
    <rPh sb="13" eb="15">
      <t>ツミア</t>
    </rPh>
    <rPh sb="17" eb="18">
      <t>ケン</t>
    </rPh>
    <rPh sb="19" eb="21">
      <t>ゼンコク</t>
    </rPh>
    <rPh sb="22" eb="23">
      <t>ヒ</t>
    </rPh>
    <rPh sb="24" eb="25">
      <t>モチ</t>
    </rPh>
    <rPh sb="30" eb="31">
      <t>ベツ</t>
    </rPh>
    <rPh sb="36" eb="38">
      <t>カンキョウ</t>
    </rPh>
    <rPh sb="38" eb="40">
      <t>カンレン</t>
    </rPh>
    <rPh sb="40" eb="42">
      <t>シヒョウ</t>
    </rPh>
    <rPh sb="42" eb="44">
      <t>トウケイ</t>
    </rPh>
    <rPh sb="44" eb="46">
      <t>ケイネン</t>
    </rPh>
    <rPh sb="57" eb="59">
      <t>デンリョク</t>
    </rPh>
    <rPh sb="59" eb="61">
      <t>ジュヨウ</t>
    </rPh>
    <rPh sb="61" eb="62">
      <t>デン</t>
    </rPh>
    <rPh sb="63" eb="65">
      <t>サンショウ</t>
    </rPh>
    <phoneticPr fontId="9"/>
  </si>
  <si>
    <t>県内総生産(実質_十億円)</t>
    <rPh sb="0" eb="2">
      <t>ケンナイ</t>
    </rPh>
    <rPh sb="2" eb="5">
      <t>ソウセイサン</t>
    </rPh>
    <rPh sb="6" eb="8">
      <t>ジッシツ</t>
    </rPh>
    <phoneticPr fontId="29"/>
  </si>
  <si>
    <t>エネ庁の運輸/旅客/乗用車の該当セル転記</t>
    <rPh sb="2" eb="3">
      <t>チョウ</t>
    </rPh>
    <rPh sb="4" eb="6">
      <t>ウンユ</t>
    </rPh>
    <rPh sb="7" eb="9">
      <t>リョキャク</t>
    </rPh>
    <rPh sb="10" eb="13">
      <t>ジョウヨウシャ</t>
    </rPh>
    <rPh sb="14" eb="16">
      <t>ガイトウ</t>
    </rPh>
    <rPh sb="18" eb="20">
      <t>テンキ</t>
    </rPh>
    <phoneticPr fontId="9"/>
  </si>
  <si>
    <t>エネ転換部門</t>
    <rPh sb="2" eb="4">
      <t>テンカン</t>
    </rPh>
    <rPh sb="4" eb="6">
      <t>ブモン</t>
    </rPh>
    <phoneticPr fontId="3"/>
  </si>
  <si>
    <t>他(農業・間接CO2等)</t>
    <rPh sb="0" eb="1">
      <t>タ</t>
    </rPh>
    <rPh sb="2" eb="4">
      <t>ノウギョウ</t>
    </rPh>
    <rPh sb="5" eb="7">
      <t>カンセツ</t>
    </rPh>
    <rPh sb="10" eb="11">
      <t>トウ</t>
    </rPh>
    <phoneticPr fontId="3"/>
  </si>
  <si>
    <t>仙台製油所の推定排出量(’05まで)･公表排出量(’06以降)(県/全国 比を用いない)⇒別ファイル"温ガス推計用統計経年.xlsx"のシート”石油石炭”参照</t>
    <rPh sb="0" eb="2">
      <t>センダイ</t>
    </rPh>
    <rPh sb="2" eb="5">
      <t>セイユショ</t>
    </rPh>
    <rPh sb="6" eb="8">
      <t>スイテイ</t>
    </rPh>
    <rPh sb="8" eb="10">
      <t>ハイシュツ</t>
    </rPh>
    <rPh sb="10" eb="11">
      <t>リョウ</t>
    </rPh>
    <rPh sb="19" eb="21">
      <t>コウヒョウ</t>
    </rPh>
    <rPh sb="21" eb="23">
      <t>ハイシュツ</t>
    </rPh>
    <rPh sb="23" eb="24">
      <t>リョウ</t>
    </rPh>
    <rPh sb="28" eb="30">
      <t>イコウ</t>
    </rPh>
    <rPh sb="32" eb="33">
      <t>ケン</t>
    </rPh>
    <rPh sb="34" eb="36">
      <t>ゼンコク</t>
    </rPh>
    <rPh sb="37" eb="38">
      <t>ヒ</t>
    </rPh>
    <rPh sb="39" eb="40">
      <t>モチ</t>
    </rPh>
    <rPh sb="45" eb="46">
      <t>ベツ</t>
    </rPh>
    <rPh sb="51" eb="52">
      <t>オン</t>
    </rPh>
    <rPh sb="54" eb="56">
      <t>スイケイ</t>
    </rPh>
    <rPh sb="56" eb="57">
      <t>ヨウ</t>
    </rPh>
    <rPh sb="57" eb="59">
      <t>トウケイ</t>
    </rPh>
    <rPh sb="59" eb="61">
      <t>ケイネン</t>
    </rPh>
    <rPh sb="72" eb="74">
      <t>セキユ</t>
    </rPh>
    <rPh sb="74" eb="76">
      <t>セキタン</t>
    </rPh>
    <rPh sb="77" eb="79">
      <t>サンショウ</t>
    </rPh>
    <phoneticPr fontId="9"/>
  </si>
  <si>
    <t>県内3発電所の推定排出量(’05まで)･公表排出量(’06以降)(県/全国 比を用いない)⇒別ファイル"温ガス推計用統計経年.xlsx"のシート”発電需要電”参照</t>
    <rPh sb="0" eb="2">
      <t>ケンナイ</t>
    </rPh>
    <rPh sb="3" eb="5">
      <t>ハツデン</t>
    </rPh>
    <rPh sb="5" eb="6">
      <t>ショ</t>
    </rPh>
    <rPh sb="7" eb="9">
      <t>スイテイ</t>
    </rPh>
    <rPh sb="9" eb="11">
      <t>ハイシュツ</t>
    </rPh>
    <rPh sb="11" eb="12">
      <t>リョウ</t>
    </rPh>
    <rPh sb="20" eb="22">
      <t>コウヒョウ</t>
    </rPh>
    <rPh sb="22" eb="24">
      <t>ハイシュツ</t>
    </rPh>
    <rPh sb="24" eb="25">
      <t>リョウ</t>
    </rPh>
    <rPh sb="29" eb="31">
      <t>イコウ</t>
    </rPh>
    <rPh sb="33" eb="34">
      <t>ケン</t>
    </rPh>
    <rPh sb="35" eb="37">
      <t>ゼンコク</t>
    </rPh>
    <rPh sb="38" eb="39">
      <t>ヒ</t>
    </rPh>
    <rPh sb="40" eb="41">
      <t>モチ</t>
    </rPh>
    <rPh sb="46" eb="47">
      <t>ベツ</t>
    </rPh>
    <rPh sb="52" eb="53">
      <t>オン</t>
    </rPh>
    <rPh sb="55" eb="57">
      <t>スイケイ</t>
    </rPh>
    <rPh sb="57" eb="58">
      <t>ヨウ</t>
    </rPh>
    <rPh sb="58" eb="60">
      <t>トウケイ</t>
    </rPh>
    <rPh sb="60" eb="62">
      <t>ケイネン</t>
    </rPh>
    <rPh sb="73" eb="75">
      <t>ハツデン</t>
    </rPh>
    <rPh sb="75" eb="77">
      <t>ジュヨウ</t>
    </rPh>
    <rPh sb="77" eb="78">
      <t>デン</t>
    </rPh>
    <rPh sb="79" eb="81">
      <t>サンショウ</t>
    </rPh>
    <phoneticPr fontId="9"/>
  </si>
  <si>
    <t>大気汚染物質排出量総合調査_施設数_熱供給業</t>
    <rPh sb="0" eb="2">
      <t>タイキ</t>
    </rPh>
    <rPh sb="2" eb="4">
      <t>オセン</t>
    </rPh>
    <rPh sb="4" eb="6">
      <t>ブッシツ</t>
    </rPh>
    <rPh sb="6" eb="8">
      <t>ハイシュツ</t>
    </rPh>
    <rPh sb="8" eb="9">
      <t>リョウ</t>
    </rPh>
    <rPh sb="9" eb="11">
      <t>ソウゴウ</t>
    </rPh>
    <rPh sb="11" eb="13">
      <t>チョウサ</t>
    </rPh>
    <rPh sb="14" eb="17">
      <t>シセツスウ</t>
    </rPh>
    <rPh sb="18" eb="19">
      <t>ネツ</t>
    </rPh>
    <rPh sb="19" eb="21">
      <t>キョウキュウ</t>
    </rPh>
    <rPh sb="21" eb="22">
      <t>ギョウ</t>
    </rPh>
    <phoneticPr fontId="8"/>
  </si>
  <si>
    <t>大気汚染物質排出量総合調査_施設数の県/全国 比</t>
    <rPh sb="0" eb="2">
      <t>タイキ</t>
    </rPh>
    <rPh sb="2" eb="4">
      <t>オセン</t>
    </rPh>
    <rPh sb="4" eb="6">
      <t>ブッシツ</t>
    </rPh>
    <rPh sb="6" eb="8">
      <t>ハイシュツ</t>
    </rPh>
    <rPh sb="8" eb="9">
      <t>リョウ</t>
    </rPh>
    <rPh sb="9" eb="11">
      <t>ソウゴウ</t>
    </rPh>
    <rPh sb="11" eb="13">
      <t>チョウサ</t>
    </rPh>
    <rPh sb="14" eb="17">
      <t>シセツスウ</t>
    </rPh>
    <rPh sb="18" eb="19">
      <t>ケン</t>
    </rPh>
    <rPh sb="20" eb="22">
      <t>ゼンコク</t>
    </rPh>
    <rPh sb="23" eb="24">
      <t>ヒ</t>
    </rPh>
    <phoneticPr fontId="9"/>
  </si>
  <si>
    <t>宮城県内のCO2直接排出量推移　(部門別まとめ表)</t>
    <rPh sb="10" eb="12">
      <t>ハイシュツ</t>
    </rPh>
    <rPh sb="17" eb="19">
      <t>ブモン</t>
    </rPh>
    <rPh sb="19" eb="20">
      <t>ベツ</t>
    </rPh>
    <rPh sb="23" eb="24">
      <t>ヒョウ</t>
    </rPh>
    <phoneticPr fontId="9"/>
  </si>
  <si>
    <t>[千t CO2]</t>
  </si>
  <si>
    <t>[kt CO2]</t>
    <phoneticPr fontId="9"/>
  </si>
  <si>
    <t>宮城県内のCO2直接排出量推移　(排出源詳細区分別積上げ表)</t>
    <rPh sb="10" eb="12">
      <t>ハイシュツ</t>
    </rPh>
    <rPh sb="17" eb="20">
      <t>ハイシュツゲン</t>
    </rPh>
    <rPh sb="20" eb="22">
      <t>ショウサイ</t>
    </rPh>
    <rPh sb="22" eb="24">
      <t>クブン</t>
    </rPh>
    <rPh sb="24" eb="25">
      <t>ベツ</t>
    </rPh>
    <rPh sb="25" eb="27">
      <t>ツミア</t>
    </rPh>
    <rPh sb="28" eb="29">
      <t>ヒョウ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</si>
</sst>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0_ "/>
    <numFmt numFmtId="177" formatCode="0.0"/>
    <numFmt numFmtId="178" formatCode=".0000"/>
    <numFmt numFmtId="179" formatCode="yyyy"/>
    <numFmt numFmtId="180" formatCode="[$-411]ge"/>
    <numFmt numFmtId="181" formatCode=".000"/>
    <numFmt numFmtId="182" formatCode="0.00_ "/>
  </numFmts>
  <fonts count="38">
    <font>
      <sz val="9"/>
      <color theme="1"/>
      <name val="Meiryo UI"/>
      <family val="2"/>
      <charset val="128"/>
    </font>
    <font>
      <sz val="12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b/>
      <sz val="9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Meiryo UI"/>
      <family val="2"/>
      <charset val="128"/>
    </font>
    <font>
      <sz val="12"/>
      <name val="細明朝体"/>
      <family val="3"/>
      <charset val="128"/>
    </font>
    <font>
      <sz val="11"/>
      <name val="ＭＳ Ｐゴシック"/>
      <family val="3"/>
      <charset val="128"/>
    </font>
    <font>
      <vertAlign val="subscript"/>
      <sz val="9"/>
      <name val="Meiryo UI"/>
      <family val="3"/>
      <charset val="128"/>
    </font>
    <font>
      <sz val="8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color indexed="10"/>
      <name val="ＭＳ 明朝"/>
      <family val="1"/>
      <charset val="128"/>
    </font>
    <font>
      <sz val="11"/>
      <color indexed="10"/>
      <name val="ＭＳ Ｐ明朝"/>
      <family val="1"/>
      <charset val="128"/>
    </font>
    <font>
      <b/>
      <vertAlign val="subscript"/>
      <sz val="9"/>
      <color indexed="8"/>
      <name val="Meiryo UI"/>
      <family val="3"/>
      <charset val="128"/>
    </font>
    <font>
      <b/>
      <sz val="9"/>
      <color indexed="8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sz val="9"/>
      <color rgb="FFFF0000"/>
      <name val="Meiryo UI"/>
      <family val="3"/>
      <charset val="128"/>
    </font>
    <font>
      <u/>
      <sz val="11"/>
      <color theme="10"/>
      <name val="明朝"/>
      <family val="1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12"/>
      <color theme="1"/>
      <name val="Meiryo UI"/>
      <family val="3"/>
      <charset val="128"/>
    </font>
    <font>
      <sz val="6"/>
      <name val="明朝"/>
      <family val="1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9"/>
      <color rgb="FFC00000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0"/>
      <name val="ＭＳ 明朝"/>
      <family val="1"/>
      <charset val="128"/>
    </font>
    <font>
      <u/>
      <sz val="9"/>
      <color theme="10"/>
      <name val="Meiryo UI"/>
      <family val="3"/>
      <charset val="128"/>
    </font>
    <font>
      <u/>
      <sz val="9"/>
      <color theme="10"/>
      <name val="Meiryo UI"/>
      <family val="2"/>
      <charset val="128"/>
    </font>
    <font>
      <sz val="11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9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13"/>
      </patternFill>
    </fill>
    <fill>
      <patternFill patternType="solid">
        <fgColor rgb="FF99FF9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rgb="FF99FF66"/>
        <bgColor indexed="64"/>
      </patternFill>
    </fill>
    <fill>
      <patternFill patternType="solid">
        <fgColor rgb="FF99FF66"/>
        <bgColor indexed="26"/>
      </patternFill>
    </fill>
    <fill>
      <patternFill patternType="solid">
        <fgColor rgb="FF99FF66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rgb="FFFFCCFF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/>
    <xf numFmtId="0" fontId="20" fillId="0" borderId="0" applyNumberFormat="0" applyFill="0" applyBorder="0" applyAlignment="0" applyProtection="0"/>
    <xf numFmtId="0" fontId="29" fillId="0" borderId="0"/>
    <xf numFmtId="38" fontId="10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34" fillId="0" borderId="0" applyNumberFormat="0" applyFont="0" applyFill="0" applyBorder="0" applyProtection="0">
      <alignment vertical="center"/>
    </xf>
    <xf numFmtId="0" fontId="8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/>
    <xf numFmtId="0" fontId="8" fillId="0" borderId="0">
      <alignment vertical="center"/>
    </xf>
  </cellStyleXfs>
  <cellXfs count="712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4" applyFont="1" applyFill="1" applyAlignment="1">
      <alignment vertical="center"/>
    </xf>
    <xf numFmtId="0" fontId="5" fillId="0" borderId="0" xfId="4" applyFont="1" applyFill="1" applyAlignment="1">
      <alignment horizontal="right" vertical="center"/>
    </xf>
    <xf numFmtId="0" fontId="5" fillId="0" borderId="0" xfId="4" applyFont="1" applyFill="1" applyBorder="1" applyAlignment="1">
      <alignment horizontal="left" vertical="center"/>
    </xf>
    <xf numFmtId="0" fontId="5" fillId="0" borderId="31" xfId="4" applyFont="1" applyFill="1" applyBorder="1" applyAlignment="1">
      <alignment vertical="center"/>
    </xf>
    <xf numFmtId="0" fontId="5" fillId="0" borderId="28" xfId="4" applyFont="1" applyFill="1" applyBorder="1" applyAlignment="1">
      <alignment vertical="center"/>
    </xf>
    <xf numFmtId="0" fontId="5" fillId="0" borderId="0" xfId="4" applyFont="1" applyFill="1" applyAlignment="1">
      <alignment vertical="center" wrapText="1"/>
    </xf>
    <xf numFmtId="0" fontId="5" fillId="0" borderId="0" xfId="4" applyFont="1" applyFill="1" applyBorder="1" applyAlignment="1">
      <alignment vertical="center"/>
    </xf>
    <xf numFmtId="176" fontId="5" fillId="0" borderId="0" xfId="4" applyNumberFormat="1" applyFont="1" applyFill="1" applyAlignment="1">
      <alignment vertical="center"/>
    </xf>
    <xf numFmtId="176" fontId="5" fillId="0" borderId="0" xfId="4" applyNumberFormat="1" applyFont="1" applyFill="1" applyBorder="1" applyAlignment="1">
      <alignment vertical="center"/>
    </xf>
    <xf numFmtId="1" fontId="5" fillId="0" borderId="8" xfId="4" applyNumberFormat="1" applyFont="1" applyFill="1" applyBorder="1" applyAlignment="1">
      <alignment vertical="center" shrinkToFit="1"/>
    </xf>
    <xf numFmtId="0" fontId="6" fillId="2" borderId="19" xfId="4" applyFont="1" applyFill="1" applyBorder="1" applyAlignment="1">
      <alignment vertical="center"/>
    </xf>
    <xf numFmtId="0" fontId="5" fillId="2" borderId="19" xfId="4" applyFont="1" applyFill="1" applyBorder="1" applyAlignment="1">
      <alignment vertical="center"/>
    </xf>
    <xf numFmtId="1" fontId="5" fillId="2" borderId="8" xfId="3" applyNumberFormat="1" applyFont="1" applyFill="1" applyBorder="1" applyAlignment="1">
      <alignment vertical="center" shrinkToFit="1"/>
    </xf>
    <xf numFmtId="0" fontId="5" fillId="2" borderId="20" xfId="4" applyFont="1" applyFill="1" applyBorder="1" applyAlignment="1">
      <alignment vertical="center"/>
    </xf>
    <xf numFmtId="0" fontId="5" fillId="2" borderId="6" xfId="4" applyFont="1" applyFill="1" applyBorder="1" applyAlignment="1">
      <alignment vertical="center"/>
    </xf>
    <xf numFmtId="0" fontId="5" fillId="2" borderId="28" xfId="4" applyFont="1" applyFill="1" applyBorder="1" applyAlignment="1">
      <alignment vertical="center"/>
    </xf>
    <xf numFmtId="0" fontId="5" fillId="2" borderId="31" xfId="4" applyFont="1" applyFill="1" applyBorder="1" applyAlignment="1">
      <alignment vertical="center"/>
    </xf>
    <xf numFmtId="176" fontId="5" fillId="2" borderId="37" xfId="4" applyNumberFormat="1" applyFont="1" applyFill="1" applyBorder="1" applyAlignment="1">
      <alignment vertical="center"/>
    </xf>
    <xf numFmtId="176" fontId="5" fillId="0" borderId="7" xfId="4" applyNumberFormat="1" applyFont="1" applyFill="1" applyBorder="1" applyAlignment="1">
      <alignment vertical="center"/>
    </xf>
    <xf numFmtId="1" fontId="5" fillId="2" borderId="30" xfId="4" applyNumberFormat="1" applyFont="1" applyFill="1" applyBorder="1" applyAlignment="1">
      <alignment vertical="center" shrinkToFit="1"/>
    </xf>
    <xf numFmtId="0" fontId="5" fillId="0" borderId="6" xfId="4" applyFont="1" applyFill="1" applyBorder="1" applyAlignment="1">
      <alignment vertical="center"/>
    </xf>
    <xf numFmtId="0" fontId="5" fillId="3" borderId="1" xfId="4" applyFont="1" applyFill="1" applyBorder="1" applyAlignment="1">
      <alignment horizontal="left" vertical="center"/>
    </xf>
    <xf numFmtId="0" fontId="5" fillId="3" borderId="2" xfId="4" applyFont="1" applyFill="1" applyBorder="1" applyAlignment="1">
      <alignment horizontal="center" vertical="center"/>
    </xf>
    <xf numFmtId="0" fontId="5" fillId="3" borderId="3" xfId="4" applyFont="1" applyFill="1" applyBorder="1" applyAlignment="1">
      <alignment horizontal="center" vertical="center"/>
    </xf>
    <xf numFmtId="0" fontId="5" fillId="3" borderId="55" xfId="4" applyFont="1" applyFill="1" applyBorder="1" applyAlignment="1">
      <alignment vertical="center"/>
    </xf>
    <xf numFmtId="0" fontId="5" fillId="2" borderId="57" xfId="4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5" fillId="6" borderId="60" xfId="4" applyFont="1" applyFill="1" applyBorder="1" applyAlignment="1">
      <alignment horizontal="left" vertical="center"/>
    </xf>
    <xf numFmtId="0" fontId="5" fillId="6" borderId="61" xfId="4" applyFont="1" applyFill="1" applyBorder="1" applyAlignment="1">
      <alignment horizontal="left" vertical="center"/>
    </xf>
    <xf numFmtId="0" fontId="5" fillId="6" borderId="61" xfId="4" applyFont="1" applyFill="1" applyBorder="1" applyAlignment="1">
      <alignment horizontal="center" vertical="center"/>
    </xf>
    <xf numFmtId="0" fontId="13" fillId="7" borderId="16" xfId="4" applyFont="1" applyFill="1" applyBorder="1" applyAlignment="1">
      <alignment vertical="center"/>
    </xf>
    <xf numFmtId="0" fontId="6" fillId="7" borderId="17" xfId="4" applyFont="1" applyFill="1" applyBorder="1" applyAlignment="1">
      <alignment horizontal="left" vertical="center"/>
    </xf>
    <xf numFmtId="0" fontId="6" fillId="7" borderId="2" xfId="4" applyFont="1" applyFill="1" applyBorder="1" applyAlignment="1">
      <alignment horizontal="center" vertical="center"/>
    </xf>
    <xf numFmtId="0" fontId="5" fillId="7" borderId="18" xfId="4" applyFont="1" applyFill="1" applyBorder="1" applyAlignment="1">
      <alignment vertical="center"/>
    </xf>
    <xf numFmtId="0" fontId="5" fillId="8" borderId="6" xfId="4" applyFont="1" applyFill="1" applyBorder="1" applyAlignment="1">
      <alignment vertical="center" wrapText="1"/>
    </xf>
    <xf numFmtId="38" fontId="5" fillId="9" borderId="7" xfId="3" applyNumberFormat="1" applyFont="1" applyFill="1" applyBorder="1" applyAlignment="1">
      <alignment vertical="center"/>
    </xf>
    <xf numFmtId="0" fontId="5" fillId="5" borderId="19" xfId="4" applyFont="1" applyFill="1" applyBorder="1" applyAlignment="1">
      <alignment vertical="center"/>
    </xf>
    <xf numFmtId="38" fontId="5" fillId="10" borderId="64" xfId="3" applyNumberFormat="1" applyFont="1" applyFill="1" applyBorder="1" applyAlignment="1">
      <alignment vertical="center"/>
    </xf>
    <xf numFmtId="38" fontId="5" fillId="10" borderId="22" xfId="3" applyNumberFormat="1" applyFont="1" applyFill="1" applyBorder="1" applyAlignment="1">
      <alignment vertical="center" shrinkToFit="1"/>
    </xf>
    <xf numFmtId="0" fontId="5" fillId="5" borderId="65" xfId="4" applyFont="1" applyFill="1" applyBorder="1" applyAlignment="1">
      <alignment vertical="center"/>
    </xf>
    <xf numFmtId="0" fontId="5" fillId="5" borderId="66" xfId="4" applyFont="1" applyFill="1" applyBorder="1" applyAlignment="1">
      <alignment vertical="center"/>
    </xf>
    <xf numFmtId="38" fontId="5" fillId="11" borderId="67" xfId="3" applyNumberFormat="1" applyFont="1" applyFill="1" applyBorder="1" applyAlignment="1">
      <alignment horizontal="right" vertical="center"/>
    </xf>
    <xf numFmtId="0" fontId="5" fillId="4" borderId="20" xfId="4" applyFont="1" applyFill="1" applyBorder="1" applyAlignment="1">
      <alignment vertical="center"/>
    </xf>
    <xf numFmtId="0" fontId="6" fillId="12" borderId="19" xfId="4" applyFont="1" applyFill="1" applyBorder="1" applyAlignment="1">
      <alignment vertical="center"/>
    </xf>
    <xf numFmtId="0" fontId="5" fillId="12" borderId="6" xfId="4" applyFont="1" applyFill="1" applyBorder="1" applyAlignment="1">
      <alignment vertical="center"/>
    </xf>
    <xf numFmtId="0" fontId="5" fillId="12" borderId="20" xfId="4" applyFont="1" applyFill="1" applyBorder="1" applyAlignment="1">
      <alignment vertical="center"/>
    </xf>
    <xf numFmtId="0" fontId="6" fillId="12" borderId="28" xfId="4" applyFont="1" applyFill="1" applyBorder="1" applyAlignment="1">
      <alignment vertical="center"/>
    </xf>
    <xf numFmtId="0" fontId="5" fillId="12" borderId="12" xfId="4" applyFont="1" applyFill="1" applyBorder="1" applyAlignment="1">
      <alignment vertical="center"/>
    </xf>
    <xf numFmtId="0" fontId="6" fillId="15" borderId="19" xfId="4" applyFont="1" applyFill="1" applyBorder="1" applyAlignment="1">
      <alignment vertical="center"/>
    </xf>
    <xf numFmtId="0" fontId="5" fillId="15" borderId="7" xfId="4" applyFont="1" applyFill="1" applyBorder="1" applyAlignment="1">
      <alignment vertical="center"/>
    </xf>
    <xf numFmtId="0" fontId="5" fillId="15" borderId="20" xfId="4" applyFont="1" applyFill="1" applyBorder="1" applyAlignment="1">
      <alignment vertical="center"/>
    </xf>
    <xf numFmtId="0" fontId="5" fillId="5" borderId="68" xfId="4" applyFont="1" applyFill="1" applyBorder="1" applyAlignment="1">
      <alignment vertical="center"/>
    </xf>
    <xf numFmtId="0" fontId="5" fillId="15" borderId="31" xfId="4" applyFont="1" applyFill="1" applyBorder="1" applyAlignment="1">
      <alignment vertical="center"/>
    </xf>
    <xf numFmtId="0" fontId="6" fillId="16" borderId="19" xfId="4" applyFont="1" applyFill="1" applyBorder="1" applyAlignment="1">
      <alignment vertical="center"/>
    </xf>
    <xf numFmtId="0" fontId="6" fillId="16" borderId="6" xfId="4" applyFont="1" applyFill="1" applyBorder="1" applyAlignment="1">
      <alignment vertical="center"/>
    </xf>
    <xf numFmtId="38" fontId="5" fillId="16" borderId="7" xfId="3" applyNumberFormat="1" applyFont="1" applyFill="1" applyBorder="1" applyAlignment="1">
      <alignment vertical="center"/>
    </xf>
    <xf numFmtId="38" fontId="6" fillId="16" borderId="8" xfId="3" applyNumberFormat="1" applyFont="1" applyFill="1" applyBorder="1" applyAlignment="1">
      <alignment vertical="center" shrinkToFit="1"/>
    </xf>
    <xf numFmtId="0" fontId="6" fillId="16" borderId="12" xfId="4" applyFont="1" applyFill="1" applyBorder="1" applyAlignment="1">
      <alignment vertical="center"/>
    </xf>
    <xf numFmtId="0" fontId="5" fillId="17" borderId="12" xfId="4" applyFont="1" applyFill="1" applyBorder="1" applyAlignment="1">
      <alignment vertical="center"/>
    </xf>
    <xf numFmtId="0" fontId="5" fillId="18" borderId="20" xfId="4" applyFont="1" applyFill="1" applyBorder="1" applyAlignment="1">
      <alignment vertical="center"/>
    </xf>
    <xf numFmtId="38" fontId="6" fillId="14" borderId="22" xfId="3" applyNumberFormat="1" applyFont="1" applyFill="1" applyBorder="1" applyAlignment="1">
      <alignment vertical="center" shrinkToFit="1"/>
    </xf>
    <xf numFmtId="38" fontId="6" fillId="14" borderId="23" xfId="3" applyNumberFormat="1" applyFont="1" applyFill="1" applyBorder="1" applyAlignment="1">
      <alignment vertical="center" shrinkToFit="1"/>
    </xf>
    <xf numFmtId="0" fontId="5" fillId="19" borderId="6" xfId="4" applyFont="1" applyFill="1" applyBorder="1" applyAlignment="1">
      <alignment vertical="center"/>
    </xf>
    <xf numFmtId="0" fontId="6" fillId="6" borderId="16" xfId="4" applyFont="1" applyFill="1" applyBorder="1" applyAlignment="1">
      <alignment vertical="center"/>
    </xf>
    <xf numFmtId="0" fontId="6" fillId="6" borderId="2" xfId="4" applyFont="1" applyFill="1" applyBorder="1" applyAlignment="1">
      <alignment vertical="center"/>
    </xf>
    <xf numFmtId="0" fontId="6" fillId="6" borderId="3" xfId="4" applyFont="1" applyFill="1" applyBorder="1" applyAlignment="1">
      <alignment vertical="center"/>
    </xf>
    <xf numFmtId="38" fontId="6" fillId="6" borderId="4" xfId="3" applyNumberFormat="1" applyFont="1" applyFill="1" applyBorder="1" applyAlignment="1">
      <alignment vertical="center" shrinkToFit="1"/>
    </xf>
    <xf numFmtId="0" fontId="5" fillId="6" borderId="18" xfId="4" applyFont="1" applyFill="1" applyBorder="1" applyAlignment="1">
      <alignment vertical="center"/>
    </xf>
    <xf numFmtId="38" fontId="5" fillId="2" borderId="8" xfId="3" applyNumberFormat="1" applyFont="1" applyFill="1" applyBorder="1" applyAlignment="1">
      <alignment vertical="center" shrinkToFit="1"/>
    </xf>
    <xf numFmtId="0" fontId="5" fillId="2" borderId="12" xfId="4" applyFont="1" applyFill="1" applyBorder="1" applyAlignment="1">
      <alignment vertical="center"/>
    </xf>
    <xf numFmtId="38" fontId="5" fillId="5" borderId="24" xfId="3" applyNumberFormat="1" applyFont="1" applyFill="1" applyBorder="1" applyAlignment="1">
      <alignment vertical="center" shrinkToFit="1"/>
    </xf>
    <xf numFmtId="0" fontId="5" fillId="2" borderId="30" xfId="4" applyFont="1" applyFill="1" applyBorder="1" applyAlignment="1">
      <alignment vertical="center"/>
    </xf>
    <xf numFmtId="0" fontId="5" fillId="20" borderId="20" xfId="4" applyFont="1" applyFill="1" applyBorder="1" applyAlignment="1">
      <alignment vertical="center"/>
    </xf>
    <xf numFmtId="38" fontId="5" fillId="20" borderId="30" xfId="3" applyNumberFormat="1" applyFont="1" applyFill="1" applyBorder="1" applyAlignment="1">
      <alignment vertical="center" shrinkToFit="1"/>
    </xf>
    <xf numFmtId="0" fontId="5" fillId="20" borderId="12" xfId="4" applyFont="1" applyFill="1" applyBorder="1" applyAlignment="1">
      <alignment vertical="center"/>
    </xf>
    <xf numFmtId="0" fontId="5" fillId="20" borderId="30" xfId="4" applyFont="1" applyFill="1" applyBorder="1" applyAlignment="1">
      <alignment vertical="center"/>
    </xf>
    <xf numFmtId="0" fontId="5" fillId="21" borderId="28" xfId="4" applyFont="1" applyFill="1" applyBorder="1" applyAlignment="1">
      <alignment vertical="center"/>
    </xf>
    <xf numFmtId="38" fontId="5" fillId="21" borderId="8" xfId="3" applyNumberFormat="1" applyFont="1" applyFill="1" applyBorder="1" applyAlignment="1">
      <alignment vertical="center" shrinkToFit="1"/>
    </xf>
    <xf numFmtId="0" fontId="4" fillId="22" borderId="28" xfId="4" applyFont="1" applyFill="1" applyBorder="1" applyAlignment="1">
      <alignment vertical="center"/>
    </xf>
    <xf numFmtId="38" fontId="5" fillId="22" borderId="30" xfId="3" applyNumberFormat="1" applyFont="1" applyFill="1" applyBorder="1" applyAlignment="1">
      <alignment vertical="center" shrinkToFit="1"/>
    </xf>
    <xf numFmtId="0" fontId="5" fillId="6" borderId="13" xfId="4" applyFont="1" applyFill="1" applyBorder="1" applyAlignment="1">
      <alignment vertical="center"/>
    </xf>
    <xf numFmtId="0" fontId="5" fillId="23" borderId="32" xfId="4" applyFont="1" applyFill="1" applyBorder="1" applyAlignment="1">
      <alignment vertical="center"/>
    </xf>
    <xf numFmtId="38" fontId="5" fillId="23" borderId="12" xfId="3" applyNumberFormat="1" applyFont="1" applyFill="1" applyBorder="1" applyAlignment="1">
      <alignment vertical="center" shrinkToFit="1"/>
    </xf>
    <xf numFmtId="0" fontId="6" fillId="24" borderId="16" xfId="4" applyFont="1" applyFill="1" applyBorder="1" applyAlignment="1">
      <alignment vertical="center"/>
    </xf>
    <xf numFmtId="0" fontId="6" fillId="25" borderId="2" xfId="4" applyFont="1" applyFill="1" applyBorder="1" applyAlignment="1">
      <alignment vertical="center"/>
    </xf>
    <xf numFmtId="38" fontId="6" fillId="26" borderId="4" xfId="3" applyNumberFormat="1" applyFont="1" applyFill="1" applyBorder="1" applyAlignment="1">
      <alignment vertical="center" shrinkToFit="1"/>
    </xf>
    <xf numFmtId="0" fontId="5" fillId="25" borderId="18" xfId="4" applyFont="1" applyFill="1" applyBorder="1" applyAlignment="1">
      <alignment vertical="center"/>
    </xf>
    <xf numFmtId="0" fontId="5" fillId="4" borderId="38" xfId="4" applyFont="1" applyFill="1" applyBorder="1" applyAlignment="1">
      <alignment vertical="center"/>
    </xf>
    <xf numFmtId="0" fontId="5" fillId="4" borderId="40" xfId="4" applyFont="1" applyFill="1" applyBorder="1" applyAlignment="1">
      <alignment vertical="center"/>
    </xf>
    <xf numFmtId="0" fontId="5" fillId="25" borderId="13" xfId="4" applyFont="1" applyFill="1" applyBorder="1" applyAlignment="1">
      <alignment vertical="center"/>
    </xf>
    <xf numFmtId="0" fontId="5" fillId="4" borderId="41" xfId="4" applyFont="1" applyFill="1" applyBorder="1" applyAlignment="1">
      <alignment vertical="center"/>
    </xf>
    <xf numFmtId="0" fontId="13" fillId="28" borderId="16" xfId="4" applyFont="1" applyFill="1" applyBorder="1" applyAlignment="1">
      <alignment vertical="center"/>
    </xf>
    <xf numFmtId="0" fontId="6" fillId="28" borderId="17" xfId="4" applyFont="1" applyFill="1" applyBorder="1" applyAlignment="1">
      <alignment vertical="center"/>
    </xf>
    <xf numFmtId="38" fontId="6" fillId="30" borderId="4" xfId="3" applyNumberFormat="1" applyFont="1" applyFill="1" applyBorder="1" applyAlignment="1">
      <alignment vertical="center" shrinkToFit="1"/>
    </xf>
    <xf numFmtId="0" fontId="5" fillId="28" borderId="18" xfId="4" applyFont="1" applyFill="1" applyBorder="1" applyAlignment="1">
      <alignment vertical="center"/>
    </xf>
    <xf numFmtId="0" fontId="5" fillId="18" borderId="19" xfId="4" applyFont="1" applyFill="1" applyBorder="1" applyAlignment="1">
      <alignment vertical="center"/>
    </xf>
    <xf numFmtId="0" fontId="5" fillId="18" borderId="6" xfId="4" applyFont="1" applyFill="1" applyBorder="1" applyAlignment="1">
      <alignment vertical="center"/>
    </xf>
    <xf numFmtId="38" fontId="5" fillId="18" borderId="37" xfId="3" applyNumberFormat="1" applyFont="1" applyFill="1" applyBorder="1" applyAlignment="1">
      <alignment vertical="center"/>
    </xf>
    <xf numFmtId="38" fontId="6" fillId="18" borderId="30" xfId="3" applyNumberFormat="1" applyFont="1" applyFill="1" applyBorder="1" applyAlignment="1">
      <alignment vertical="center" shrinkToFit="1"/>
    </xf>
    <xf numFmtId="0" fontId="5" fillId="4" borderId="45" xfId="4" applyFont="1" applyFill="1" applyBorder="1" applyAlignment="1">
      <alignment vertical="center"/>
    </xf>
    <xf numFmtId="0" fontId="5" fillId="18" borderId="31" xfId="4" applyFont="1" applyFill="1" applyBorder="1" applyAlignment="1">
      <alignment vertical="center"/>
    </xf>
    <xf numFmtId="38" fontId="5" fillId="4" borderId="30" xfId="3" applyNumberFormat="1" applyFont="1" applyFill="1" applyBorder="1" applyAlignment="1">
      <alignment vertical="center" shrinkToFit="1"/>
    </xf>
    <xf numFmtId="0" fontId="5" fillId="4" borderId="46" xfId="4" applyFont="1" applyFill="1" applyBorder="1" applyAlignment="1">
      <alignment vertical="center"/>
    </xf>
    <xf numFmtId="0" fontId="5" fillId="5" borderId="59" xfId="4" applyFont="1" applyFill="1" applyBorder="1" applyAlignment="1">
      <alignment vertical="center"/>
    </xf>
    <xf numFmtId="0" fontId="5" fillId="4" borderId="33" xfId="4" applyFont="1" applyFill="1" applyBorder="1" applyAlignment="1">
      <alignment vertical="center" wrapText="1"/>
    </xf>
    <xf numFmtId="38" fontId="5" fillId="31" borderId="24" xfId="3" applyNumberFormat="1" applyFont="1" applyFill="1" applyBorder="1" applyAlignment="1">
      <alignment vertical="center" shrinkToFit="1"/>
    </xf>
    <xf numFmtId="0" fontId="5" fillId="28" borderId="9" xfId="4" applyFont="1" applyFill="1" applyBorder="1" applyAlignment="1">
      <alignment vertical="center"/>
    </xf>
    <xf numFmtId="38" fontId="5" fillId="31" borderId="54" xfId="3" applyNumberFormat="1" applyFont="1" applyFill="1" applyBorder="1" applyAlignment="1">
      <alignment vertical="center" shrinkToFit="1"/>
    </xf>
    <xf numFmtId="0" fontId="5" fillId="0" borderId="0" xfId="4" applyFont="1" applyFill="1" applyBorder="1" applyAlignment="1">
      <alignment vertical="center" wrapText="1"/>
    </xf>
    <xf numFmtId="38" fontId="5" fillId="21" borderId="7" xfId="3" applyNumberFormat="1" applyFont="1" applyFill="1" applyBorder="1" applyAlignment="1">
      <alignment vertical="center"/>
    </xf>
    <xf numFmtId="38" fontId="5" fillId="22" borderId="37" xfId="3" applyNumberFormat="1" applyFont="1" applyFill="1" applyBorder="1" applyAlignment="1">
      <alignment vertical="center"/>
    </xf>
    <xf numFmtId="38" fontId="5" fillId="23" borderId="11" xfId="3" applyNumberFormat="1" applyFont="1" applyFill="1" applyBorder="1" applyAlignment="1">
      <alignment vertical="center"/>
    </xf>
    <xf numFmtId="38" fontId="5" fillId="25" borderId="3" xfId="3" applyNumberFormat="1" applyFont="1" applyFill="1" applyBorder="1" applyAlignment="1">
      <alignment vertical="center"/>
    </xf>
    <xf numFmtId="38" fontId="5" fillId="27" borderId="33" xfId="3" applyNumberFormat="1" applyFont="1" applyFill="1" applyBorder="1" applyAlignment="1">
      <alignment horizontal="right" vertical="center"/>
    </xf>
    <xf numFmtId="38" fontId="5" fillId="27" borderId="34" xfId="3" applyNumberFormat="1" applyFont="1" applyFill="1" applyBorder="1" applyAlignment="1">
      <alignment horizontal="right" vertical="center"/>
    </xf>
    <xf numFmtId="38" fontId="5" fillId="27" borderId="42" xfId="3" applyNumberFormat="1" applyFont="1" applyFill="1" applyBorder="1" applyAlignment="1">
      <alignment horizontal="right" vertical="center"/>
    </xf>
    <xf numFmtId="38" fontId="5" fillId="4" borderId="72" xfId="3" applyNumberFormat="1" applyFont="1" applyFill="1" applyBorder="1" applyAlignment="1">
      <alignment vertical="center"/>
    </xf>
    <xf numFmtId="38" fontId="5" fillId="4" borderId="37" xfId="3" applyNumberFormat="1" applyFont="1" applyFill="1" applyBorder="1" applyAlignment="1">
      <alignment vertical="center"/>
    </xf>
    <xf numFmtId="0" fontId="5" fillId="21" borderId="6" xfId="4" applyFont="1" applyFill="1" applyBorder="1" applyAlignment="1">
      <alignment vertical="center"/>
    </xf>
    <xf numFmtId="0" fontId="5" fillId="22" borderId="6" xfId="4" applyFont="1" applyFill="1" applyBorder="1" applyAlignment="1">
      <alignment vertical="center"/>
    </xf>
    <xf numFmtId="0" fontId="5" fillId="23" borderId="0" xfId="4" applyFont="1" applyFill="1" applyBorder="1" applyAlignment="1">
      <alignment vertical="center"/>
    </xf>
    <xf numFmtId="0" fontId="5" fillId="4" borderId="71" xfId="4" applyFont="1" applyFill="1" applyBorder="1" applyAlignment="1">
      <alignment vertical="center"/>
    </xf>
    <xf numFmtId="0" fontId="5" fillId="4" borderId="58" xfId="4" applyFont="1" applyFill="1" applyBorder="1" applyAlignment="1">
      <alignment vertical="center"/>
    </xf>
    <xf numFmtId="0" fontId="5" fillId="4" borderId="73" xfId="4" applyFont="1" applyFill="1" applyBorder="1" applyAlignment="1">
      <alignment vertical="center"/>
    </xf>
    <xf numFmtId="0" fontId="6" fillId="28" borderId="17" xfId="4" applyFont="1" applyFill="1" applyBorder="1" applyAlignment="1">
      <alignment vertical="center" wrapText="1"/>
    </xf>
    <xf numFmtId="0" fontId="5" fillId="4" borderId="74" xfId="4" applyFont="1" applyFill="1" applyBorder="1" applyAlignment="1">
      <alignment vertical="center"/>
    </xf>
    <xf numFmtId="38" fontId="5" fillId="2" borderId="7" xfId="3" applyNumberFormat="1" applyFont="1" applyFill="1" applyBorder="1" applyAlignment="1">
      <alignment vertical="center"/>
    </xf>
    <xf numFmtId="38" fontId="5" fillId="5" borderId="33" xfId="3" applyNumberFormat="1" applyFont="1" applyFill="1" applyBorder="1" applyAlignment="1">
      <alignment vertical="center"/>
    </xf>
    <xf numFmtId="38" fontId="5" fillId="5" borderId="34" xfId="3" applyNumberFormat="1" applyFont="1" applyFill="1" applyBorder="1" applyAlignment="1">
      <alignment vertical="center"/>
    </xf>
    <xf numFmtId="38" fontId="5" fillId="5" borderId="35" xfId="3" applyNumberFormat="1" applyFont="1" applyFill="1" applyBorder="1" applyAlignment="1">
      <alignment vertical="center"/>
    </xf>
    <xf numFmtId="38" fontId="5" fillId="20" borderId="7" xfId="3" applyNumberFormat="1" applyFont="1" applyFill="1" applyBorder="1" applyAlignment="1">
      <alignment vertical="center"/>
    </xf>
    <xf numFmtId="0" fontId="5" fillId="4" borderId="59" xfId="4" applyFont="1" applyFill="1" applyBorder="1" applyAlignment="1">
      <alignment vertical="center"/>
    </xf>
    <xf numFmtId="0" fontId="5" fillId="5" borderId="75" xfId="4" applyFont="1" applyFill="1" applyBorder="1" applyAlignment="1">
      <alignment vertical="center"/>
    </xf>
    <xf numFmtId="0" fontId="5" fillId="20" borderId="57" xfId="4" applyFont="1" applyFill="1" applyBorder="1" applyAlignment="1">
      <alignment vertical="center"/>
    </xf>
    <xf numFmtId="38" fontId="5" fillId="6" borderId="3" xfId="3" applyNumberFormat="1" applyFont="1" applyFill="1" applyBorder="1" applyAlignment="1">
      <alignment vertical="center"/>
    </xf>
    <xf numFmtId="0" fontId="5" fillId="4" borderId="10" xfId="4" applyFont="1" applyFill="1" applyBorder="1" applyAlignment="1">
      <alignment horizontal="left" vertical="center" wrapText="1"/>
    </xf>
    <xf numFmtId="0" fontId="5" fillId="4" borderId="70" xfId="4" applyFont="1" applyFill="1" applyBorder="1" applyAlignment="1">
      <alignment vertical="center"/>
    </xf>
    <xf numFmtId="178" fontId="5" fillId="5" borderId="24" xfId="3" applyNumberFormat="1" applyFont="1" applyFill="1" applyBorder="1" applyAlignment="1">
      <alignment vertical="center" shrinkToFit="1"/>
    </xf>
    <xf numFmtId="178" fontId="6" fillId="16" borderId="8" xfId="3" applyNumberFormat="1" applyFont="1" applyFill="1" applyBorder="1" applyAlignment="1">
      <alignment vertical="center" shrinkToFit="1"/>
    </xf>
    <xf numFmtId="178" fontId="6" fillId="14" borderId="12" xfId="3" applyNumberFormat="1" applyFont="1" applyFill="1" applyBorder="1" applyAlignment="1">
      <alignment vertical="center" shrinkToFit="1"/>
    </xf>
    <xf numFmtId="178" fontId="5" fillId="10" borderId="22" xfId="3" applyNumberFormat="1" applyFont="1" applyFill="1" applyBorder="1" applyAlignment="1">
      <alignment vertical="center" shrinkToFit="1"/>
    </xf>
    <xf numFmtId="178" fontId="5" fillId="14" borderId="22" xfId="3" applyNumberFormat="1" applyFont="1" applyFill="1" applyBorder="1" applyAlignment="1">
      <alignment vertical="center" shrinkToFit="1"/>
    </xf>
    <xf numFmtId="178" fontId="6" fillId="14" borderId="22" xfId="3" applyNumberFormat="1" applyFont="1" applyFill="1" applyBorder="1" applyAlignment="1">
      <alignment vertical="center" shrinkToFit="1"/>
    </xf>
    <xf numFmtId="178" fontId="5" fillId="14" borderId="23" xfId="3" applyNumberFormat="1" applyFont="1" applyFill="1" applyBorder="1" applyAlignment="1">
      <alignment vertical="center" shrinkToFit="1"/>
    </xf>
    <xf numFmtId="178" fontId="6" fillId="6" borderId="4" xfId="3" applyNumberFormat="1" applyFont="1" applyFill="1" applyBorder="1" applyAlignment="1">
      <alignment vertical="center" shrinkToFit="1"/>
    </xf>
    <xf numFmtId="178" fontId="5" fillId="2" borderId="8" xfId="3" applyNumberFormat="1" applyFont="1" applyFill="1" applyBorder="1" applyAlignment="1">
      <alignment vertical="center" shrinkToFit="1"/>
    </xf>
    <xf numFmtId="178" fontId="5" fillId="21" borderId="8" xfId="3" applyNumberFormat="1" applyFont="1" applyFill="1" applyBorder="1" applyAlignment="1">
      <alignment vertical="center" shrinkToFit="1"/>
    </xf>
    <xf numFmtId="178" fontId="5" fillId="22" borderId="30" xfId="3" applyNumberFormat="1" applyFont="1" applyFill="1" applyBorder="1" applyAlignment="1">
      <alignment vertical="center" shrinkToFit="1"/>
    </xf>
    <xf numFmtId="178" fontId="5" fillId="23" borderId="12" xfId="3" applyNumberFormat="1" applyFont="1" applyFill="1" applyBorder="1" applyAlignment="1">
      <alignment vertical="center" shrinkToFit="1"/>
    </xf>
    <xf numFmtId="178" fontId="6" fillId="26" borderId="4" xfId="3" applyNumberFormat="1" applyFont="1" applyFill="1" applyBorder="1" applyAlignment="1">
      <alignment vertical="center" shrinkToFit="1"/>
    </xf>
    <xf numFmtId="178" fontId="6" fillId="30" borderId="4" xfId="3" applyNumberFormat="1" applyFont="1" applyFill="1" applyBorder="1" applyAlignment="1">
      <alignment vertical="center" shrinkToFit="1"/>
    </xf>
    <xf numFmtId="178" fontId="6" fillId="18" borderId="30" xfId="3" applyNumberFormat="1" applyFont="1" applyFill="1" applyBorder="1" applyAlignment="1">
      <alignment vertical="center" shrinkToFit="1"/>
    </xf>
    <xf numFmtId="178" fontId="5" fillId="4" borderId="30" xfId="3" applyNumberFormat="1" applyFont="1" applyFill="1" applyBorder="1" applyAlignment="1">
      <alignment vertical="center" shrinkToFit="1"/>
    </xf>
    <xf numFmtId="178" fontId="5" fillId="31" borderId="24" xfId="3" applyNumberFormat="1" applyFont="1" applyFill="1" applyBorder="1" applyAlignment="1">
      <alignment vertical="center" shrinkToFit="1"/>
    </xf>
    <xf numFmtId="178" fontId="5" fillId="31" borderId="54" xfId="3" applyNumberFormat="1" applyFont="1" applyFill="1" applyBorder="1" applyAlignment="1">
      <alignment vertical="center" shrinkToFit="1"/>
    </xf>
    <xf numFmtId="178" fontId="5" fillId="20" borderId="8" xfId="3" applyNumberFormat="1" applyFont="1" applyFill="1" applyBorder="1" applyAlignment="1">
      <alignment vertical="center" shrinkToFit="1"/>
    </xf>
    <xf numFmtId="178" fontId="5" fillId="32" borderId="22" xfId="3" applyNumberFormat="1" applyFont="1" applyFill="1" applyBorder="1" applyAlignment="1">
      <alignment vertical="center" shrinkToFit="1"/>
    </xf>
    <xf numFmtId="38" fontId="5" fillId="14" borderId="22" xfId="3" applyNumberFormat="1" applyFont="1" applyFill="1" applyBorder="1" applyAlignment="1">
      <alignment vertical="center" shrinkToFit="1"/>
    </xf>
    <xf numFmtId="1" fontId="5" fillId="14" borderId="22" xfId="3" applyNumberFormat="1" applyFont="1" applyFill="1" applyBorder="1" applyAlignment="1">
      <alignment vertical="center" shrinkToFit="1"/>
    </xf>
    <xf numFmtId="1" fontId="5" fillId="10" borderId="22" xfId="3" applyNumberFormat="1" applyFont="1" applyFill="1" applyBorder="1" applyAlignment="1">
      <alignment vertical="center" shrinkToFit="1"/>
    </xf>
    <xf numFmtId="1" fontId="5" fillId="14" borderId="23" xfId="3" applyNumberFormat="1" applyFont="1" applyFill="1" applyBorder="1" applyAlignment="1">
      <alignment vertical="center" shrinkToFit="1"/>
    </xf>
    <xf numFmtId="1" fontId="6" fillId="8" borderId="8" xfId="3" applyNumberFormat="1" applyFont="1" applyFill="1" applyBorder="1" applyAlignment="1">
      <alignment vertical="center" shrinkToFit="1"/>
    </xf>
    <xf numFmtId="1" fontId="6" fillId="16" borderId="8" xfId="3" applyNumberFormat="1" applyFont="1" applyFill="1" applyBorder="1" applyAlignment="1">
      <alignment vertical="center" shrinkToFit="1"/>
    </xf>
    <xf numFmtId="1" fontId="6" fillId="14" borderId="12" xfId="3" applyNumberFormat="1" applyFont="1" applyFill="1" applyBorder="1" applyAlignment="1">
      <alignment vertical="center" shrinkToFit="1"/>
    </xf>
    <xf numFmtId="1" fontId="6" fillId="6" borderId="4" xfId="3" applyNumberFormat="1" applyFont="1" applyFill="1" applyBorder="1" applyAlignment="1">
      <alignment vertical="center" shrinkToFit="1"/>
    </xf>
    <xf numFmtId="1" fontId="5" fillId="5" borderId="24" xfId="3" applyNumberFormat="1" applyFont="1" applyFill="1" applyBorder="1" applyAlignment="1">
      <alignment vertical="center" shrinkToFit="1"/>
    </xf>
    <xf numFmtId="38" fontId="5" fillId="11" borderId="11" xfId="3" applyNumberFormat="1" applyFont="1" applyFill="1" applyBorder="1" applyAlignment="1">
      <alignment horizontal="right" vertical="center"/>
    </xf>
    <xf numFmtId="38" fontId="5" fillId="10" borderId="11" xfId="3" applyNumberFormat="1" applyFont="1" applyFill="1" applyBorder="1" applyAlignment="1">
      <alignment vertical="center"/>
    </xf>
    <xf numFmtId="38" fontId="5" fillId="14" borderId="11" xfId="3" applyNumberFormat="1" applyFont="1" applyFill="1" applyBorder="1" applyAlignment="1">
      <alignment vertical="center"/>
    </xf>
    <xf numFmtId="38" fontId="5" fillId="14" borderId="64" xfId="3" applyNumberFormat="1" applyFont="1" applyFill="1" applyBorder="1" applyAlignment="1">
      <alignment vertical="center"/>
    </xf>
    <xf numFmtId="38" fontId="5" fillId="14" borderId="67" xfId="3" applyNumberFormat="1" applyFont="1" applyFill="1" applyBorder="1" applyAlignment="1">
      <alignment vertical="center"/>
    </xf>
    <xf numFmtId="38" fontId="6" fillId="29" borderId="3" xfId="3" applyNumberFormat="1" applyFont="1" applyFill="1" applyBorder="1" applyAlignment="1">
      <alignment vertical="center"/>
    </xf>
    <xf numFmtId="38" fontId="5" fillId="27" borderId="48" xfId="3" applyNumberFormat="1" applyFont="1" applyFill="1" applyBorder="1" applyAlignment="1">
      <alignment horizontal="right" vertical="center"/>
    </xf>
    <xf numFmtId="1" fontId="19" fillId="9" borderId="6" xfId="3" applyNumberFormat="1" applyFont="1" applyFill="1" applyBorder="1" applyAlignment="1">
      <alignment vertical="center"/>
    </xf>
    <xf numFmtId="38" fontId="5" fillId="10" borderId="78" xfId="3" applyNumberFormat="1" applyFont="1" applyFill="1" applyBorder="1" applyAlignment="1">
      <alignment vertical="center"/>
    </xf>
    <xf numFmtId="38" fontId="5" fillId="11" borderId="79" xfId="3" applyNumberFormat="1" applyFont="1" applyFill="1" applyBorder="1" applyAlignment="1">
      <alignment horizontal="right" vertical="center"/>
    </xf>
    <xf numFmtId="38" fontId="5" fillId="10" borderId="68" xfId="3" applyNumberFormat="1" applyFont="1" applyFill="1" applyBorder="1" applyAlignment="1">
      <alignment vertical="center"/>
    </xf>
    <xf numFmtId="38" fontId="5" fillId="16" borderId="6" xfId="3" applyNumberFormat="1" applyFont="1" applyFill="1" applyBorder="1" applyAlignment="1">
      <alignment vertical="center"/>
    </xf>
    <xf numFmtId="0" fontId="6" fillId="13" borderId="66" xfId="4" applyFont="1" applyFill="1" applyBorder="1" applyAlignment="1">
      <alignment vertical="center"/>
    </xf>
    <xf numFmtId="0" fontId="6" fillId="13" borderId="65" xfId="4" applyFont="1" applyFill="1" applyBorder="1" applyAlignment="1">
      <alignment vertical="center"/>
    </xf>
    <xf numFmtId="38" fontId="5" fillId="6" borderId="2" xfId="3" applyNumberFormat="1" applyFont="1" applyFill="1" applyBorder="1" applyAlignment="1">
      <alignment vertical="center"/>
    </xf>
    <xf numFmtId="38" fontId="5" fillId="2" borderId="6" xfId="3" applyNumberFormat="1" applyFont="1" applyFill="1" applyBorder="1" applyAlignment="1">
      <alignment vertical="center"/>
    </xf>
    <xf numFmtId="38" fontId="5" fillId="5" borderId="59" xfId="3" applyNumberFormat="1" applyFont="1" applyFill="1" applyBorder="1" applyAlignment="1">
      <alignment vertical="center"/>
    </xf>
    <xf numFmtId="38" fontId="5" fillId="5" borderId="58" xfId="3" applyNumberFormat="1" applyFont="1" applyFill="1" applyBorder="1" applyAlignment="1">
      <alignment vertical="center"/>
    </xf>
    <xf numFmtId="38" fontId="5" fillId="5" borderId="75" xfId="3" applyNumberFormat="1" applyFont="1" applyFill="1" applyBorder="1" applyAlignment="1">
      <alignment vertical="center"/>
    </xf>
    <xf numFmtId="38" fontId="5" fillId="20" borderId="6" xfId="3" applyNumberFormat="1" applyFont="1" applyFill="1" applyBorder="1" applyAlignment="1">
      <alignment vertical="center"/>
    </xf>
    <xf numFmtId="38" fontId="5" fillId="21" borderId="6" xfId="3" applyNumberFormat="1" applyFont="1" applyFill="1" applyBorder="1" applyAlignment="1">
      <alignment vertical="center"/>
    </xf>
    <xf numFmtId="38" fontId="5" fillId="22" borderId="57" xfId="3" applyNumberFormat="1" applyFont="1" applyFill="1" applyBorder="1" applyAlignment="1">
      <alignment vertical="center"/>
    </xf>
    <xf numFmtId="38" fontId="5" fillId="23" borderId="0" xfId="3" applyNumberFormat="1" applyFont="1" applyFill="1" applyBorder="1" applyAlignment="1">
      <alignment vertical="center"/>
    </xf>
    <xf numFmtId="38" fontId="5" fillId="25" borderId="2" xfId="3" applyNumberFormat="1" applyFont="1" applyFill="1" applyBorder="1" applyAlignment="1">
      <alignment vertical="center"/>
    </xf>
    <xf numFmtId="38" fontId="5" fillId="27" borderId="59" xfId="3" applyNumberFormat="1" applyFont="1" applyFill="1" applyBorder="1" applyAlignment="1">
      <alignment horizontal="right" vertical="center"/>
    </xf>
    <xf numFmtId="38" fontId="5" fillId="27" borderId="58" xfId="3" applyNumberFormat="1" applyFont="1" applyFill="1" applyBorder="1" applyAlignment="1">
      <alignment horizontal="right" vertical="center"/>
    </xf>
    <xf numFmtId="38" fontId="5" fillId="27" borderId="73" xfId="3" applyNumberFormat="1" applyFont="1" applyFill="1" applyBorder="1" applyAlignment="1">
      <alignment horizontal="right" vertical="center"/>
    </xf>
    <xf numFmtId="0" fontId="6" fillId="28" borderId="2" xfId="4" applyFont="1" applyFill="1" applyBorder="1" applyAlignment="1">
      <alignment vertical="center" wrapText="1"/>
    </xf>
    <xf numFmtId="38" fontId="5" fillId="18" borderId="57" xfId="3" applyNumberFormat="1" applyFont="1" applyFill="1" applyBorder="1" applyAlignment="1">
      <alignment vertical="center"/>
    </xf>
    <xf numFmtId="38" fontId="5" fillId="4" borderId="76" xfId="3" applyNumberFormat="1" applyFont="1" applyFill="1" applyBorder="1" applyAlignment="1">
      <alignment vertical="center"/>
    </xf>
    <xf numFmtId="38" fontId="5" fillId="4" borderId="57" xfId="3" applyNumberFormat="1" applyFont="1" applyFill="1" applyBorder="1" applyAlignment="1">
      <alignment vertical="center"/>
    </xf>
    <xf numFmtId="0" fontId="5" fillId="4" borderId="59" xfId="4" applyFont="1" applyFill="1" applyBorder="1" applyAlignment="1">
      <alignment vertical="center" wrapText="1"/>
    </xf>
    <xf numFmtId="38" fontId="5" fillId="14" borderId="69" xfId="3" applyNumberFormat="1" applyFont="1" applyFill="1" applyBorder="1" applyAlignment="1">
      <alignment vertical="center"/>
    </xf>
    <xf numFmtId="0" fontId="5" fillId="3" borderId="19" xfId="4" applyFont="1" applyFill="1" applyBorder="1" applyAlignment="1">
      <alignment horizontal="left" vertical="center"/>
    </xf>
    <xf numFmtId="0" fontId="5" fillId="3" borderId="83" xfId="4" applyFont="1" applyFill="1" applyBorder="1" applyAlignment="1">
      <alignment vertical="center"/>
    </xf>
    <xf numFmtId="0" fontId="5" fillId="3" borderId="83" xfId="4" applyFont="1" applyFill="1" applyBorder="1" applyAlignment="1">
      <alignment horizontal="left" vertical="center"/>
    </xf>
    <xf numFmtId="0" fontId="5" fillId="3" borderId="31" xfId="4" applyFont="1" applyFill="1" applyBorder="1" applyAlignment="1">
      <alignment horizontal="left" vertical="center"/>
    </xf>
    <xf numFmtId="0" fontId="5" fillId="3" borderId="57" xfId="4" applyFont="1" applyFill="1" applyBorder="1" applyAlignment="1">
      <alignment vertical="center"/>
    </xf>
    <xf numFmtId="0" fontId="5" fillId="3" borderId="57" xfId="4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1" fontId="6" fillId="0" borderId="0" xfId="3" applyNumberFormat="1" applyFont="1" applyFill="1" applyBorder="1" applyAlignment="1">
      <alignment vertical="center" shrinkToFit="1"/>
    </xf>
    <xf numFmtId="0" fontId="21" fillId="0" borderId="0" xfId="4" applyFont="1" applyFill="1" applyAlignment="1">
      <alignment vertical="center"/>
    </xf>
    <xf numFmtId="0" fontId="22" fillId="0" borderId="0" xfId="4" applyFont="1" applyFill="1" applyAlignment="1">
      <alignment vertical="center"/>
    </xf>
    <xf numFmtId="0" fontId="23" fillId="0" borderId="0" xfId="0" applyFont="1" applyFill="1">
      <alignment vertical="center"/>
    </xf>
    <xf numFmtId="0" fontId="5" fillId="0" borderId="86" xfId="0" applyFont="1" applyBorder="1" applyAlignment="1">
      <alignment vertical="center"/>
    </xf>
    <xf numFmtId="179" fontId="5" fillId="3" borderId="4" xfId="4" applyNumberFormat="1" applyFont="1" applyFill="1" applyBorder="1" applyAlignment="1">
      <alignment horizontal="center" vertical="center" shrinkToFit="1"/>
    </xf>
    <xf numFmtId="179" fontId="5" fillId="3" borderId="8" xfId="4" applyNumberFormat="1" applyFont="1" applyFill="1" applyBorder="1" applyAlignment="1">
      <alignment horizontal="center" vertical="center" shrinkToFit="1"/>
    </xf>
    <xf numFmtId="180" fontId="5" fillId="3" borderId="8" xfId="4" applyNumberFormat="1" applyFont="1" applyFill="1" applyBorder="1" applyAlignment="1">
      <alignment horizontal="center" vertical="center" shrinkToFit="1"/>
    </xf>
    <xf numFmtId="1" fontId="5" fillId="0" borderId="7" xfId="4" applyNumberFormat="1" applyFont="1" applyFill="1" applyBorder="1" applyAlignment="1">
      <alignment vertical="center" shrinkToFit="1"/>
    </xf>
    <xf numFmtId="1" fontId="5" fillId="0" borderId="90" xfId="0" applyNumberFormat="1" applyFont="1" applyFill="1" applyBorder="1" applyAlignment="1">
      <alignment vertical="center" shrinkToFit="1"/>
    </xf>
    <xf numFmtId="0" fontId="5" fillId="15" borderId="6" xfId="4" applyFont="1" applyFill="1" applyBorder="1" applyAlignment="1">
      <alignment vertical="center"/>
    </xf>
    <xf numFmtId="0" fontId="5" fillId="0" borderId="49" xfId="4" applyFont="1" applyFill="1" applyBorder="1" applyAlignment="1">
      <alignment vertical="center"/>
    </xf>
    <xf numFmtId="0" fontId="5" fillId="0" borderId="50" xfId="4" applyFont="1" applyFill="1" applyBorder="1" applyAlignment="1">
      <alignment vertical="center"/>
    </xf>
    <xf numFmtId="0" fontId="5" fillId="0" borderId="50" xfId="4" applyFont="1" applyFill="1" applyBorder="1" applyAlignment="1">
      <alignment vertical="center" wrapText="1"/>
    </xf>
    <xf numFmtId="0" fontId="5" fillId="0" borderId="14" xfId="4" applyFont="1" applyFill="1" applyBorder="1" applyAlignment="1">
      <alignment vertical="center" wrapText="1"/>
    </xf>
    <xf numFmtId="0" fontId="6" fillId="19" borderId="32" xfId="4" applyFont="1" applyFill="1" applyBorder="1" applyAlignment="1">
      <alignment vertical="center"/>
    </xf>
    <xf numFmtId="0" fontId="5" fillId="21" borderId="7" xfId="4" applyFont="1" applyFill="1" applyBorder="1" applyAlignment="1">
      <alignment vertical="center" wrapText="1"/>
    </xf>
    <xf numFmtId="0" fontId="5" fillId="22" borderId="7" xfId="4" applyFont="1" applyFill="1" applyBorder="1" applyAlignment="1">
      <alignment vertical="center" wrapText="1"/>
    </xf>
    <xf numFmtId="0" fontId="5" fillId="23" borderId="11" xfId="4" applyFont="1" applyFill="1" applyBorder="1" applyAlignment="1">
      <alignment vertical="center" wrapText="1"/>
    </xf>
    <xf numFmtId="0" fontId="5" fillId="4" borderId="92" xfId="4" applyFont="1" applyFill="1" applyBorder="1" applyAlignment="1">
      <alignment vertical="center"/>
    </xf>
    <xf numFmtId="0" fontId="5" fillId="4" borderId="58" xfId="4" applyFont="1" applyFill="1" applyBorder="1" applyAlignment="1">
      <alignment vertical="center" wrapText="1"/>
    </xf>
    <xf numFmtId="0" fontId="5" fillId="21" borderId="6" xfId="4" applyFont="1" applyFill="1" applyBorder="1" applyAlignment="1">
      <alignment vertical="center" wrapText="1"/>
    </xf>
    <xf numFmtId="0" fontId="5" fillId="22" borderId="6" xfId="4" applyFont="1" applyFill="1" applyBorder="1" applyAlignment="1">
      <alignment vertical="center" wrapText="1"/>
    </xf>
    <xf numFmtId="0" fontId="5" fillId="23" borderId="0" xfId="4" applyFont="1" applyFill="1" applyBorder="1" applyAlignment="1">
      <alignment vertical="center" wrapText="1"/>
    </xf>
    <xf numFmtId="0" fontId="6" fillId="25" borderId="2" xfId="4" applyFont="1" applyFill="1" applyBorder="1" applyAlignment="1">
      <alignment vertical="center" wrapText="1"/>
    </xf>
    <xf numFmtId="0" fontId="5" fillId="4" borderId="71" xfId="4" applyFont="1" applyFill="1" applyBorder="1" applyAlignment="1">
      <alignment vertical="center" wrapText="1"/>
    </xf>
    <xf numFmtId="0" fontId="5" fillId="4" borderId="93" xfId="4" applyFont="1" applyFill="1" applyBorder="1" applyAlignment="1">
      <alignment vertical="center" wrapText="1"/>
    </xf>
    <xf numFmtId="0" fontId="5" fillId="4" borderId="82" xfId="4" applyFont="1" applyFill="1" applyBorder="1" applyAlignment="1">
      <alignment horizontal="left" vertical="center" wrapText="1"/>
    </xf>
    <xf numFmtId="0" fontId="5" fillId="18" borderId="7" xfId="4" applyFont="1" applyFill="1" applyBorder="1" applyAlignment="1">
      <alignment vertical="center"/>
    </xf>
    <xf numFmtId="0" fontId="5" fillId="4" borderId="65" xfId="4" applyFont="1" applyFill="1" applyBorder="1" applyAlignment="1">
      <alignment vertical="center"/>
    </xf>
    <xf numFmtId="0" fontId="5" fillId="4" borderId="47" xfId="4" applyFont="1" applyFill="1" applyBorder="1" applyAlignment="1">
      <alignment horizontal="left" vertical="center"/>
    </xf>
    <xf numFmtId="0" fontId="5" fillId="5" borderId="83" xfId="4" applyFont="1" applyFill="1" applyBorder="1" applyAlignment="1">
      <alignment vertical="center"/>
    </xf>
    <xf numFmtId="0" fontId="5" fillId="4" borderId="79" xfId="4" applyFont="1" applyFill="1" applyBorder="1" applyAlignment="1">
      <alignment vertical="center"/>
    </xf>
    <xf numFmtId="0" fontId="5" fillId="5" borderId="80" xfId="4" applyFont="1" applyFill="1" applyBorder="1" applyAlignment="1">
      <alignment vertical="center"/>
    </xf>
    <xf numFmtId="0" fontId="5" fillId="4" borderId="0" xfId="4" applyFont="1" applyFill="1" applyBorder="1" applyAlignment="1">
      <alignment vertical="center"/>
    </xf>
    <xf numFmtId="0" fontId="5" fillId="4" borderId="76" xfId="4" applyFont="1" applyFill="1" applyBorder="1" applyAlignment="1">
      <alignment vertical="center"/>
    </xf>
    <xf numFmtId="0" fontId="5" fillId="5" borderId="78" xfId="4" applyFont="1" applyFill="1" applyBorder="1" applyAlignment="1">
      <alignment vertical="center"/>
    </xf>
    <xf numFmtId="0" fontId="5" fillId="5" borderId="0" xfId="4" applyFont="1" applyFill="1" applyBorder="1" applyAlignment="1">
      <alignment vertical="center"/>
    </xf>
    <xf numFmtId="0" fontId="5" fillId="4" borderId="81" xfId="4" applyFont="1" applyFill="1" applyBorder="1" applyAlignment="1">
      <alignment vertical="center"/>
    </xf>
    <xf numFmtId="179" fontId="5" fillId="6" borderId="62" xfId="4" applyNumberFormat="1" applyFont="1" applyFill="1" applyBorder="1" applyAlignment="1">
      <alignment horizontal="center" vertical="center"/>
    </xf>
    <xf numFmtId="179" fontId="5" fillId="6" borderId="63" xfId="4" applyNumberFormat="1" applyFont="1" applyFill="1" applyBorder="1" applyAlignment="1">
      <alignment horizontal="center" vertical="center"/>
    </xf>
    <xf numFmtId="1" fontId="6" fillId="7" borderId="3" xfId="4" applyNumberFormat="1" applyFont="1" applyFill="1" applyBorder="1" applyAlignment="1">
      <alignment horizontal="center" vertical="center" shrinkToFit="1"/>
    </xf>
    <xf numFmtId="1" fontId="6" fillId="7" borderId="4" xfId="4" applyNumberFormat="1" applyFont="1" applyFill="1" applyBorder="1" applyAlignment="1">
      <alignment horizontal="center" vertical="center" shrinkToFit="1"/>
    </xf>
    <xf numFmtId="1" fontId="5" fillId="8" borderId="7" xfId="4" applyNumberFormat="1" applyFont="1" applyFill="1" applyBorder="1" applyAlignment="1">
      <alignment vertical="center" wrapText="1"/>
    </xf>
    <xf numFmtId="1" fontId="5" fillId="5" borderId="51" xfId="4" applyNumberFormat="1" applyFont="1" applyFill="1" applyBorder="1" applyAlignment="1">
      <alignment vertical="center"/>
    </xf>
    <xf numFmtId="1" fontId="5" fillId="5" borderId="21" xfId="4" applyNumberFormat="1" applyFont="1" applyFill="1" applyBorder="1" applyAlignment="1">
      <alignment vertical="center"/>
    </xf>
    <xf numFmtId="1" fontId="5" fillId="4" borderId="67" xfId="4" applyNumberFormat="1" applyFont="1" applyFill="1" applyBorder="1" applyAlignment="1">
      <alignment vertical="center"/>
    </xf>
    <xf numFmtId="1" fontId="5" fillId="4" borderId="23" xfId="4" applyNumberFormat="1" applyFont="1" applyFill="1" applyBorder="1" applyAlignment="1">
      <alignment vertical="center"/>
    </xf>
    <xf numFmtId="1" fontId="5" fillId="5" borderId="69" xfId="4" applyNumberFormat="1" applyFont="1" applyFill="1" applyBorder="1" applyAlignment="1">
      <alignment vertical="center"/>
    </xf>
    <xf numFmtId="1" fontId="5" fillId="5" borderId="25" xfId="4" applyNumberFormat="1" applyFont="1" applyFill="1" applyBorder="1" applyAlignment="1">
      <alignment vertical="center"/>
    </xf>
    <xf numFmtId="1" fontId="5" fillId="4" borderId="11" xfId="4" applyNumberFormat="1" applyFont="1" applyFill="1" applyBorder="1" applyAlignment="1">
      <alignment vertical="center"/>
    </xf>
    <xf numFmtId="1" fontId="5" fillId="4" borderId="12" xfId="4" applyNumberFormat="1" applyFont="1" applyFill="1" applyBorder="1" applyAlignment="1">
      <alignment vertical="center"/>
    </xf>
    <xf numFmtId="1" fontId="5" fillId="12" borderId="7" xfId="4" applyNumberFormat="1" applyFont="1" applyFill="1" applyBorder="1" applyAlignment="1">
      <alignment vertical="center"/>
    </xf>
    <xf numFmtId="1" fontId="5" fillId="12" borderId="8" xfId="4" applyNumberFormat="1" applyFont="1" applyFill="1" applyBorder="1" applyAlignment="1">
      <alignment vertical="center"/>
    </xf>
    <xf numFmtId="1" fontId="6" fillId="12" borderId="51" xfId="4" applyNumberFormat="1" applyFont="1" applyFill="1" applyBorder="1" applyAlignment="1">
      <alignment vertical="center"/>
    </xf>
    <xf numFmtId="1" fontId="6" fillId="12" borderId="21" xfId="4" applyNumberFormat="1" applyFont="1" applyFill="1" applyBorder="1" applyAlignment="1">
      <alignment vertical="center"/>
    </xf>
    <xf numFmtId="1" fontId="5" fillId="4" borderId="72" xfId="4" applyNumberFormat="1" applyFont="1" applyFill="1" applyBorder="1" applyAlignment="1">
      <alignment vertical="center"/>
    </xf>
    <xf numFmtId="1" fontId="5" fillId="4" borderId="27" xfId="4" applyNumberFormat="1" applyFont="1" applyFill="1" applyBorder="1" applyAlignment="1">
      <alignment vertical="center"/>
    </xf>
    <xf numFmtId="1" fontId="6" fillId="12" borderId="7" xfId="4" applyNumberFormat="1" applyFont="1" applyFill="1" applyBorder="1" applyAlignment="1">
      <alignment vertical="center"/>
    </xf>
    <xf numFmtId="1" fontId="6" fillId="12" borderId="8" xfId="4" applyNumberFormat="1" applyFont="1" applyFill="1" applyBorder="1" applyAlignment="1">
      <alignment vertical="center"/>
    </xf>
    <xf numFmtId="1" fontId="5" fillId="5" borderId="64" xfId="4" applyNumberFormat="1" applyFont="1" applyFill="1" applyBorder="1" applyAlignment="1">
      <alignment vertical="center"/>
    </xf>
    <xf numFmtId="1" fontId="5" fillId="5" borderId="22" xfId="4" applyNumberFormat="1" applyFont="1" applyFill="1" applyBorder="1" applyAlignment="1">
      <alignment vertical="center"/>
    </xf>
    <xf numFmtId="1" fontId="5" fillId="15" borderId="7" xfId="4" applyNumberFormat="1" applyFont="1" applyFill="1" applyBorder="1" applyAlignment="1">
      <alignment vertical="center"/>
    </xf>
    <xf numFmtId="1" fontId="5" fillId="15" borderId="8" xfId="4" applyNumberFormat="1" applyFont="1" applyFill="1" applyBorder="1" applyAlignment="1">
      <alignment vertical="center"/>
    </xf>
    <xf numFmtId="1" fontId="5" fillId="5" borderId="11" xfId="4" applyNumberFormat="1" applyFont="1" applyFill="1" applyBorder="1" applyAlignment="1">
      <alignment vertical="center"/>
    </xf>
    <xf numFmtId="1" fontId="5" fillId="5" borderId="12" xfId="4" applyNumberFormat="1" applyFont="1" applyFill="1" applyBorder="1" applyAlignment="1">
      <alignment vertical="center"/>
    </xf>
    <xf numFmtId="1" fontId="6" fillId="16" borderId="7" xfId="4" applyNumberFormat="1" applyFont="1" applyFill="1" applyBorder="1" applyAlignment="1">
      <alignment vertical="center"/>
    </xf>
    <xf numFmtId="1" fontId="6" fillId="16" borderId="8" xfId="4" applyNumberFormat="1" applyFont="1" applyFill="1" applyBorder="1" applyAlignment="1">
      <alignment vertical="center"/>
    </xf>
    <xf numFmtId="1" fontId="5" fillId="19" borderId="7" xfId="4" applyNumberFormat="1" applyFont="1" applyFill="1" applyBorder="1" applyAlignment="1">
      <alignment vertical="center"/>
    </xf>
    <xf numFmtId="1" fontId="5" fillId="19" borderId="8" xfId="4" applyNumberFormat="1" applyFont="1" applyFill="1" applyBorder="1" applyAlignment="1">
      <alignment vertical="center"/>
    </xf>
    <xf numFmtId="1" fontId="6" fillId="6" borderId="3" xfId="4" applyNumberFormat="1" applyFont="1" applyFill="1" applyBorder="1" applyAlignment="1">
      <alignment vertical="center"/>
    </xf>
    <xf numFmtId="1" fontId="6" fillId="6" borderId="4" xfId="4" applyNumberFormat="1" applyFont="1" applyFill="1" applyBorder="1" applyAlignment="1">
      <alignment vertical="center"/>
    </xf>
    <xf numFmtId="1" fontId="5" fillId="2" borderId="7" xfId="4" applyNumberFormat="1" applyFont="1" applyFill="1" applyBorder="1" applyAlignment="1">
      <alignment vertical="center"/>
    </xf>
    <xf numFmtId="1" fontId="5" fillId="2" borderId="8" xfId="4" applyNumberFormat="1" applyFont="1" applyFill="1" applyBorder="1" applyAlignment="1">
      <alignment vertical="center"/>
    </xf>
    <xf numFmtId="1" fontId="5" fillId="4" borderId="33" xfId="4" applyNumberFormat="1" applyFont="1" applyFill="1" applyBorder="1" applyAlignment="1">
      <alignment vertical="center"/>
    </xf>
    <xf numFmtId="1" fontId="5" fillId="4" borderId="24" xfId="4" applyNumberFormat="1" applyFont="1" applyFill="1" applyBorder="1" applyAlignment="1">
      <alignment vertical="center"/>
    </xf>
    <xf numFmtId="1" fontId="5" fillId="4" borderId="34" xfId="4" applyNumberFormat="1" applyFont="1" applyFill="1" applyBorder="1" applyAlignment="1">
      <alignment vertical="center"/>
    </xf>
    <xf numFmtId="1" fontId="5" fillId="4" borderId="26" xfId="4" applyNumberFormat="1" applyFont="1" applyFill="1" applyBorder="1" applyAlignment="1">
      <alignment vertical="center"/>
    </xf>
    <xf numFmtId="1" fontId="5" fillId="5" borderId="35" xfId="4" applyNumberFormat="1" applyFont="1" applyFill="1" applyBorder="1" applyAlignment="1">
      <alignment vertical="center"/>
    </xf>
    <xf numFmtId="1" fontId="5" fillId="5" borderId="36" xfId="4" applyNumberFormat="1" applyFont="1" applyFill="1" applyBorder="1" applyAlignment="1">
      <alignment vertical="center"/>
    </xf>
    <xf numFmtId="1" fontId="5" fillId="20" borderId="37" xfId="4" applyNumberFormat="1" applyFont="1" applyFill="1" applyBorder="1" applyAlignment="1">
      <alignment vertical="center"/>
    </xf>
    <xf numFmtId="1" fontId="5" fillId="20" borderId="30" xfId="4" applyNumberFormat="1" applyFont="1" applyFill="1" applyBorder="1" applyAlignment="1">
      <alignment vertical="center"/>
    </xf>
    <xf numFmtId="1" fontId="5" fillId="21" borderId="7" xfId="4" applyNumberFormat="1" applyFont="1" applyFill="1" applyBorder="1" applyAlignment="1">
      <alignment vertical="center" wrapText="1"/>
    </xf>
    <xf numFmtId="1" fontId="5" fillId="21" borderId="8" xfId="4" applyNumberFormat="1" applyFont="1" applyFill="1" applyBorder="1" applyAlignment="1">
      <alignment vertical="center" wrapText="1"/>
    </xf>
    <xf numFmtId="1" fontId="5" fillId="22" borderId="7" xfId="4" applyNumberFormat="1" applyFont="1" applyFill="1" applyBorder="1" applyAlignment="1">
      <alignment vertical="center" wrapText="1"/>
    </xf>
    <xf numFmtId="1" fontId="5" fillId="22" borderId="8" xfId="4" applyNumberFormat="1" applyFont="1" applyFill="1" applyBorder="1" applyAlignment="1">
      <alignment vertical="center" wrapText="1"/>
    </xf>
    <xf numFmtId="1" fontId="5" fillId="23" borderId="11" xfId="4" applyNumberFormat="1" applyFont="1" applyFill="1" applyBorder="1" applyAlignment="1">
      <alignment vertical="center" wrapText="1"/>
    </xf>
    <xf numFmtId="1" fontId="5" fillId="23" borderId="12" xfId="4" applyNumberFormat="1" applyFont="1" applyFill="1" applyBorder="1" applyAlignment="1">
      <alignment vertical="center" wrapText="1"/>
    </xf>
    <xf numFmtId="1" fontId="6" fillId="25" borderId="3" xfId="4" applyNumberFormat="1" applyFont="1" applyFill="1" applyBorder="1" applyAlignment="1">
      <alignment vertical="center" wrapText="1"/>
    </xf>
    <xf numFmtId="1" fontId="6" fillId="25" borderId="4" xfId="4" applyNumberFormat="1" applyFont="1" applyFill="1" applyBorder="1" applyAlignment="1">
      <alignment vertical="center" wrapText="1"/>
    </xf>
    <xf numFmtId="1" fontId="5" fillId="4" borderId="39" xfId="4" applyNumberFormat="1" applyFont="1" applyFill="1" applyBorder="1" applyAlignment="1">
      <alignment vertical="center" wrapText="1"/>
    </xf>
    <xf numFmtId="1" fontId="5" fillId="4" borderId="52" xfId="4" applyNumberFormat="1" applyFont="1" applyFill="1" applyBorder="1" applyAlignment="1">
      <alignment vertical="center" wrapText="1"/>
    </xf>
    <xf numFmtId="1" fontId="5" fillId="4" borderId="34" xfId="4" applyNumberFormat="1" applyFont="1" applyFill="1" applyBorder="1" applyAlignment="1">
      <alignment vertical="center" wrapText="1"/>
    </xf>
    <xf numFmtId="1" fontId="5" fillId="4" borderId="26" xfId="4" applyNumberFormat="1" applyFont="1" applyFill="1" applyBorder="1" applyAlignment="1">
      <alignment vertical="center" wrapText="1"/>
    </xf>
    <xf numFmtId="1" fontId="5" fillId="4" borderId="56" xfId="4" applyNumberFormat="1" applyFont="1" applyFill="1" applyBorder="1" applyAlignment="1">
      <alignment vertical="center" wrapText="1"/>
    </xf>
    <xf numFmtId="1" fontId="5" fillId="4" borderId="53" xfId="4" applyNumberFormat="1" applyFont="1" applyFill="1" applyBorder="1" applyAlignment="1">
      <alignment vertical="center" wrapText="1"/>
    </xf>
    <xf numFmtId="1" fontId="6" fillId="28" borderId="43" xfId="4" applyNumberFormat="1" applyFont="1" applyFill="1" applyBorder="1" applyAlignment="1">
      <alignment vertical="center" wrapText="1"/>
    </xf>
    <xf numFmtId="1" fontId="6" fillId="28" borderId="44" xfId="4" applyNumberFormat="1" applyFont="1" applyFill="1" applyBorder="1" applyAlignment="1">
      <alignment vertical="center" wrapText="1"/>
    </xf>
    <xf numFmtId="1" fontId="5" fillId="18" borderId="7" xfId="4" applyNumberFormat="1" applyFont="1" applyFill="1" applyBorder="1" applyAlignment="1">
      <alignment vertical="center"/>
    </xf>
    <xf numFmtId="1" fontId="5" fillId="18" borderId="8" xfId="4" applyNumberFormat="1" applyFont="1" applyFill="1" applyBorder="1" applyAlignment="1">
      <alignment vertical="center"/>
    </xf>
    <xf numFmtId="1" fontId="5" fillId="4" borderId="77" xfId="4" applyNumberFormat="1" applyFont="1" applyFill="1" applyBorder="1" applyAlignment="1">
      <alignment vertical="center"/>
    </xf>
    <xf numFmtId="1" fontId="5" fillId="4" borderId="29" xfId="4" applyNumberFormat="1" applyFont="1" applyFill="1" applyBorder="1" applyAlignment="1">
      <alignment vertical="center"/>
    </xf>
    <xf numFmtId="1" fontId="5" fillId="4" borderId="33" xfId="4" applyNumberFormat="1" applyFont="1" applyFill="1" applyBorder="1" applyAlignment="1">
      <alignment vertical="center" wrapText="1"/>
    </xf>
    <xf numFmtId="1" fontId="5" fillId="4" borderId="24" xfId="4" applyNumberFormat="1" applyFont="1" applyFill="1" applyBorder="1" applyAlignment="1">
      <alignment vertical="center" wrapText="1"/>
    </xf>
    <xf numFmtId="1" fontId="5" fillId="4" borderId="48" xfId="4" applyNumberFormat="1" applyFont="1" applyFill="1" applyBorder="1" applyAlignment="1">
      <alignment vertical="center" wrapText="1"/>
    </xf>
    <xf numFmtId="1" fontId="5" fillId="4" borderId="54" xfId="4" applyNumberFormat="1" applyFont="1" applyFill="1" applyBorder="1" applyAlignment="1">
      <alignment vertical="center" wrapText="1"/>
    </xf>
    <xf numFmtId="179" fontId="5" fillId="6" borderId="94" xfId="4" applyNumberFormat="1" applyFont="1" applyFill="1" applyBorder="1" applyAlignment="1">
      <alignment horizontal="center" vertical="center"/>
    </xf>
    <xf numFmtId="1" fontId="6" fillId="7" borderId="95" xfId="4" applyNumberFormat="1" applyFont="1" applyFill="1" applyBorder="1" applyAlignment="1">
      <alignment horizontal="center" vertical="center" shrinkToFit="1"/>
    </xf>
    <xf numFmtId="1" fontId="5" fillId="5" borderId="97" xfId="4" applyNumberFormat="1" applyFont="1" applyFill="1" applyBorder="1" applyAlignment="1">
      <alignment vertical="center"/>
    </xf>
    <xf numFmtId="1" fontId="5" fillId="4" borderId="98" xfId="4" applyNumberFormat="1" applyFont="1" applyFill="1" applyBorder="1" applyAlignment="1">
      <alignment vertical="center"/>
    </xf>
    <xf numFmtId="1" fontId="5" fillId="5" borderId="99" xfId="4" applyNumberFormat="1" applyFont="1" applyFill="1" applyBorder="1" applyAlignment="1">
      <alignment vertical="center"/>
    </xf>
    <xf numFmtId="1" fontId="5" fillId="4" borderId="100" xfId="4" applyNumberFormat="1" applyFont="1" applyFill="1" applyBorder="1" applyAlignment="1">
      <alignment vertical="center"/>
    </xf>
    <xf numFmtId="1" fontId="5" fillId="12" borderId="96" xfId="4" applyNumberFormat="1" applyFont="1" applyFill="1" applyBorder="1" applyAlignment="1">
      <alignment vertical="center"/>
    </xf>
    <xf numFmtId="1" fontId="6" fillId="12" borderId="97" xfId="4" applyNumberFormat="1" applyFont="1" applyFill="1" applyBorder="1" applyAlignment="1">
      <alignment vertical="center"/>
    </xf>
    <xf numFmtId="1" fontId="5" fillId="4" borderId="101" xfId="4" applyNumberFormat="1" applyFont="1" applyFill="1" applyBorder="1" applyAlignment="1">
      <alignment vertical="center"/>
    </xf>
    <xf numFmtId="1" fontId="6" fillId="12" borderId="96" xfId="4" applyNumberFormat="1" applyFont="1" applyFill="1" applyBorder="1" applyAlignment="1">
      <alignment vertical="center"/>
    </xf>
    <xf numFmtId="1" fontId="5" fillId="5" borderId="102" xfId="4" applyNumberFormat="1" applyFont="1" applyFill="1" applyBorder="1" applyAlignment="1">
      <alignment vertical="center"/>
    </xf>
    <xf numFmtId="1" fontId="5" fillId="15" borderId="96" xfId="4" applyNumberFormat="1" applyFont="1" applyFill="1" applyBorder="1" applyAlignment="1">
      <alignment vertical="center"/>
    </xf>
    <xf numFmtId="1" fontId="5" fillId="5" borderId="100" xfId="4" applyNumberFormat="1" applyFont="1" applyFill="1" applyBorder="1" applyAlignment="1">
      <alignment vertical="center"/>
    </xf>
    <xf numFmtId="1" fontId="6" fillId="16" borderId="96" xfId="4" applyNumberFormat="1" applyFont="1" applyFill="1" applyBorder="1" applyAlignment="1">
      <alignment vertical="center"/>
    </xf>
    <xf numFmtId="1" fontId="5" fillId="19" borderId="96" xfId="4" applyNumberFormat="1" applyFont="1" applyFill="1" applyBorder="1" applyAlignment="1">
      <alignment vertical="center"/>
    </xf>
    <xf numFmtId="1" fontId="6" fillId="6" borderId="95" xfId="4" applyNumberFormat="1" applyFont="1" applyFill="1" applyBorder="1" applyAlignment="1">
      <alignment vertical="center"/>
    </xf>
    <xf numFmtId="1" fontId="5" fillId="2" borderId="96" xfId="4" applyNumberFormat="1" applyFont="1" applyFill="1" applyBorder="1" applyAlignment="1">
      <alignment vertical="center"/>
    </xf>
    <xf numFmtId="1" fontId="5" fillId="4" borderId="103" xfId="4" applyNumberFormat="1" applyFont="1" applyFill="1" applyBorder="1" applyAlignment="1">
      <alignment vertical="center"/>
    </xf>
    <xf numFmtId="1" fontId="5" fillId="4" borderId="104" xfId="4" applyNumberFormat="1" applyFont="1" applyFill="1" applyBorder="1" applyAlignment="1">
      <alignment vertical="center"/>
    </xf>
    <xf numFmtId="1" fontId="5" fillId="5" borderId="105" xfId="4" applyNumberFormat="1" applyFont="1" applyFill="1" applyBorder="1" applyAlignment="1">
      <alignment vertical="center"/>
    </xf>
    <xf numFmtId="1" fontId="5" fillId="20" borderId="106" xfId="4" applyNumberFormat="1" applyFont="1" applyFill="1" applyBorder="1" applyAlignment="1">
      <alignment vertical="center"/>
    </xf>
    <xf numFmtId="1" fontId="5" fillId="21" borderId="96" xfId="4" applyNumberFormat="1" applyFont="1" applyFill="1" applyBorder="1" applyAlignment="1">
      <alignment vertical="center" wrapText="1"/>
    </xf>
    <xf numFmtId="1" fontId="5" fillId="22" borderId="96" xfId="4" applyNumberFormat="1" applyFont="1" applyFill="1" applyBorder="1" applyAlignment="1">
      <alignment vertical="center" wrapText="1"/>
    </xf>
    <xf numFmtId="1" fontId="5" fillId="23" borderId="100" xfId="4" applyNumberFormat="1" applyFont="1" applyFill="1" applyBorder="1" applyAlignment="1">
      <alignment vertical="center" wrapText="1"/>
    </xf>
    <xf numFmtId="1" fontId="6" fillId="25" borderId="95" xfId="4" applyNumberFormat="1" applyFont="1" applyFill="1" applyBorder="1" applyAlignment="1">
      <alignment vertical="center" wrapText="1"/>
    </xf>
    <xf numFmtId="1" fontId="5" fillId="4" borderId="107" xfId="4" applyNumberFormat="1" applyFont="1" applyFill="1" applyBorder="1" applyAlignment="1">
      <alignment vertical="center" wrapText="1"/>
    </xf>
    <xf numFmtId="1" fontId="5" fillId="4" borderId="104" xfId="4" applyNumberFormat="1" applyFont="1" applyFill="1" applyBorder="1" applyAlignment="1">
      <alignment vertical="center" wrapText="1"/>
    </xf>
    <xf numFmtId="1" fontId="5" fillId="4" borderId="108" xfId="4" applyNumberFormat="1" applyFont="1" applyFill="1" applyBorder="1" applyAlignment="1">
      <alignment vertical="center" wrapText="1"/>
    </xf>
    <xf numFmtId="1" fontId="6" fillId="28" borderId="109" xfId="4" applyNumberFormat="1" applyFont="1" applyFill="1" applyBorder="1" applyAlignment="1">
      <alignment vertical="center" wrapText="1"/>
    </xf>
    <xf numFmtId="1" fontId="5" fillId="18" borderId="96" xfId="4" applyNumberFormat="1" applyFont="1" applyFill="1" applyBorder="1" applyAlignment="1">
      <alignment vertical="center"/>
    </xf>
    <xf numFmtId="1" fontId="5" fillId="4" borderId="110" xfId="4" applyNumberFormat="1" applyFont="1" applyFill="1" applyBorder="1" applyAlignment="1">
      <alignment vertical="center"/>
    </xf>
    <xf numFmtId="1" fontId="5" fillId="4" borderId="103" xfId="4" applyNumberFormat="1" applyFont="1" applyFill="1" applyBorder="1" applyAlignment="1">
      <alignment vertical="center" wrapText="1"/>
    </xf>
    <xf numFmtId="1" fontId="5" fillId="4" borderId="111" xfId="4" applyNumberFormat="1" applyFont="1" applyFill="1" applyBorder="1" applyAlignment="1">
      <alignment vertical="center" wrapText="1"/>
    </xf>
    <xf numFmtId="1" fontId="5" fillId="2" borderId="7" xfId="4" applyNumberFormat="1" applyFont="1" applyFill="1" applyBorder="1" applyAlignment="1">
      <alignment vertical="center" shrinkToFit="1"/>
    </xf>
    <xf numFmtId="0" fontId="5" fillId="6" borderId="62" xfId="4" applyFont="1" applyFill="1" applyBorder="1" applyAlignment="1">
      <alignment horizontal="center" vertical="center"/>
    </xf>
    <xf numFmtId="0" fontId="6" fillId="7" borderId="3" xfId="4" applyFont="1" applyFill="1" applyBorder="1" applyAlignment="1">
      <alignment horizontal="center" vertical="center"/>
    </xf>
    <xf numFmtId="0" fontId="5" fillId="8" borderId="7" xfId="4" applyFont="1" applyFill="1" applyBorder="1" applyAlignment="1">
      <alignment vertical="center" wrapText="1"/>
    </xf>
    <xf numFmtId="0" fontId="5" fillId="5" borderId="51" xfId="4" applyFont="1" applyFill="1" applyBorder="1" applyAlignment="1">
      <alignment vertical="center"/>
    </xf>
    <xf numFmtId="0" fontId="5" fillId="4" borderId="67" xfId="4" applyFont="1" applyFill="1" applyBorder="1" applyAlignment="1">
      <alignment vertical="center"/>
    </xf>
    <xf numFmtId="0" fontId="5" fillId="5" borderId="69" xfId="4" applyFont="1" applyFill="1" applyBorder="1" applyAlignment="1">
      <alignment vertical="center"/>
    </xf>
    <xf numFmtId="0" fontId="5" fillId="4" borderId="11" xfId="4" applyFont="1" applyFill="1" applyBorder="1" applyAlignment="1">
      <alignment vertical="center"/>
    </xf>
    <xf numFmtId="0" fontId="5" fillId="12" borderId="7" xfId="4" applyFont="1" applyFill="1" applyBorder="1" applyAlignment="1">
      <alignment vertical="center"/>
    </xf>
    <xf numFmtId="0" fontId="6" fillId="12" borderId="51" xfId="4" applyFont="1" applyFill="1" applyBorder="1" applyAlignment="1">
      <alignment vertical="center"/>
    </xf>
    <xf numFmtId="0" fontId="5" fillId="4" borderId="72" xfId="4" applyFont="1" applyFill="1" applyBorder="1" applyAlignment="1">
      <alignment vertical="center"/>
    </xf>
    <xf numFmtId="0" fontId="6" fillId="12" borderId="7" xfId="4" applyFont="1" applyFill="1" applyBorder="1" applyAlignment="1">
      <alignment vertical="center"/>
    </xf>
    <xf numFmtId="0" fontId="5" fillId="5" borderId="64" xfId="4" applyFont="1" applyFill="1" applyBorder="1" applyAlignment="1">
      <alignment vertical="center"/>
    </xf>
    <xf numFmtId="0" fontId="5" fillId="5" borderId="11" xfId="4" applyFont="1" applyFill="1" applyBorder="1" applyAlignment="1">
      <alignment vertical="center"/>
    </xf>
    <xf numFmtId="0" fontId="6" fillId="16" borderId="7" xfId="4" applyFont="1" applyFill="1" applyBorder="1" applyAlignment="1">
      <alignment vertical="center"/>
    </xf>
    <xf numFmtId="0" fontId="5" fillId="19" borderId="7" xfId="4" applyFont="1" applyFill="1" applyBorder="1" applyAlignment="1">
      <alignment vertical="center"/>
    </xf>
    <xf numFmtId="0" fontId="5" fillId="2" borderId="7" xfId="4" applyFont="1" applyFill="1" applyBorder="1" applyAlignment="1">
      <alignment vertical="center"/>
    </xf>
    <xf numFmtId="0" fontId="5" fillId="4" borderId="33" xfId="4" applyFont="1" applyFill="1" applyBorder="1" applyAlignment="1">
      <alignment vertical="center"/>
    </xf>
    <xf numFmtId="0" fontId="5" fillId="4" borderId="34" xfId="4" applyFont="1" applyFill="1" applyBorder="1" applyAlignment="1">
      <alignment vertical="center"/>
    </xf>
    <xf numFmtId="0" fontId="5" fillId="5" borderId="35" xfId="4" applyFont="1" applyFill="1" applyBorder="1" applyAlignment="1">
      <alignment vertical="center"/>
    </xf>
    <xf numFmtId="0" fontId="5" fillId="20" borderId="37" xfId="4" applyFont="1" applyFill="1" applyBorder="1" applyAlignment="1">
      <alignment vertical="center"/>
    </xf>
    <xf numFmtId="0" fontId="6" fillId="25" borderId="3" xfId="4" applyFont="1" applyFill="1" applyBorder="1" applyAlignment="1">
      <alignment vertical="center" wrapText="1"/>
    </xf>
    <xf numFmtId="0" fontId="5" fillId="4" borderId="39" xfId="4" applyFont="1" applyFill="1" applyBorder="1" applyAlignment="1">
      <alignment vertical="center" wrapText="1"/>
    </xf>
    <xf numFmtId="0" fontId="5" fillId="4" borderId="34" xfId="4" applyFont="1" applyFill="1" applyBorder="1" applyAlignment="1">
      <alignment vertical="center" wrapText="1"/>
    </xf>
    <xf numFmtId="0" fontId="5" fillId="4" borderId="56" xfId="4" applyFont="1" applyFill="1" applyBorder="1" applyAlignment="1">
      <alignment vertical="center" wrapText="1"/>
    </xf>
    <xf numFmtId="0" fontId="6" fillId="28" borderId="43" xfId="4" applyFont="1" applyFill="1" applyBorder="1" applyAlignment="1">
      <alignment vertical="center" wrapText="1"/>
    </xf>
    <xf numFmtId="0" fontId="5" fillId="4" borderId="77" xfId="4" applyFont="1" applyFill="1" applyBorder="1" applyAlignment="1">
      <alignment vertical="center"/>
    </xf>
    <xf numFmtId="0" fontId="5" fillId="4" borderId="48" xfId="4" applyFont="1" applyFill="1" applyBorder="1" applyAlignment="1">
      <alignment horizontal="left" vertical="center" wrapText="1"/>
    </xf>
    <xf numFmtId="0" fontId="5" fillId="4" borderId="10" xfId="4" applyFont="1" applyFill="1" applyBorder="1" applyAlignment="1">
      <alignment horizontal="left" vertical="center" wrapText="1"/>
    </xf>
    <xf numFmtId="38" fontId="5" fillId="6" borderId="5" xfId="3" applyNumberFormat="1" applyFont="1" applyFill="1" applyBorder="1" applyAlignment="1">
      <alignment vertical="center"/>
    </xf>
    <xf numFmtId="0" fontId="5" fillId="3" borderId="37" xfId="4" applyFont="1" applyFill="1" applyBorder="1" applyAlignment="1">
      <alignment horizontal="center" vertical="center"/>
    </xf>
    <xf numFmtId="0" fontId="5" fillId="3" borderId="51" xfId="4" applyFont="1" applyFill="1" applyBorder="1" applyAlignment="1">
      <alignment horizontal="center" vertical="center"/>
    </xf>
    <xf numFmtId="178" fontId="18" fillId="10" borderId="113" xfId="3" applyNumberFormat="1" applyFont="1" applyFill="1" applyBorder="1" applyAlignment="1">
      <alignment vertical="center"/>
    </xf>
    <xf numFmtId="178" fontId="5" fillId="10" borderId="113" xfId="3" applyNumberFormat="1" applyFont="1" applyFill="1" applyBorder="1" applyAlignment="1">
      <alignment vertical="center" shrinkToFit="1"/>
    </xf>
    <xf numFmtId="1" fontId="5" fillId="0" borderId="90" xfId="6" applyNumberFormat="1" applyFont="1" applyFill="1" applyBorder="1" applyAlignment="1">
      <alignment vertical="center" shrinkToFit="1"/>
    </xf>
    <xf numFmtId="176" fontId="33" fillId="0" borderId="0" xfId="4" applyNumberFormat="1" applyFont="1" applyFill="1" applyAlignment="1">
      <alignment vertical="center"/>
    </xf>
    <xf numFmtId="0" fontId="5" fillId="0" borderId="83" xfId="4" applyFont="1" applyFill="1" applyBorder="1" applyAlignment="1">
      <alignment vertical="center"/>
    </xf>
    <xf numFmtId="0" fontId="5" fillId="0" borderId="90" xfId="0" applyNumberFormat="1" applyFont="1" applyFill="1" applyBorder="1" applyAlignment="1">
      <alignment vertical="center"/>
    </xf>
    <xf numFmtId="1" fontId="5" fillId="0" borderId="90" xfId="0" applyNumberFormat="1" applyFont="1" applyFill="1" applyBorder="1" applyAlignment="1" applyProtection="1">
      <alignment vertical="center" shrinkToFit="1"/>
      <protection locked="0"/>
    </xf>
    <xf numFmtId="181" fontId="5" fillId="2" borderId="90" xfId="0" applyNumberFormat="1" applyFont="1" applyFill="1" applyBorder="1" applyAlignment="1">
      <alignment vertical="center" shrinkToFit="1"/>
    </xf>
    <xf numFmtId="0" fontId="5" fillId="0" borderId="0" xfId="0" applyNumberFormat="1" applyFont="1" applyFill="1" applyAlignment="1">
      <alignment vertical="center"/>
    </xf>
    <xf numFmtId="177" fontId="5" fillId="0" borderId="90" xfId="0" applyNumberFormat="1" applyFont="1" applyFill="1" applyBorder="1" applyAlignment="1" applyProtection="1">
      <alignment vertical="center" shrinkToFit="1"/>
      <protection locked="0"/>
    </xf>
    <xf numFmtId="177" fontId="5" fillId="0" borderId="90" xfId="0" applyNumberFormat="1" applyFont="1" applyFill="1" applyBorder="1" applyAlignment="1">
      <alignment vertical="center" shrinkToFit="1"/>
    </xf>
    <xf numFmtId="1" fontId="5" fillId="2" borderId="90" xfId="0" applyNumberFormat="1" applyFont="1" applyFill="1" applyBorder="1" applyAlignment="1" applyProtection="1">
      <alignment vertical="center" shrinkToFit="1"/>
      <protection locked="0"/>
    </xf>
    <xf numFmtId="1" fontId="5" fillId="34" borderId="90" xfId="0" applyNumberFormat="1" applyFont="1" applyFill="1" applyBorder="1" applyAlignment="1" applyProtection="1">
      <alignment vertical="center" shrinkToFit="1"/>
      <protection locked="0"/>
    </xf>
    <xf numFmtId="1" fontId="5" fillId="34" borderId="90" xfId="0" applyNumberFormat="1" applyFont="1" applyFill="1" applyBorder="1" applyAlignment="1">
      <alignment vertical="center" shrinkToFit="1"/>
    </xf>
    <xf numFmtId="0" fontId="5" fillId="0" borderId="0" xfId="0" applyNumberFormat="1" applyFont="1" applyFill="1" applyBorder="1" applyAlignment="1">
      <alignment vertical="center"/>
    </xf>
    <xf numFmtId="2" fontId="5" fillId="34" borderId="90" xfId="0" applyNumberFormat="1" applyFont="1" applyFill="1" applyBorder="1" applyAlignment="1" applyProtection="1">
      <alignment vertical="center" shrinkToFit="1"/>
      <protection locked="0"/>
    </xf>
    <xf numFmtId="177" fontId="5" fillId="34" borderId="90" xfId="0" applyNumberFormat="1" applyFont="1" applyFill="1" applyBorder="1" applyAlignment="1">
      <alignment vertical="center" shrinkToFit="1"/>
    </xf>
    <xf numFmtId="2" fontId="5" fillId="34" borderId="90" xfId="0" applyNumberFormat="1" applyFont="1" applyFill="1" applyBorder="1" applyAlignment="1">
      <alignment vertical="center" shrinkToFit="1"/>
    </xf>
    <xf numFmtId="0" fontId="5" fillId="2" borderId="90" xfId="0" applyNumberFormat="1" applyFont="1" applyFill="1" applyBorder="1" applyAlignment="1">
      <alignment vertical="center"/>
    </xf>
    <xf numFmtId="177" fontId="5" fillId="2" borderId="90" xfId="0" applyNumberFormat="1" applyFont="1" applyFill="1" applyBorder="1" applyAlignment="1" applyProtection="1">
      <alignment vertical="center" shrinkToFit="1"/>
      <protection locked="0"/>
    </xf>
    <xf numFmtId="1" fontId="5" fillId="0" borderId="90" xfId="0" applyNumberFormat="1" applyFont="1" applyFill="1" applyBorder="1" applyAlignment="1" applyProtection="1">
      <alignment horizontal="center" vertical="center" shrinkToFit="1"/>
      <protection locked="0"/>
    </xf>
    <xf numFmtId="181" fontId="5" fillId="2" borderId="90" xfId="0" applyNumberFormat="1" applyFont="1" applyFill="1" applyBorder="1" applyAlignment="1" applyProtection="1">
      <alignment vertical="center" shrinkToFit="1"/>
      <protection locked="0"/>
    </xf>
    <xf numFmtId="178" fontId="5" fillId="2" borderId="90" xfId="0" applyNumberFormat="1" applyFont="1" applyFill="1" applyBorder="1" applyAlignment="1" applyProtection="1">
      <alignment vertical="center" shrinkToFit="1"/>
      <protection locked="0"/>
    </xf>
    <xf numFmtId="1" fontId="5" fillId="0" borderId="84" xfId="0" applyNumberFormat="1" applyFont="1" applyFill="1" applyBorder="1" applyAlignment="1">
      <alignment vertical="center" shrinkToFit="1"/>
    </xf>
    <xf numFmtId="1" fontId="5" fillId="34" borderId="84" xfId="0" applyNumberFormat="1" applyFont="1" applyFill="1" applyBorder="1" applyAlignment="1">
      <alignment vertical="center" shrinkToFit="1"/>
    </xf>
    <xf numFmtId="177" fontId="5" fillId="34" borderId="84" xfId="0" applyNumberFormat="1" applyFont="1" applyFill="1" applyBorder="1" applyAlignment="1">
      <alignment vertical="center" shrinkToFit="1"/>
    </xf>
    <xf numFmtId="1" fontId="5" fillId="2" borderId="84" xfId="0" applyNumberFormat="1" applyFont="1" applyFill="1" applyBorder="1" applyAlignment="1">
      <alignment vertical="center" shrinkToFit="1"/>
    </xf>
    <xf numFmtId="1" fontId="5" fillId="34" borderId="84" xfId="0" applyNumberFormat="1" applyFont="1" applyFill="1" applyBorder="1" applyAlignment="1" applyProtection="1">
      <alignment vertical="center" shrinkToFit="1"/>
      <protection locked="0"/>
    </xf>
    <xf numFmtId="1" fontId="5" fillId="2" borderId="84" xfId="0" applyNumberFormat="1" applyFont="1" applyFill="1" applyBorder="1" applyAlignment="1" applyProtection="1">
      <alignment vertical="center" shrinkToFit="1"/>
      <protection locked="0"/>
    </xf>
    <xf numFmtId="1" fontId="5" fillId="0" borderId="84" xfId="0" applyNumberFormat="1" applyFont="1" applyFill="1" applyBorder="1" applyAlignment="1" applyProtection="1">
      <alignment vertical="center" shrinkToFit="1"/>
      <protection locked="0"/>
    </xf>
    <xf numFmtId="181" fontId="5" fillId="2" borderId="84" xfId="0" applyNumberFormat="1" applyFont="1" applyFill="1" applyBorder="1" applyAlignment="1" applyProtection="1">
      <alignment vertical="center" shrinkToFit="1"/>
      <protection locked="0"/>
    </xf>
    <xf numFmtId="2" fontId="5" fillId="0" borderId="84" xfId="0" applyNumberFormat="1" applyFont="1" applyFill="1" applyBorder="1" applyAlignment="1">
      <alignment vertical="center" shrinkToFit="1"/>
    </xf>
    <xf numFmtId="0" fontId="4" fillId="0" borderId="83" xfId="0" applyFont="1" applyFill="1" applyBorder="1">
      <alignment vertical="center"/>
    </xf>
    <xf numFmtId="0" fontId="5" fillId="0" borderId="51" xfId="4" applyFont="1" applyFill="1" applyBorder="1" applyAlignment="1">
      <alignment vertical="center"/>
    </xf>
    <xf numFmtId="0" fontId="4" fillId="0" borderId="57" xfId="0" applyFont="1" applyFill="1" applyBorder="1">
      <alignment vertical="center"/>
    </xf>
    <xf numFmtId="0" fontId="5" fillId="0" borderId="57" xfId="4" applyFont="1" applyFill="1" applyBorder="1" applyAlignment="1">
      <alignment vertical="center"/>
    </xf>
    <xf numFmtId="0" fontId="5" fillId="0" borderId="37" xfId="4" applyFont="1" applyFill="1" applyBorder="1" applyAlignment="1">
      <alignment vertical="center"/>
    </xf>
    <xf numFmtId="1" fontId="6" fillId="8" borderId="28" xfId="3" applyNumberFormat="1" applyFont="1" applyFill="1" applyBorder="1" applyAlignment="1">
      <alignment vertical="center" shrinkToFit="1"/>
    </xf>
    <xf numFmtId="1" fontId="6" fillId="8" borderId="6" xfId="3" applyNumberFormat="1" applyFont="1" applyFill="1" applyBorder="1" applyAlignment="1">
      <alignment vertical="center" shrinkToFit="1"/>
    </xf>
    <xf numFmtId="1" fontId="6" fillId="8" borderId="7" xfId="3" applyNumberFormat="1" applyFont="1" applyFill="1" applyBorder="1" applyAlignment="1">
      <alignment vertical="center" shrinkToFit="1"/>
    </xf>
    <xf numFmtId="178" fontId="5" fillId="10" borderId="78" xfId="3" applyNumberFormat="1" applyFont="1" applyFill="1" applyBorder="1" applyAlignment="1">
      <alignment vertical="center" shrinkToFit="1"/>
    </xf>
    <xf numFmtId="178" fontId="5" fillId="10" borderId="64" xfId="3" applyNumberFormat="1" applyFont="1" applyFill="1" applyBorder="1" applyAlignment="1">
      <alignment vertical="center" shrinkToFit="1"/>
    </xf>
    <xf numFmtId="178" fontId="5" fillId="32" borderId="78" xfId="3" applyNumberFormat="1" applyFont="1" applyFill="1" applyBorder="1" applyAlignment="1">
      <alignment vertical="center" shrinkToFit="1"/>
    </xf>
    <xf numFmtId="178" fontId="5" fillId="32" borderId="64" xfId="3" applyNumberFormat="1" applyFont="1" applyFill="1" applyBorder="1" applyAlignment="1">
      <alignment vertical="center" shrinkToFit="1"/>
    </xf>
    <xf numFmtId="178" fontId="6" fillId="16" borderId="6" xfId="3" applyNumberFormat="1" applyFont="1" applyFill="1" applyBorder="1" applyAlignment="1">
      <alignment vertical="center" shrinkToFit="1"/>
    </xf>
    <xf numFmtId="178" fontId="6" fillId="16" borderId="7" xfId="3" applyNumberFormat="1" applyFont="1" applyFill="1" applyBorder="1" applyAlignment="1">
      <alignment vertical="center" shrinkToFit="1"/>
    </xf>
    <xf numFmtId="178" fontId="6" fillId="14" borderId="0" xfId="3" applyNumberFormat="1" applyFont="1" applyFill="1" applyBorder="1" applyAlignment="1">
      <alignment vertical="center" shrinkToFit="1"/>
    </xf>
    <xf numFmtId="178" fontId="6" fillId="14" borderId="11" xfId="3" applyNumberFormat="1" applyFont="1" applyFill="1" applyBorder="1" applyAlignment="1">
      <alignment vertical="center" shrinkToFit="1"/>
    </xf>
    <xf numFmtId="178" fontId="5" fillId="10" borderId="115" xfId="3" applyNumberFormat="1" applyFont="1" applyFill="1" applyBorder="1" applyAlignment="1">
      <alignment vertical="center" shrinkToFit="1"/>
    </xf>
    <xf numFmtId="178" fontId="5" fillId="10" borderId="116" xfId="3" applyNumberFormat="1" applyFont="1" applyFill="1" applyBorder="1" applyAlignment="1">
      <alignment vertical="center" shrinkToFit="1"/>
    </xf>
    <xf numFmtId="178" fontId="6" fillId="14" borderId="78" xfId="3" applyNumberFormat="1" applyFont="1" applyFill="1" applyBorder="1" applyAlignment="1">
      <alignment vertical="center" shrinkToFit="1"/>
    </xf>
    <xf numFmtId="178" fontId="6" fillId="14" borderId="64" xfId="3" applyNumberFormat="1" applyFont="1" applyFill="1" applyBorder="1" applyAlignment="1">
      <alignment vertical="center" shrinkToFit="1"/>
    </xf>
    <xf numFmtId="178" fontId="5" fillId="14" borderId="79" xfId="3" applyNumberFormat="1" applyFont="1" applyFill="1" applyBorder="1" applyAlignment="1">
      <alignment vertical="center" shrinkToFit="1"/>
    </xf>
    <xf numFmtId="178" fontId="5" fillId="14" borderId="67" xfId="3" applyNumberFormat="1" applyFont="1" applyFill="1" applyBorder="1" applyAlignment="1">
      <alignment vertical="center" shrinkToFit="1"/>
    </xf>
    <xf numFmtId="178" fontId="6" fillId="6" borderId="2" xfId="3" applyNumberFormat="1" applyFont="1" applyFill="1" applyBorder="1" applyAlignment="1">
      <alignment vertical="center" shrinkToFit="1"/>
    </xf>
    <xf numFmtId="178" fontId="6" fillId="6" borderId="3" xfId="3" applyNumberFormat="1" applyFont="1" applyFill="1" applyBorder="1" applyAlignment="1">
      <alignment vertical="center" shrinkToFit="1"/>
    </xf>
    <xf numFmtId="178" fontId="5" fillId="2" borderId="6" xfId="3" applyNumberFormat="1" applyFont="1" applyFill="1" applyBorder="1" applyAlignment="1">
      <alignment vertical="center" shrinkToFit="1"/>
    </xf>
    <xf numFmtId="178" fontId="5" fillId="2" borderId="7" xfId="3" applyNumberFormat="1" applyFont="1" applyFill="1" applyBorder="1" applyAlignment="1">
      <alignment vertical="center" shrinkToFit="1"/>
    </xf>
    <xf numFmtId="178" fontId="5" fillId="20" borderId="6" xfId="3" applyNumberFormat="1" applyFont="1" applyFill="1" applyBorder="1" applyAlignment="1">
      <alignment vertical="center" shrinkToFit="1"/>
    </xf>
    <xf numFmtId="178" fontId="5" fillId="20" borderId="7" xfId="3" applyNumberFormat="1" applyFont="1" applyFill="1" applyBorder="1" applyAlignment="1">
      <alignment vertical="center" shrinkToFit="1"/>
    </xf>
    <xf numFmtId="178" fontId="5" fillId="21" borderId="6" xfId="3" applyNumberFormat="1" applyFont="1" applyFill="1" applyBorder="1" applyAlignment="1">
      <alignment vertical="center" shrinkToFit="1"/>
    </xf>
    <xf numFmtId="178" fontId="5" fillId="21" borderId="7" xfId="3" applyNumberFormat="1" applyFont="1" applyFill="1" applyBorder="1" applyAlignment="1">
      <alignment vertical="center" shrinkToFit="1"/>
    </xf>
    <xf numFmtId="178" fontId="5" fillId="22" borderId="57" xfId="3" applyNumberFormat="1" applyFont="1" applyFill="1" applyBorder="1" applyAlignment="1">
      <alignment vertical="center" shrinkToFit="1"/>
    </xf>
    <xf numFmtId="178" fontId="5" fillId="22" borderId="37" xfId="3" applyNumberFormat="1" applyFont="1" applyFill="1" applyBorder="1" applyAlignment="1">
      <alignment vertical="center" shrinkToFit="1"/>
    </xf>
    <xf numFmtId="178" fontId="5" fillId="23" borderId="0" xfId="3" applyNumberFormat="1" applyFont="1" applyFill="1" applyBorder="1" applyAlignment="1">
      <alignment vertical="center" shrinkToFit="1"/>
    </xf>
    <xf numFmtId="178" fontId="5" fillId="23" borderId="11" xfId="3" applyNumberFormat="1" applyFont="1" applyFill="1" applyBorder="1" applyAlignment="1">
      <alignment vertical="center" shrinkToFit="1"/>
    </xf>
    <xf numFmtId="178" fontId="6" fillId="26" borderId="2" xfId="3" applyNumberFormat="1" applyFont="1" applyFill="1" applyBorder="1" applyAlignment="1">
      <alignment vertical="center" shrinkToFit="1"/>
    </xf>
    <xf numFmtId="178" fontId="6" fillId="26" borderId="3" xfId="3" applyNumberFormat="1" applyFont="1" applyFill="1" applyBorder="1" applyAlignment="1">
      <alignment vertical="center" shrinkToFit="1"/>
    </xf>
    <xf numFmtId="178" fontId="5" fillId="5" borderId="59" xfId="3" applyNumberFormat="1" applyFont="1" applyFill="1" applyBorder="1" applyAlignment="1">
      <alignment vertical="center" shrinkToFit="1"/>
    </xf>
    <xf numFmtId="178" fontId="5" fillId="5" borderId="33" xfId="3" applyNumberFormat="1" applyFont="1" applyFill="1" applyBorder="1" applyAlignment="1">
      <alignment vertical="center" shrinkToFit="1"/>
    </xf>
    <xf numFmtId="178" fontId="6" fillId="30" borderId="2" xfId="3" applyNumberFormat="1" applyFont="1" applyFill="1" applyBorder="1" applyAlignment="1">
      <alignment vertical="center" shrinkToFit="1"/>
    </xf>
    <xf numFmtId="178" fontId="6" fillId="30" borderId="3" xfId="3" applyNumberFormat="1" applyFont="1" applyFill="1" applyBorder="1" applyAlignment="1">
      <alignment vertical="center" shrinkToFit="1"/>
    </xf>
    <xf numFmtId="178" fontId="6" fillId="18" borderId="57" xfId="3" applyNumberFormat="1" applyFont="1" applyFill="1" applyBorder="1" applyAlignment="1">
      <alignment vertical="center" shrinkToFit="1"/>
    </xf>
    <xf numFmtId="178" fontId="6" fillId="18" borderId="37" xfId="3" applyNumberFormat="1" applyFont="1" applyFill="1" applyBorder="1" applyAlignment="1">
      <alignment vertical="center" shrinkToFit="1"/>
    </xf>
    <xf numFmtId="178" fontId="5" fillId="4" borderId="57" xfId="3" applyNumberFormat="1" applyFont="1" applyFill="1" applyBorder="1" applyAlignment="1">
      <alignment vertical="center" shrinkToFit="1"/>
    </xf>
    <xf numFmtId="178" fontId="5" fillId="4" borderId="37" xfId="3" applyNumberFormat="1" applyFont="1" applyFill="1" applyBorder="1" applyAlignment="1">
      <alignment vertical="center" shrinkToFit="1"/>
    </xf>
    <xf numFmtId="178" fontId="5" fillId="31" borderId="59" xfId="3" applyNumberFormat="1" applyFont="1" applyFill="1" applyBorder="1" applyAlignment="1">
      <alignment vertical="center" shrinkToFit="1"/>
    </xf>
    <xf numFmtId="178" fontId="5" fillId="31" borderId="33" xfId="3" applyNumberFormat="1" applyFont="1" applyFill="1" applyBorder="1" applyAlignment="1">
      <alignment vertical="center" shrinkToFit="1"/>
    </xf>
    <xf numFmtId="178" fontId="5" fillId="31" borderId="82" xfId="3" applyNumberFormat="1" applyFont="1" applyFill="1" applyBorder="1" applyAlignment="1">
      <alignment vertical="center" shrinkToFit="1"/>
    </xf>
    <xf numFmtId="178" fontId="5" fillId="31" borderId="48" xfId="3" applyNumberFormat="1" applyFont="1" applyFill="1" applyBorder="1" applyAlignment="1">
      <alignment vertical="center" shrinkToFit="1"/>
    </xf>
    <xf numFmtId="179" fontId="5" fillId="3" borderId="6" xfId="4" applyNumberFormat="1" applyFont="1" applyFill="1" applyBorder="1" applyAlignment="1">
      <alignment horizontal="center" vertical="center" shrinkToFit="1"/>
    </xf>
    <xf numFmtId="179" fontId="5" fillId="3" borderId="7" xfId="4" applyNumberFormat="1" applyFont="1" applyFill="1" applyBorder="1" applyAlignment="1">
      <alignment horizontal="center" vertical="center" shrinkToFit="1"/>
    </xf>
    <xf numFmtId="180" fontId="5" fillId="3" borderId="6" xfId="4" applyNumberFormat="1" applyFont="1" applyFill="1" applyBorder="1" applyAlignment="1">
      <alignment horizontal="center" vertical="center" shrinkToFit="1"/>
    </xf>
    <xf numFmtId="180" fontId="5" fillId="3" borderId="7" xfId="4" applyNumberFormat="1" applyFont="1" applyFill="1" applyBorder="1" applyAlignment="1">
      <alignment horizontal="center" vertical="center" shrinkToFit="1"/>
    </xf>
    <xf numFmtId="1" fontId="5" fillId="10" borderId="78" xfId="3" applyNumberFormat="1" applyFont="1" applyFill="1" applyBorder="1" applyAlignment="1">
      <alignment vertical="center" shrinkToFit="1"/>
    </xf>
    <xf numFmtId="1" fontId="5" fillId="10" borderId="64" xfId="3" applyNumberFormat="1" applyFont="1" applyFill="1" applyBorder="1" applyAlignment="1">
      <alignment vertical="center" shrinkToFit="1"/>
    </xf>
    <xf numFmtId="1" fontId="6" fillId="16" borderId="6" xfId="3" applyNumberFormat="1" applyFont="1" applyFill="1" applyBorder="1" applyAlignment="1">
      <alignment vertical="center" shrinkToFit="1"/>
    </xf>
    <xf numFmtId="1" fontId="6" fillId="16" borderId="7" xfId="3" applyNumberFormat="1" applyFont="1" applyFill="1" applyBorder="1" applyAlignment="1">
      <alignment vertical="center" shrinkToFit="1"/>
    </xf>
    <xf numFmtId="38" fontId="6" fillId="16" borderId="6" xfId="3" applyNumberFormat="1" applyFont="1" applyFill="1" applyBorder="1" applyAlignment="1">
      <alignment vertical="center" shrinkToFit="1"/>
    </xf>
    <xf numFmtId="38" fontId="6" fillId="16" borderId="7" xfId="3" applyNumberFormat="1" applyFont="1" applyFill="1" applyBorder="1" applyAlignment="1">
      <alignment vertical="center" shrinkToFit="1"/>
    </xf>
    <xf numFmtId="1" fontId="6" fillId="14" borderId="0" xfId="3" applyNumberFormat="1" applyFont="1" applyFill="1" applyBorder="1" applyAlignment="1">
      <alignment vertical="center" shrinkToFit="1"/>
    </xf>
    <xf numFmtId="1" fontId="6" fillId="14" borderId="11" xfId="3" applyNumberFormat="1" applyFont="1" applyFill="1" applyBorder="1" applyAlignment="1">
      <alignment vertical="center" shrinkToFit="1"/>
    </xf>
    <xf numFmtId="38" fontId="5" fillId="10" borderId="78" xfId="3" applyNumberFormat="1" applyFont="1" applyFill="1" applyBorder="1" applyAlignment="1">
      <alignment vertical="center" shrinkToFit="1"/>
    </xf>
    <xf numFmtId="38" fontId="5" fillId="10" borderId="64" xfId="3" applyNumberFormat="1" applyFont="1" applyFill="1" applyBorder="1" applyAlignment="1">
      <alignment vertical="center" shrinkToFit="1"/>
    </xf>
    <xf numFmtId="38" fontId="6" fillId="14" borderId="78" xfId="3" applyNumberFormat="1" applyFont="1" applyFill="1" applyBorder="1" applyAlignment="1">
      <alignment vertical="center" shrinkToFit="1"/>
    </xf>
    <xf numFmtId="38" fontId="6" fillId="14" borderId="64" xfId="3" applyNumberFormat="1" applyFont="1" applyFill="1" applyBorder="1" applyAlignment="1">
      <alignment vertical="center" shrinkToFit="1"/>
    </xf>
    <xf numFmtId="38" fontId="6" fillId="14" borderId="79" xfId="3" applyNumberFormat="1" applyFont="1" applyFill="1" applyBorder="1" applyAlignment="1">
      <alignment vertical="center" shrinkToFit="1"/>
    </xf>
    <xf numFmtId="38" fontId="6" fillId="14" borderId="67" xfId="3" applyNumberFormat="1" applyFont="1" applyFill="1" applyBorder="1" applyAlignment="1">
      <alignment vertical="center" shrinkToFit="1"/>
    </xf>
    <xf numFmtId="38" fontId="6" fillId="6" borderId="2" xfId="3" applyNumberFormat="1" applyFont="1" applyFill="1" applyBorder="1" applyAlignment="1">
      <alignment vertical="center" shrinkToFit="1"/>
    </xf>
    <xf numFmtId="38" fontId="6" fillId="6" borderId="3" xfId="3" applyNumberFormat="1" applyFont="1" applyFill="1" applyBorder="1" applyAlignment="1">
      <alignment vertical="center" shrinkToFit="1"/>
    </xf>
    <xf numFmtId="38" fontId="5" fillId="2" borderId="6" xfId="3" applyNumberFormat="1" applyFont="1" applyFill="1" applyBorder="1" applyAlignment="1">
      <alignment vertical="center" shrinkToFit="1"/>
    </xf>
    <xf numFmtId="38" fontId="5" fillId="2" borderId="7" xfId="3" applyNumberFormat="1" applyFont="1" applyFill="1" applyBorder="1" applyAlignment="1">
      <alignment vertical="center" shrinkToFit="1"/>
    </xf>
    <xf numFmtId="38" fontId="5" fillId="5" borderId="59" xfId="3" applyNumberFormat="1" applyFont="1" applyFill="1" applyBorder="1" applyAlignment="1">
      <alignment vertical="center" shrinkToFit="1"/>
    </xf>
    <xf numFmtId="38" fontId="5" fillId="5" borderId="33" xfId="3" applyNumberFormat="1" applyFont="1" applyFill="1" applyBorder="1" applyAlignment="1">
      <alignment vertical="center" shrinkToFit="1"/>
    </xf>
    <xf numFmtId="38" fontId="5" fillId="20" borderId="57" xfId="3" applyNumberFormat="1" applyFont="1" applyFill="1" applyBorder="1" applyAlignment="1">
      <alignment vertical="center" shrinkToFit="1"/>
    </xf>
    <xf numFmtId="38" fontId="5" fillId="20" borderId="37" xfId="3" applyNumberFormat="1" applyFont="1" applyFill="1" applyBorder="1" applyAlignment="1">
      <alignment vertical="center" shrinkToFit="1"/>
    </xf>
    <xf numFmtId="38" fontId="5" fillId="21" borderId="6" xfId="3" applyNumberFormat="1" applyFont="1" applyFill="1" applyBorder="1" applyAlignment="1">
      <alignment vertical="center" shrinkToFit="1"/>
    </xf>
    <xf numFmtId="38" fontId="5" fillId="21" borderId="7" xfId="3" applyNumberFormat="1" applyFont="1" applyFill="1" applyBorder="1" applyAlignment="1">
      <alignment vertical="center" shrinkToFit="1"/>
    </xf>
    <xf numFmtId="38" fontId="5" fillId="22" borderId="57" xfId="3" applyNumberFormat="1" applyFont="1" applyFill="1" applyBorder="1" applyAlignment="1">
      <alignment vertical="center" shrinkToFit="1"/>
    </xf>
    <xf numFmtId="38" fontId="5" fillId="22" borderId="37" xfId="3" applyNumberFormat="1" applyFont="1" applyFill="1" applyBorder="1" applyAlignment="1">
      <alignment vertical="center" shrinkToFit="1"/>
    </xf>
    <xf numFmtId="38" fontId="5" fillId="23" borderId="0" xfId="3" applyNumberFormat="1" applyFont="1" applyFill="1" applyBorder="1" applyAlignment="1">
      <alignment vertical="center" shrinkToFit="1"/>
    </xf>
    <xf numFmtId="38" fontId="5" fillId="23" borderId="11" xfId="3" applyNumberFormat="1" applyFont="1" applyFill="1" applyBorder="1" applyAlignment="1">
      <alignment vertical="center" shrinkToFit="1"/>
    </xf>
    <xf numFmtId="38" fontId="6" fillId="26" borderId="2" xfId="3" applyNumberFormat="1" applyFont="1" applyFill="1" applyBorder="1" applyAlignment="1">
      <alignment vertical="center" shrinkToFit="1"/>
    </xf>
    <xf numFmtId="38" fontId="6" fillId="26" borderId="3" xfId="3" applyNumberFormat="1" applyFont="1" applyFill="1" applyBorder="1" applyAlignment="1">
      <alignment vertical="center" shrinkToFit="1"/>
    </xf>
    <xf numFmtId="38" fontId="6" fillId="30" borderId="2" xfId="3" applyNumberFormat="1" applyFont="1" applyFill="1" applyBorder="1" applyAlignment="1">
      <alignment vertical="center" shrinkToFit="1"/>
    </xf>
    <xf numFmtId="38" fontId="6" fillId="30" borderId="3" xfId="3" applyNumberFormat="1" applyFont="1" applyFill="1" applyBorder="1" applyAlignment="1">
      <alignment vertical="center" shrinkToFit="1"/>
    </xf>
    <xf numFmtId="38" fontId="6" fillId="18" borderId="57" xfId="3" applyNumberFormat="1" applyFont="1" applyFill="1" applyBorder="1" applyAlignment="1">
      <alignment vertical="center" shrinkToFit="1"/>
    </xf>
    <xf numFmtId="38" fontId="6" fillId="18" borderId="37" xfId="3" applyNumberFormat="1" applyFont="1" applyFill="1" applyBorder="1" applyAlignment="1">
      <alignment vertical="center" shrinkToFit="1"/>
    </xf>
    <xf numFmtId="38" fontId="5" fillId="4" borderId="57" xfId="3" applyNumberFormat="1" applyFont="1" applyFill="1" applyBorder="1" applyAlignment="1">
      <alignment vertical="center" shrinkToFit="1"/>
    </xf>
    <xf numFmtId="38" fontId="5" fillId="4" borderId="37" xfId="3" applyNumberFormat="1" applyFont="1" applyFill="1" applyBorder="1" applyAlignment="1">
      <alignment vertical="center" shrinkToFit="1"/>
    </xf>
    <xf numFmtId="38" fontId="5" fillId="31" borderId="59" xfId="3" applyNumberFormat="1" applyFont="1" applyFill="1" applyBorder="1" applyAlignment="1">
      <alignment vertical="center" shrinkToFit="1"/>
    </xf>
    <xf numFmtId="38" fontId="5" fillId="31" borderId="33" xfId="3" applyNumberFormat="1" applyFont="1" applyFill="1" applyBorder="1" applyAlignment="1">
      <alignment vertical="center" shrinkToFit="1"/>
    </xf>
    <xf numFmtId="38" fontId="5" fillId="31" borderId="82" xfId="3" applyNumberFormat="1" applyFont="1" applyFill="1" applyBorder="1" applyAlignment="1">
      <alignment vertical="center" shrinkToFit="1"/>
    </xf>
    <xf numFmtId="38" fontId="5" fillId="31" borderId="48" xfId="3" applyNumberFormat="1" applyFont="1" applyFill="1" applyBorder="1" applyAlignment="1">
      <alignment vertical="center" shrinkToFit="1"/>
    </xf>
    <xf numFmtId="1" fontId="5" fillId="0" borderId="85" xfId="0" applyNumberFormat="1" applyFont="1" applyFill="1" applyBorder="1" applyAlignment="1">
      <alignment vertical="center" shrinkToFit="1"/>
    </xf>
    <xf numFmtId="1" fontId="5" fillId="34" borderId="85" xfId="0" applyNumberFormat="1" applyFont="1" applyFill="1" applyBorder="1" applyAlignment="1">
      <alignment vertical="center" shrinkToFit="1"/>
    </xf>
    <xf numFmtId="177" fontId="5" fillId="34" borderId="85" xfId="0" applyNumberFormat="1" applyFont="1" applyFill="1" applyBorder="1" applyAlignment="1">
      <alignment vertical="center" shrinkToFit="1"/>
    </xf>
    <xf numFmtId="1" fontId="5" fillId="2" borderId="85" xfId="0" applyNumberFormat="1" applyFont="1" applyFill="1" applyBorder="1" applyAlignment="1">
      <alignment vertical="center" shrinkToFit="1"/>
    </xf>
    <xf numFmtId="1" fontId="5" fillId="34" borderId="85" xfId="0" applyNumberFormat="1" applyFont="1" applyFill="1" applyBorder="1" applyAlignment="1" applyProtection="1">
      <alignment vertical="center" shrinkToFit="1"/>
      <protection locked="0"/>
    </xf>
    <xf numFmtId="1" fontId="5" fillId="2" borderId="85" xfId="0" applyNumberFormat="1" applyFont="1" applyFill="1" applyBorder="1" applyAlignment="1" applyProtection="1">
      <alignment vertical="center" shrinkToFit="1"/>
      <protection locked="0"/>
    </xf>
    <xf numFmtId="1" fontId="5" fillId="0" borderId="85" xfId="0" applyNumberFormat="1" applyFont="1" applyFill="1" applyBorder="1" applyAlignment="1" applyProtection="1">
      <alignment vertical="center" shrinkToFit="1"/>
      <protection locked="0"/>
    </xf>
    <xf numFmtId="181" fontId="5" fillId="2" borderId="85" xfId="0" applyNumberFormat="1" applyFont="1" applyFill="1" applyBorder="1" applyAlignment="1" applyProtection="1">
      <alignment vertical="center" shrinkToFit="1"/>
      <protection locked="0"/>
    </xf>
    <xf numFmtId="2" fontId="5" fillId="0" borderId="85" xfId="0" applyNumberFormat="1" applyFont="1" applyFill="1" applyBorder="1" applyAlignment="1" applyProtection="1">
      <alignment vertical="center" shrinkToFit="1"/>
      <protection locked="0"/>
    </xf>
    <xf numFmtId="2" fontId="5" fillId="0" borderId="85" xfId="0" applyNumberFormat="1" applyFont="1" applyFill="1" applyBorder="1" applyAlignment="1">
      <alignment vertical="center" shrinkToFit="1"/>
    </xf>
    <xf numFmtId="178" fontId="5" fillId="10" borderId="68" xfId="3" applyNumberFormat="1" applyFont="1" applyFill="1" applyBorder="1" applyAlignment="1">
      <alignment horizontal="left" vertical="center"/>
    </xf>
    <xf numFmtId="178" fontId="5" fillId="32" borderId="68" xfId="3" applyNumberFormat="1" applyFont="1" applyFill="1" applyBorder="1" applyAlignment="1">
      <alignment horizontal="left" vertical="center"/>
    </xf>
    <xf numFmtId="178" fontId="6" fillId="16" borderId="28" xfId="3" applyNumberFormat="1" applyFont="1" applyFill="1" applyBorder="1" applyAlignment="1">
      <alignment horizontal="left" vertical="center"/>
    </xf>
    <xf numFmtId="178" fontId="6" fillId="14" borderId="20" xfId="3" applyNumberFormat="1" applyFont="1" applyFill="1" applyBorder="1" applyAlignment="1">
      <alignment horizontal="left" vertical="center"/>
    </xf>
    <xf numFmtId="178" fontId="5" fillId="10" borderId="114" xfId="3" applyNumberFormat="1" applyFont="1" applyFill="1" applyBorder="1" applyAlignment="1">
      <alignment horizontal="left" vertical="center"/>
    </xf>
    <xf numFmtId="178" fontId="6" fillId="14" borderId="68" xfId="3" applyNumberFormat="1" applyFont="1" applyFill="1" applyBorder="1" applyAlignment="1">
      <alignment horizontal="left" vertical="center"/>
    </xf>
    <xf numFmtId="178" fontId="5" fillId="14" borderId="65" xfId="3" applyNumberFormat="1" applyFont="1" applyFill="1" applyBorder="1" applyAlignment="1">
      <alignment horizontal="left" vertical="center"/>
    </xf>
    <xf numFmtId="178" fontId="6" fillId="6" borderId="5" xfId="3" applyNumberFormat="1" applyFont="1" applyFill="1" applyBorder="1" applyAlignment="1">
      <alignment horizontal="left" vertical="center"/>
    </xf>
    <xf numFmtId="178" fontId="5" fillId="2" borderId="28" xfId="3" applyNumberFormat="1" applyFont="1" applyFill="1" applyBorder="1" applyAlignment="1">
      <alignment horizontal="left" vertical="center"/>
    </xf>
    <xf numFmtId="178" fontId="5" fillId="20" borderId="28" xfId="3" applyNumberFormat="1" applyFont="1" applyFill="1" applyBorder="1" applyAlignment="1">
      <alignment horizontal="left" vertical="center"/>
    </xf>
    <xf numFmtId="178" fontId="5" fillId="21" borderId="28" xfId="3" applyNumberFormat="1" applyFont="1" applyFill="1" applyBorder="1" applyAlignment="1">
      <alignment horizontal="left" vertical="center"/>
    </xf>
    <xf numFmtId="178" fontId="5" fillId="22" borderId="31" xfId="3" applyNumberFormat="1" applyFont="1" applyFill="1" applyBorder="1" applyAlignment="1">
      <alignment horizontal="left" vertical="center"/>
    </xf>
    <xf numFmtId="178" fontId="5" fillId="23" borderId="20" xfId="3" applyNumberFormat="1" applyFont="1" applyFill="1" applyBorder="1" applyAlignment="1">
      <alignment horizontal="left" vertical="center"/>
    </xf>
    <xf numFmtId="178" fontId="6" fillId="26" borderId="5" xfId="3" applyNumberFormat="1" applyFont="1" applyFill="1" applyBorder="1" applyAlignment="1">
      <alignment horizontal="left" vertical="center"/>
    </xf>
    <xf numFmtId="178" fontId="5" fillId="5" borderId="46" xfId="3" applyNumberFormat="1" applyFont="1" applyFill="1" applyBorder="1" applyAlignment="1">
      <alignment horizontal="left" vertical="center"/>
    </xf>
    <xf numFmtId="178" fontId="6" fillId="30" borderId="5" xfId="3" applyNumberFormat="1" applyFont="1" applyFill="1" applyBorder="1" applyAlignment="1">
      <alignment horizontal="left" vertical="center"/>
    </xf>
    <xf numFmtId="178" fontId="6" fillId="18" borderId="31" xfId="3" applyNumberFormat="1" applyFont="1" applyFill="1" applyBorder="1" applyAlignment="1">
      <alignment horizontal="left" vertical="center"/>
    </xf>
    <xf numFmtId="178" fontId="5" fillId="4" borderId="31" xfId="3" applyNumberFormat="1" applyFont="1" applyFill="1" applyBorder="1" applyAlignment="1">
      <alignment horizontal="left" vertical="center"/>
    </xf>
    <xf numFmtId="178" fontId="5" fillId="31" borderId="46" xfId="3" applyNumberFormat="1" applyFont="1" applyFill="1" applyBorder="1" applyAlignment="1">
      <alignment horizontal="left" vertical="center"/>
    </xf>
    <xf numFmtId="178" fontId="5" fillId="31" borderId="47" xfId="3" applyNumberFormat="1" applyFont="1" applyFill="1" applyBorder="1" applyAlignment="1">
      <alignment horizontal="left" vertical="center"/>
    </xf>
    <xf numFmtId="176" fontId="5" fillId="0" borderId="0" xfId="4" applyNumberFormat="1" applyFont="1" applyFill="1" applyBorder="1" applyAlignment="1">
      <alignment horizontal="left" vertical="center"/>
    </xf>
    <xf numFmtId="179" fontId="5" fillId="3" borderId="28" xfId="4" applyNumberFormat="1" applyFont="1" applyFill="1" applyBorder="1" applyAlignment="1">
      <alignment horizontal="left" vertical="center"/>
    </xf>
    <xf numFmtId="180" fontId="5" fillId="3" borderId="28" xfId="4" applyNumberFormat="1" applyFont="1" applyFill="1" applyBorder="1" applyAlignment="1">
      <alignment horizontal="left" vertical="center"/>
    </xf>
    <xf numFmtId="1" fontId="6" fillId="8" borderId="28" xfId="3" applyNumberFormat="1" applyFont="1" applyFill="1" applyBorder="1" applyAlignment="1">
      <alignment horizontal="left" vertical="center"/>
    </xf>
    <xf numFmtId="1" fontId="5" fillId="10" borderId="68" xfId="3" applyNumberFormat="1" applyFont="1" applyFill="1" applyBorder="1" applyAlignment="1">
      <alignment horizontal="left" vertical="center"/>
    </xf>
    <xf numFmtId="1" fontId="6" fillId="16" borderId="28" xfId="3" applyNumberFormat="1" applyFont="1" applyFill="1" applyBorder="1" applyAlignment="1">
      <alignment horizontal="left" vertical="center"/>
    </xf>
    <xf numFmtId="38" fontId="6" fillId="16" borderId="28" xfId="3" applyNumberFormat="1" applyFont="1" applyFill="1" applyBorder="1" applyAlignment="1">
      <alignment horizontal="left" vertical="center"/>
    </xf>
    <xf numFmtId="1" fontId="6" fillId="14" borderId="20" xfId="3" applyNumberFormat="1" applyFont="1" applyFill="1" applyBorder="1" applyAlignment="1">
      <alignment horizontal="left" vertical="center"/>
    </xf>
    <xf numFmtId="38" fontId="5" fillId="10" borderId="68" xfId="3" applyNumberFormat="1" applyFont="1" applyFill="1" applyBorder="1" applyAlignment="1">
      <alignment horizontal="left" vertical="center"/>
    </xf>
    <xf numFmtId="38" fontId="6" fillId="14" borderId="68" xfId="3" applyNumberFormat="1" applyFont="1" applyFill="1" applyBorder="1" applyAlignment="1">
      <alignment horizontal="left" vertical="center"/>
    </xf>
    <xf numFmtId="38" fontId="6" fillId="14" borderId="65" xfId="3" applyNumberFormat="1" applyFont="1" applyFill="1" applyBorder="1" applyAlignment="1">
      <alignment horizontal="left" vertical="center"/>
    </xf>
    <xf numFmtId="38" fontId="6" fillId="6" borderId="5" xfId="3" applyNumberFormat="1" applyFont="1" applyFill="1" applyBorder="1" applyAlignment="1">
      <alignment horizontal="left" vertical="center"/>
    </xf>
    <xf numFmtId="38" fontId="5" fillId="2" borderId="28" xfId="3" applyNumberFormat="1" applyFont="1" applyFill="1" applyBorder="1" applyAlignment="1">
      <alignment horizontal="left" vertical="center"/>
    </xf>
    <xf numFmtId="38" fontId="5" fillId="5" borderId="46" xfId="3" applyNumberFormat="1" applyFont="1" applyFill="1" applyBorder="1" applyAlignment="1">
      <alignment horizontal="left" vertical="center"/>
    </xf>
    <xf numFmtId="38" fontId="5" fillId="20" borderId="31" xfId="3" applyNumberFormat="1" applyFont="1" applyFill="1" applyBorder="1" applyAlignment="1">
      <alignment horizontal="left" vertical="center"/>
    </xf>
    <xf numFmtId="38" fontId="5" fillId="21" borderId="28" xfId="3" applyNumberFormat="1" applyFont="1" applyFill="1" applyBorder="1" applyAlignment="1">
      <alignment horizontal="left" vertical="center"/>
    </xf>
    <xf numFmtId="38" fontId="5" fillId="22" borderId="31" xfId="3" applyNumberFormat="1" applyFont="1" applyFill="1" applyBorder="1" applyAlignment="1">
      <alignment horizontal="left" vertical="center"/>
    </xf>
    <xf numFmtId="38" fontId="5" fillId="23" borderId="20" xfId="3" applyNumberFormat="1" applyFont="1" applyFill="1" applyBorder="1" applyAlignment="1">
      <alignment horizontal="left" vertical="center"/>
    </xf>
    <xf numFmtId="38" fontId="6" fillId="26" borderId="5" xfId="3" applyNumberFormat="1" applyFont="1" applyFill="1" applyBorder="1" applyAlignment="1">
      <alignment horizontal="left" vertical="center"/>
    </xf>
    <xf numFmtId="38" fontId="6" fillId="30" borderId="5" xfId="3" applyNumberFormat="1" applyFont="1" applyFill="1" applyBorder="1" applyAlignment="1">
      <alignment horizontal="left" vertical="center"/>
    </xf>
    <xf numFmtId="38" fontId="6" fillId="18" borderId="31" xfId="3" applyNumberFormat="1" applyFont="1" applyFill="1" applyBorder="1" applyAlignment="1">
      <alignment horizontal="left" vertical="center"/>
    </xf>
    <xf numFmtId="38" fontId="5" fillId="4" borderId="31" xfId="3" applyNumberFormat="1" applyFont="1" applyFill="1" applyBorder="1" applyAlignment="1">
      <alignment horizontal="left" vertical="center"/>
    </xf>
    <xf numFmtId="38" fontId="5" fillId="31" borderId="46" xfId="3" applyNumberFormat="1" applyFont="1" applyFill="1" applyBorder="1" applyAlignment="1">
      <alignment horizontal="left" vertical="center"/>
    </xf>
    <xf numFmtId="38" fontId="5" fillId="31" borderId="47" xfId="3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 indent="1"/>
    </xf>
    <xf numFmtId="0" fontId="4" fillId="0" borderId="31" xfId="0" applyFont="1" applyFill="1" applyBorder="1" applyAlignment="1">
      <alignment horizontal="left" vertical="center" indent="1"/>
    </xf>
    <xf numFmtId="1" fontId="5" fillId="0" borderId="86" xfId="0" applyNumberFormat="1" applyFont="1" applyFill="1" applyBorder="1" applyAlignment="1">
      <alignment vertical="center" shrinkToFit="1"/>
    </xf>
    <xf numFmtId="1" fontId="5" fillId="34" borderId="86" xfId="0" applyNumberFormat="1" applyFont="1" applyFill="1" applyBorder="1" applyAlignment="1">
      <alignment vertical="center" shrinkToFit="1"/>
    </xf>
    <xf numFmtId="177" fontId="5" fillId="34" borderId="86" xfId="0" applyNumberFormat="1" applyFont="1" applyFill="1" applyBorder="1" applyAlignment="1">
      <alignment vertical="center" shrinkToFit="1"/>
    </xf>
    <xf numFmtId="1" fontId="5" fillId="2" borderId="86" xfId="0" applyNumberFormat="1" applyFont="1" applyFill="1" applyBorder="1" applyAlignment="1">
      <alignment vertical="center" shrinkToFit="1"/>
    </xf>
    <xf numFmtId="1" fontId="5" fillId="34" borderId="86" xfId="0" applyNumberFormat="1" applyFont="1" applyFill="1" applyBorder="1" applyAlignment="1" applyProtection="1">
      <alignment vertical="center" shrinkToFit="1"/>
      <protection locked="0"/>
    </xf>
    <xf numFmtId="1" fontId="5" fillId="2" borderId="86" xfId="0" applyNumberFormat="1" applyFont="1" applyFill="1" applyBorder="1" applyAlignment="1" applyProtection="1">
      <alignment vertical="center" shrinkToFit="1"/>
      <protection locked="0"/>
    </xf>
    <xf numFmtId="1" fontId="5" fillId="0" borderId="86" xfId="0" applyNumberFormat="1" applyFont="1" applyFill="1" applyBorder="1" applyAlignment="1" applyProtection="1">
      <alignment vertical="center" shrinkToFit="1"/>
      <protection locked="0"/>
    </xf>
    <xf numFmtId="181" fontId="5" fillId="2" borderId="86" xfId="0" applyNumberFormat="1" applyFont="1" applyFill="1" applyBorder="1" applyAlignment="1" applyProtection="1">
      <alignment vertical="center" shrinkToFit="1"/>
      <protection locked="0"/>
    </xf>
    <xf numFmtId="2" fontId="5" fillId="0" borderId="86" xfId="0" applyNumberFormat="1" applyFont="1" applyFill="1" applyBorder="1" applyAlignment="1">
      <alignment vertical="center" shrinkToFit="1"/>
    </xf>
    <xf numFmtId="1" fontId="5" fillId="0" borderId="84" xfId="0" applyNumberFormat="1" applyFont="1" applyFill="1" applyBorder="1" applyAlignment="1">
      <alignment vertical="center"/>
    </xf>
    <xf numFmtId="1" fontId="5" fillId="0" borderId="85" xfId="0" applyNumberFormat="1" applyFont="1" applyFill="1" applyBorder="1" applyAlignment="1">
      <alignment vertical="center"/>
    </xf>
    <xf numFmtId="1" fontId="5" fillId="34" borderId="84" xfId="0" applyNumberFormat="1" applyFont="1" applyFill="1" applyBorder="1" applyAlignment="1">
      <alignment vertical="center"/>
    </xf>
    <xf numFmtId="1" fontId="5" fillId="34" borderId="85" xfId="0" applyNumberFormat="1" applyFont="1" applyFill="1" applyBorder="1" applyAlignment="1">
      <alignment vertical="center"/>
    </xf>
    <xf numFmtId="177" fontId="5" fillId="34" borderId="84" xfId="0" applyNumberFormat="1" applyFont="1" applyFill="1" applyBorder="1" applyAlignment="1">
      <alignment vertical="center"/>
    </xf>
    <xf numFmtId="177" fontId="5" fillId="34" borderId="85" xfId="0" applyNumberFormat="1" applyFont="1" applyFill="1" applyBorder="1" applyAlignment="1">
      <alignment vertical="center"/>
    </xf>
    <xf numFmtId="1" fontId="5" fillId="2" borderId="84" xfId="0" applyNumberFormat="1" applyFont="1" applyFill="1" applyBorder="1" applyAlignment="1">
      <alignment vertical="center"/>
    </xf>
    <xf numFmtId="1" fontId="5" fillId="2" borderId="85" xfId="0" applyNumberFormat="1" applyFont="1" applyFill="1" applyBorder="1" applyAlignment="1">
      <alignment vertical="center"/>
    </xf>
    <xf numFmtId="1" fontId="5" fillId="34" borderId="84" xfId="0" applyNumberFormat="1" applyFont="1" applyFill="1" applyBorder="1" applyAlignment="1" applyProtection="1">
      <alignment vertical="center"/>
      <protection locked="0"/>
    </xf>
    <xf numFmtId="1" fontId="5" fillId="34" borderId="85" xfId="0" applyNumberFormat="1" applyFont="1" applyFill="1" applyBorder="1" applyAlignment="1" applyProtection="1">
      <alignment vertical="center"/>
      <protection locked="0"/>
    </xf>
    <xf numFmtId="1" fontId="5" fillId="2" borderId="84" xfId="0" applyNumberFormat="1" applyFont="1" applyFill="1" applyBorder="1" applyAlignment="1" applyProtection="1">
      <alignment vertical="center"/>
      <protection locked="0"/>
    </xf>
    <xf numFmtId="1" fontId="5" fillId="2" borderId="85" xfId="0" applyNumberFormat="1" applyFont="1" applyFill="1" applyBorder="1" applyAlignment="1" applyProtection="1">
      <alignment vertical="center"/>
      <protection locked="0"/>
    </xf>
    <xf numFmtId="1" fontId="5" fillId="0" borderId="84" xfId="0" applyNumberFormat="1" applyFont="1" applyFill="1" applyBorder="1" applyAlignment="1" applyProtection="1">
      <alignment vertical="center"/>
      <protection locked="0"/>
    </xf>
    <xf numFmtId="1" fontId="5" fillId="0" borderId="85" xfId="0" applyNumberFormat="1" applyFont="1" applyFill="1" applyBorder="1" applyAlignment="1" applyProtection="1">
      <alignment vertical="center"/>
      <protection locked="0"/>
    </xf>
    <xf numFmtId="181" fontId="5" fillId="2" borderId="84" xfId="0" applyNumberFormat="1" applyFont="1" applyFill="1" applyBorder="1" applyAlignment="1" applyProtection="1">
      <alignment vertical="center"/>
      <protection locked="0"/>
    </xf>
    <xf numFmtId="181" fontId="5" fillId="2" borderId="85" xfId="0" applyNumberFormat="1" applyFont="1" applyFill="1" applyBorder="1" applyAlignment="1" applyProtection="1">
      <alignment vertical="center"/>
      <protection locked="0"/>
    </xf>
    <xf numFmtId="2" fontId="5" fillId="0" borderId="84" xfId="0" applyNumberFormat="1" applyFont="1" applyFill="1" applyBorder="1" applyAlignment="1" applyProtection="1">
      <alignment vertical="center"/>
      <protection locked="0"/>
    </xf>
    <xf numFmtId="2" fontId="5" fillId="0" borderId="84" xfId="0" applyNumberFormat="1" applyFont="1" applyFill="1" applyBorder="1" applyAlignment="1">
      <alignment vertical="center"/>
    </xf>
    <xf numFmtId="2" fontId="5" fillId="0" borderId="85" xfId="0" applyNumberFormat="1" applyFont="1" applyFill="1" applyBorder="1" applyAlignment="1">
      <alignment vertical="center"/>
    </xf>
    <xf numFmtId="0" fontId="5" fillId="0" borderId="87" xfId="0" applyNumberFormat="1" applyFont="1" applyFill="1" applyBorder="1" applyAlignment="1" applyProtection="1">
      <alignment vertical="center"/>
      <protection locked="0"/>
    </xf>
    <xf numFmtId="0" fontId="5" fillId="3" borderId="84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90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86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84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84" xfId="0" applyNumberFormat="1" applyFont="1" applyFill="1" applyBorder="1" applyAlignment="1" applyProtection="1">
      <alignment vertical="center"/>
      <protection locked="0"/>
    </xf>
    <xf numFmtId="179" fontId="5" fillId="3" borderId="85" xfId="0" applyNumberFormat="1" applyFont="1" applyFill="1" applyBorder="1" applyAlignment="1" applyProtection="1">
      <alignment vertical="center"/>
      <protection locked="0"/>
    </xf>
    <xf numFmtId="179" fontId="5" fillId="3" borderId="85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87" xfId="0" applyNumberFormat="1" applyFont="1" applyFill="1" applyBorder="1" applyAlignment="1" applyProtection="1">
      <alignment horizontal="center" vertical="center"/>
      <protection locked="0"/>
    </xf>
    <xf numFmtId="0" fontId="5" fillId="3" borderId="90" xfId="0" applyNumberFormat="1" applyFont="1" applyFill="1" applyBorder="1" applyAlignment="1" applyProtection="1">
      <alignment horizontal="center" vertical="center"/>
      <protection locked="0"/>
    </xf>
    <xf numFmtId="0" fontId="5" fillId="3" borderId="89" xfId="0" applyNumberFormat="1" applyFont="1" applyFill="1" applyBorder="1" applyAlignment="1" applyProtection="1">
      <alignment horizontal="center" vertical="center"/>
      <protection locked="0"/>
    </xf>
    <xf numFmtId="0" fontId="5" fillId="3" borderId="91" xfId="0" applyNumberFormat="1" applyFont="1" applyFill="1" applyBorder="1" applyAlignment="1" applyProtection="1">
      <alignment horizontal="center" vertical="center"/>
      <protection locked="0"/>
    </xf>
    <xf numFmtId="0" fontId="5" fillId="3" borderId="91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87" xfId="0" applyNumberFormat="1" applyFont="1" applyFill="1" applyBorder="1" applyAlignment="1" applyProtection="1">
      <alignment vertical="center"/>
      <protection locked="0"/>
    </xf>
    <xf numFmtId="0" fontId="5" fillId="3" borderId="88" xfId="0" applyNumberFormat="1" applyFont="1" applyFill="1" applyBorder="1" applyAlignment="1" applyProtection="1">
      <alignment vertical="center"/>
      <protection locked="0"/>
    </xf>
    <xf numFmtId="0" fontId="5" fillId="3" borderId="88" xfId="0" applyNumberFormat="1" applyFont="1" applyFill="1" applyBorder="1" applyAlignment="1" applyProtection="1">
      <alignment horizontal="center" vertical="center"/>
      <protection locked="0"/>
    </xf>
    <xf numFmtId="0" fontId="5" fillId="0" borderId="87" xfId="0" applyNumberFormat="1" applyFont="1" applyFill="1" applyBorder="1" applyAlignment="1" applyProtection="1">
      <alignment horizontal="center" vertical="center"/>
      <protection locked="0"/>
    </xf>
    <xf numFmtId="0" fontId="5" fillId="0" borderId="90" xfId="0" applyNumberFormat="1" applyFont="1" applyFill="1" applyBorder="1" applyAlignment="1" applyProtection="1">
      <alignment horizontal="center" vertical="center"/>
      <protection locked="0"/>
    </xf>
    <xf numFmtId="0" fontId="5" fillId="0" borderId="89" xfId="0" applyNumberFormat="1" applyFont="1" applyFill="1" applyBorder="1" applyAlignment="1" applyProtection="1">
      <alignment horizontal="center" vertical="center"/>
      <protection locked="0"/>
    </xf>
    <xf numFmtId="0" fontId="5" fillId="0" borderId="91" xfId="0" applyNumberFormat="1" applyFont="1" applyFill="1" applyBorder="1" applyAlignment="1" applyProtection="1">
      <alignment horizontal="center" vertical="center"/>
      <protection locked="0"/>
    </xf>
    <xf numFmtId="0" fontId="5" fillId="0" borderId="9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88" xfId="0" applyNumberFormat="1" applyFont="1" applyFill="1" applyBorder="1" applyAlignment="1" applyProtection="1">
      <alignment vertical="center"/>
      <protection locked="0"/>
    </xf>
    <xf numFmtId="0" fontId="5" fillId="0" borderId="88" xfId="0" applyNumberFormat="1" applyFont="1" applyFill="1" applyBorder="1" applyAlignment="1" applyProtection="1">
      <alignment horizontal="center" vertical="center"/>
      <protection locked="0"/>
    </xf>
    <xf numFmtId="178" fontId="5" fillId="10" borderId="23" xfId="3" applyNumberFormat="1" applyFont="1" applyFill="1" applyBorder="1" applyAlignment="1">
      <alignment vertical="center" shrinkToFit="1"/>
    </xf>
    <xf numFmtId="178" fontId="5" fillId="10" borderId="65" xfId="3" applyNumberFormat="1" applyFont="1" applyFill="1" applyBorder="1" applyAlignment="1">
      <alignment horizontal="left" vertical="center"/>
    </xf>
    <xf numFmtId="178" fontId="5" fillId="10" borderId="79" xfId="3" applyNumberFormat="1" applyFont="1" applyFill="1" applyBorder="1" applyAlignment="1">
      <alignment vertical="center" shrinkToFit="1"/>
    </xf>
    <xf numFmtId="178" fontId="5" fillId="10" borderId="67" xfId="3" applyNumberFormat="1" applyFont="1" applyFill="1" applyBorder="1" applyAlignment="1">
      <alignment vertical="center" shrinkToFit="1"/>
    </xf>
    <xf numFmtId="178" fontId="31" fillId="10" borderId="23" xfId="3" applyNumberFormat="1" applyFont="1" applyFill="1" applyBorder="1" applyAlignment="1">
      <alignment vertical="center"/>
    </xf>
    <xf numFmtId="179" fontId="5" fillId="3" borderId="85" xfId="0" applyNumberFormat="1" applyFont="1" applyFill="1" applyBorder="1" applyAlignment="1">
      <alignment vertical="center" shrinkToFit="1"/>
    </xf>
    <xf numFmtId="57" fontId="5" fillId="3" borderId="88" xfId="0" applyNumberFormat="1" applyFont="1" applyFill="1" applyBorder="1" applyAlignment="1" applyProtection="1">
      <alignment horizontal="center" vertical="center" shrinkToFit="1"/>
      <protection locked="0"/>
    </xf>
    <xf numFmtId="57" fontId="5" fillId="0" borderId="88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86" xfId="0" applyNumberFormat="1" applyFont="1" applyFill="1" applyBorder="1" applyAlignment="1" applyProtection="1">
      <alignment vertical="center"/>
      <protection locked="0"/>
    </xf>
    <xf numFmtId="0" fontId="5" fillId="2" borderId="86" xfId="0" applyNumberFormat="1" applyFont="1" applyFill="1" applyBorder="1" applyAlignment="1" applyProtection="1">
      <alignment vertical="center"/>
      <protection locked="0"/>
    </xf>
    <xf numFmtId="1" fontId="5" fillId="0" borderId="86" xfId="0" applyNumberFormat="1" applyFont="1" applyFill="1" applyBorder="1" applyAlignment="1" applyProtection="1">
      <alignment vertical="center"/>
      <protection locked="0"/>
    </xf>
    <xf numFmtId="0" fontId="12" fillId="0" borderId="86" xfId="0" applyNumberFormat="1" applyFont="1" applyFill="1" applyBorder="1" applyAlignment="1" applyProtection="1">
      <alignment vertical="center"/>
      <protection locked="0"/>
    </xf>
    <xf numFmtId="0" fontId="5" fillId="0" borderId="86" xfId="0" quotePrefix="1" applyNumberFormat="1" applyFont="1" applyFill="1" applyBorder="1" applyAlignment="1" applyProtection="1">
      <alignment vertical="center"/>
      <protection locked="0"/>
    </xf>
    <xf numFmtId="0" fontId="5" fillId="0" borderId="86" xfId="0" applyNumberFormat="1" applyFont="1" applyFill="1" applyBorder="1" applyAlignment="1">
      <alignment vertical="center"/>
    </xf>
    <xf numFmtId="182" fontId="5" fillId="0" borderId="86" xfId="0" applyNumberFormat="1" applyFont="1" applyFill="1" applyBorder="1" applyAlignment="1" applyProtection="1">
      <alignment horizontal="left" vertical="center"/>
      <protection locked="0"/>
    </xf>
    <xf numFmtId="0" fontId="5" fillId="3" borderId="84" xfId="0" applyNumberFormat="1" applyFont="1" applyFill="1" applyBorder="1" applyAlignment="1" applyProtection="1">
      <alignment vertical="center"/>
      <protection locked="0"/>
    </xf>
    <xf numFmtId="57" fontId="5" fillId="3" borderId="88" xfId="0" applyNumberFormat="1" applyFont="1" applyFill="1" applyBorder="1" applyAlignment="1" applyProtection="1">
      <alignment vertical="center" shrinkToFit="1"/>
      <protection locked="0"/>
    </xf>
    <xf numFmtId="57" fontId="5" fillId="0" borderId="88" xfId="0" applyNumberFormat="1" applyFont="1" applyFill="1" applyBorder="1" applyAlignment="1" applyProtection="1">
      <alignment vertical="center" shrinkToFit="1"/>
      <protection locked="0"/>
    </xf>
    <xf numFmtId="0" fontId="25" fillId="0" borderId="84" xfId="0" applyNumberFormat="1" applyFont="1" applyFill="1" applyBorder="1" applyAlignment="1" applyProtection="1">
      <alignment vertical="center"/>
      <protection locked="0"/>
    </xf>
    <xf numFmtId="0" fontId="5" fillId="0" borderId="85" xfId="0" applyNumberFormat="1" applyFont="1" applyFill="1" applyBorder="1" applyAlignment="1" applyProtection="1">
      <alignment vertical="center"/>
      <protection locked="0"/>
    </xf>
    <xf numFmtId="0" fontId="25" fillId="2" borderId="84" xfId="0" applyNumberFormat="1" applyFont="1" applyFill="1" applyBorder="1" applyAlignment="1" applyProtection="1">
      <alignment vertical="center"/>
      <protection locked="0"/>
    </xf>
    <xf numFmtId="0" fontId="5" fillId="2" borderId="85" xfId="0" applyNumberFormat="1" applyFont="1" applyFill="1" applyBorder="1" applyAlignment="1" applyProtection="1">
      <alignment vertical="center"/>
      <protection locked="0"/>
    </xf>
    <xf numFmtId="0" fontId="5" fillId="0" borderId="84" xfId="0" quotePrefix="1" applyNumberFormat="1" applyFont="1" applyFill="1" applyBorder="1" applyAlignment="1" applyProtection="1">
      <alignment vertical="center"/>
      <protection locked="0"/>
    </xf>
    <xf numFmtId="0" fontId="5" fillId="0" borderId="85" xfId="0" applyFont="1" applyFill="1" applyBorder="1" applyAlignment="1">
      <alignment vertical="center"/>
    </xf>
    <xf numFmtId="0" fontId="5" fillId="0" borderId="84" xfId="0" applyNumberFormat="1" applyFont="1" applyFill="1" applyBorder="1" applyAlignment="1" applyProtection="1">
      <alignment vertical="center"/>
      <protection locked="0"/>
    </xf>
    <xf numFmtId="0" fontId="5" fillId="2" borderId="84" xfId="0" applyNumberFormat="1" applyFont="1" applyFill="1" applyBorder="1" applyAlignment="1" applyProtection="1">
      <alignment vertical="center"/>
      <protection locked="0"/>
    </xf>
    <xf numFmtId="0" fontId="12" fillId="0" borderId="85" xfId="0" applyNumberFormat="1" applyFont="1" applyFill="1" applyBorder="1" applyAlignment="1" applyProtection="1">
      <alignment vertical="center"/>
      <protection locked="0"/>
    </xf>
    <xf numFmtId="0" fontId="5" fillId="0" borderId="85" xfId="0" quotePrefix="1" applyNumberFormat="1" applyFont="1" applyFill="1" applyBorder="1" applyAlignment="1" applyProtection="1">
      <alignment vertical="center"/>
      <protection locked="0"/>
    </xf>
    <xf numFmtId="0" fontId="5" fillId="0" borderId="85" xfId="0" applyNumberFormat="1" applyFont="1" applyFill="1" applyBorder="1" applyAlignment="1">
      <alignment vertical="center"/>
    </xf>
    <xf numFmtId="0" fontId="5" fillId="0" borderId="85" xfId="0" applyNumberFormat="1" applyFont="1" applyFill="1" applyBorder="1" applyAlignment="1" applyProtection="1">
      <alignment horizontal="left" vertical="center"/>
      <protection locked="0"/>
    </xf>
    <xf numFmtId="0" fontId="5" fillId="0" borderId="90" xfId="0" applyNumberFormat="1" applyFont="1" applyFill="1" applyBorder="1" applyAlignment="1">
      <alignment horizontal="right" vertical="center"/>
    </xf>
    <xf numFmtId="0" fontId="5" fillId="2" borderId="90" xfId="0" applyNumberFormat="1" applyFont="1" applyFill="1" applyBorder="1" applyAlignment="1">
      <alignment horizontal="right" vertical="center"/>
    </xf>
    <xf numFmtId="0" fontId="5" fillId="2" borderId="84" xfId="0" applyNumberFormat="1" applyFont="1" applyFill="1" applyBorder="1" applyAlignment="1">
      <alignment vertical="center"/>
    </xf>
    <xf numFmtId="178" fontId="5" fillId="2" borderId="90" xfId="0" applyNumberFormat="1" applyFont="1" applyFill="1" applyBorder="1" applyAlignment="1" applyProtection="1">
      <alignment vertical="center"/>
      <protection locked="0"/>
    </xf>
    <xf numFmtId="0" fontId="6" fillId="13" borderId="67" xfId="4" applyFont="1" applyFill="1" applyBorder="1" applyAlignment="1">
      <alignment vertical="center"/>
    </xf>
    <xf numFmtId="177" fontId="5" fillId="0" borderId="84" xfId="0" applyNumberFormat="1" applyFont="1" applyFill="1" applyBorder="1" applyAlignment="1">
      <alignment vertical="center" shrinkToFit="1"/>
    </xf>
    <xf numFmtId="177" fontId="5" fillId="0" borderId="84" xfId="0" applyNumberFormat="1" applyFont="1" applyFill="1" applyBorder="1" applyAlignment="1">
      <alignment vertical="center"/>
    </xf>
    <xf numFmtId="177" fontId="5" fillId="0" borderId="85" xfId="0" applyNumberFormat="1" applyFont="1" applyFill="1" applyBorder="1" applyAlignment="1">
      <alignment vertical="center"/>
    </xf>
    <xf numFmtId="177" fontId="5" fillId="0" borderId="85" xfId="0" applyNumberFormat="1" applyFont="1" applyFill="1" applyBorder="1" applyAlignment="1">
      <alignment vertical="center" shrinkToFit="1"/>
    </xf>
    <xf numFmtId="177" fontId="5" fillId="0" borderId="86" xfId="0" applyNumberFormat="1" applyFont="1" applyFill="1" applyBorder="1" applyAlignment="1">
      <alignment vertical="center" shrinkToFit="1"/>
    </xf>
    <xf numFmtId="1" fontId="12" fillId="33" borderId="84" xfId="0" applyNumberFormat="1" applyFont="1" applyFill="1" applyBorder="1" applyAlignment="1">
      <alignment vertical="center"/>
    </xf>
    <xf numFmtId="1" fontId="5" fillId="0" borderId="69" xfId="4" applyNumberFormat="1" applyFont="1" applyFill="1" applyBorder="1" applyAlignment="1">
      <alignment vertical="center"/>
    </xf>
    <xf numFmtId="1" fontId="5" fillId="0" borderId="25" xfId="4" applyNumberFormat="1" applyFont="1" applyFill="1" applyBorder="1" applyAlignment="1">
      <alignment vertical="center"/>
    </xf>
    <xf numFmtId="1" fontId="5" fillId="0" borderId="14" xfId="4" applyNumberFormat="1" applyFont="1" applyFill="1" applyBorder="1" applyAlignment="1">
      <alignment vertical="center" shrinkToFit="1"/>
    </xf>
    <xf numFmtId="1" fontId="5" fillId="0" borderId="15" xfId="4" applyNumberFormat="1" applyFont="1" applyFill="1" applyBorder="1" applyAlignment="1">
      <alignment vertical="center" shrinkToFit="1"/>
    </xf>
    <xf numFmtId="1" fontId="5" fillId="0" borderId="112" xfId="4" applyNumberFormat="1" applyFont="1" applyFill="1" applyBorder="1" applyAlignment="1">
      <alignment vertical="center" shrinkToFit="1"/>
    </xf>
    <xf numFmtId="0" fontId="27" fillId="0" borderId="7" xfId="0" applyFont="1" applyFill="1" applyBorder="1" applyAlignment="1">
      <alignment horizontal="center" vertical="center" textRotation="180"/>
    </xf>
    <xf numFmtId="0" fontId="27" fillId="2" borderId="7" xfId="0" applyFont="1" applyFill="1" applyBorder="1" applyAlignment="1">
      <alignment horizontal="center" vertical="center" textRotation="180"/>
    </xf>
    <xf numFmtId="0" fontId="27" fillId="2" borderId="37" xfId="0" applyFont="1" applyFill="1" applyBorder="1" applyAlignment="1">
      <alignment horizontal="center" vertical="center" textRotation="180"/>
    </xf>
    <xf numFmtId="1" fontId="5" fillId="2" borderId="37" xfId="4" applyNumberFormat="1" applyFont="1" applyFill="1" applyBorder="1" applyAlignment="1">
      <alignment vertical="center" shrinkToFit="1"/>
    </xf>
    <xf numFmtId="176" fontId="5" fillId="2" borderId="28" xfId="4" applyNumberFormat="1" applyFont="1" applyFill="1" applyBorder="1" applyAlignment="1">
      <alignment vertical="center"/>
    </xf>
    <xf numFmtId="0" fontId="12" fillId="0" borderId="37" xfId="4" applyFont="1" applyFill="1" applyBorder="1" applyAlignment="1">
      <alignment horizontal="center" vertical="center" textRotation="180"/>
    </xf>
    <xf numFmtId="0" fontId="5" fillId="3" borderId="118" xfId="4" applyFont="1" applyFill="1" applyBorder="1" applyAlignment="1">
      <alignment horizontal="center" vertical="center"/>
    </xf>
    <xf numFmtId="0" fontId="5" fillId="3" borderId="119" xfId="4" applyFont="1" applyFill="1" applyBorder="1" applyAlignment="1">
      <alignment horizontal="center" vertical="center"/>
    </xf>
    <xf numFmtId="0" fontId="5" fillId="3" borderId="117" xfId="4" applyFont="1" applyFill="1" applyBorder="1" applyAlignment="1">
      <alignment horizontal="center" vertical="center"/>
    </xf>
    <xf numFmtId="0" fontId="5" fillId="3" borderId="120" xfId="4" applyFont="1" applyFill="1" applyBorder="1" applyAlignment="1">
      <alignment horizontal="center" vertical="center"/>
    </xf>
    <xf numFmtId="0" fontId="5" fillId="3" borderId="19" xfId="4" applyFont="1" applyFill="1" applyBorder="1" applyAlignment="1">
      <alignment vertical="center" wrapText="1"/>
    </xf>
    <xf numFmtId="0" fontId="5" fillId="3" borderId="51" xfId="4" applyFont="1" applyFill="1" applyBorder="1" applyAlignment="1">
      <alignment vertical="center" wrapText="1"/>
    </xf>
    <xf numFmtId="0" fontId="5" fillId="3" borderId="31" xfId="0" applyNumberFormat="1" applyFont="1" applyFill="1" applyBorder="1" applyAlignment="1" applyProtection="1">
      <alignment horizontal="center" vertical="center"/>
      <protection locked="0"/>
    </xf>
    <xf numFmtId="0" fontId="5" fillId="3" borderId="57" xfId="0" applyNumberFormat="1" applyFont="1" applyFill="1" applyBorder="1" applyAlignment="1" applyProtection="1">
      <alignment vertical="center"/>
      <protection locked="0"/>
    </xf>
    <xf numFmtId="57" fontId="5" fillId="3" borderId="57" xfId="0" applyNumberFormat="1" applyFont="1" applyFill="1" applyBorder="1" applyAlignment="1" applyProtection="1">
      <alignment vertical="center" shrinkToFit="1"/>
      <protection locked="0"/>
    </xf>
    <xf numFmtId="57" fontId="5" fillId="3" borderId="57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21" xfId="4" applyNumberFormat="1" applyFont="1" applyFill="1" applyBorder="1" applyAlignment="1">
      <alignment horizontal="center" vertical="center" shrinkToFit="1"/>
    </xf>
    <xf numFmtId="0" fontId="35" fillId="0" borderId="0" xfId="5" applyFont="1" applyFill="1" applyAlignment="1">
      <alignment vertical="center"/>
    </xf>
    <xf numFmtId="0" fontId="26" fillId="0" borderId="0" xfId="0" applyFont="1" applyFill="1">
      <alignment vertical="center"/>
    </xf>
    <xf numFmtId="0" fontId="5" fillId="4" borderId="82" xfId="4" applyFont="1" applyFill="1" applyBorder="1" applyAlignment="1">
      <alignment horizontal="left" vertical="center" wrapText="1"/>
    </xf>
    <xf numFmtId="0" fontId="6" fillId="18" borderId="19" xfId="4" applyFont="1" applyFill="1" applyBorder="1" applyAlignment="1">
      <alignment vertical="center"/>
    </xf>
    <xf numFmtId="0" fontId="5" fillId="18" borderId="12" xfId="4" applyFont="1" applyFill="1" applyBorder="1" applyAlignment="1">
      <alignment vertical="center"/>
    </xf>
    <xf numFmtId="0" fontId="5" fillId="5" borderId="74" xfId="4" applyFont="1" applyFill="1" applyBorder="1" applyAlignment="1">
      <alignment vertical="center"/>
    </xf>
    <xf numFmtId="0" fontId="5" fillId="5" borderId="31" xfId="4" applyFont="1" applyFill="1" applyBorder="1" applyAlignment="1">
      <alignment vertical="center"/>
    </xf>
    <xf numFmtId="0" fontId="5" fillId="5" borderId="121" xfId="4" applyFont="1" applyFill="1" applyBorder="1" applyAlignment="1">
      <alignment vertical="center"/>
    </xf>
    <xf numFmtId="0" fontId="5" fillId="5" borderId="45" xfId="4" applyFont="1" applyFill="1" applyBorder="1" applyAlignment="1">
      <alignment vertical="center"/>
    </xf>
    <xf numFmtId="0" fontId="5" fillId="4" borderId="31" xfId="4" applyFont="1" applyFill="1" applyBorder="1" applyAlignment="1">
      <alignment vertical="center"/>
    </xf>
    <xf numFmtId="0" fontId="33" fillId="0" borderId="0" xfId="4" applyFont="1" applyFill="1" applyAlignment="1">
      <alignment vertical="center"/>
    </xf>
    <xf numFmtId="0" fontId="28" fillId="0" borderId="0" xfId="0" applyFont="1" applyFill="1">
      <alignment vertical="center"/>
    </xf>
    <xf numFmtId="1" fontId="5" fillId="33" borderId="90" xfId="0" applyNumberFormat="1" applyFont="1" applyFill="1" applyBorder="1" applyAlignment="1">
      <alignment vertical="center" shrinkToFit="1"/>
    </xf>
    <xf numFmtId="1" fontId="5" fillId="0" borderId="90" xfId="12" applyNumberFormat="1" applyFont="1" applyFill="1" applyBorder="1" applyAlignment="1">
      <alignment vertical="top" shrinkToFit="1"/>
    </xf>
    <xf numFmtId="1" fontId="5" fillId="0" borderId="90" xfId="0" applyNumberFormat="1" applyFont="1" applyFill="1" applyBorder="1" applyAlignment="1" applyProtection="1">
      <alignment vertical="center"/>
      <protection locked="0"/>
    </xf>
    <xf numFmtId="2" fontId="5" fillId="10" borderId="22" xfId="3" applyNumberFormat="1" applyFont="1" applyFill="1" applyBorder="1" applyAlignment="1">
      <alignment vertical="center" shrinkToFit="1"/>
    </xf>
    <xf numFmtId="0" fontId="5" fillId="0" borderId="65" xfId="4" applyFont="1" applyFill="1" applyBorder="1" applyAlignment="1">
      <alignment vertical="center"/>
    </xf>
    <xf numFmtId="38" fontId="5" fillId="0" borderId="78" xfId="3" applyNumberFormat="1" applyFont="1" applyFill="1" applyBorder="1" applyAlignment="1">
      <alignment vertical="center"/>
    </xf>
    <xf numFmtId="38" fontId="5" fillId="0" borderId="64" xfId="3" applyNumberFormat="1" applyFont="1" applyFill="1" applyBorder="1" applyAlignment="1">
      <alignment vertical="center"/>
    </xf>
    <xf numFmtId="1" fontId="5" fillId="0" borderId="22" xfId="3" applyNumberFormat="1" applyFont="1" applyFill="1" applyBorder="1" applyAlignment="1">
      <alignment vertical="center" shrinkToFit="1"/>
    </xf>
    <xf numFmtId="0" fontId="5" fillId="0" borderId="66" xfId="4" applyFont="1" applyFill="1" applyBorder="1" applyAlignment="1">
      <alignment vertical="center"/>
    </xf>
    <xf numFmtId="1" fontId="5" fillId="0" borderId="68" xfId="3" applyNumberFormat="1" applyFont="1" applyFill="1" applyBorder="1" applyAlignment="1">
      <alignment horizontal="left" vertical="center"/>
    </xf>
    <xf numFmtId="1" fontId="5" fillId="0" borderId="78" xfId="3" applyNumberFormat="1" applyFont="1" applyFill="1" applyBorder="1" applyAlignment="1">
      <alignment vertical="center" shrinkToFit="1"/>
    </xf>
    <xf numFmtId="1" fontId="5" fillId="0" borderId="64" xfId="3" applyNumberFormat="1" applyFont="1" applyFill="1" applyBorder="1" applyAlignment="1">
      <alignment vertical="center" shrinkToFit="1"/>
    </xf>
    <xf numFmtId="176" fontId="12" fillId="0" borderId="0" xfId="4" applyNumberFormat="1" applyFont="1" applyFill="1" applyAlignment="1">
      <alignment vertical="center"/>
    </xf>
    <xf numFmtId="0" fontId="5" fillId="4" borderId="70" xfId="4" applyFont="1" applyFill="1" applyBorder="1" applyAlignment="1">
      <alignment horizontal="left" vertical="center" wrapText="1"/>
    </xf>
    <xf numFmtId="0" fontId="5" fillId="4" borderId="10" xfId="4" applyFont="1" applyFill="1" applyBorder="1" applyAlignment="1">
      <alignment horizontal="left" vertical="center" wrapText="1"/>
    </xf>
    <xf numFmtId="0" fontId="12" fillId="0" borderId="20" xfId="4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6" fontId="12" fillId="0" borderId="28" xfId="4" applyNumberFormat="1" applyFont="1" applyFill="1" applyBorder="1" applyAlignment="1">
      <alignment vertical="center" wrapText="1"/>
    </xf>
    <xf numFmtId="0" fontId="27" fillId="0" borderId="7" xfId="0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1" fontId="5" fillId="0" borderId="65" xfId="3" applyNumberFormat="1" applyFont="1" applyFill="1" applyBorder="1" applyAlignment="1">
      <alignment horizontal="left" vertical="top" wrapText="1"/>
    </xf>
    <xf numFmtId="0" fontId="0" fillId="0" borderId="79" xfId="0" applyFill="1" applyBorder="1" applyAlignment="1">
      <alignment vertical="top" wrapText="1"/>
    </xf>
    <xf numFmtId="0" fontId="0" fillId="0" borderId="67" xfId="0" applyFill="1" applyBorder="1" applyAlignment="1">
      <alignment vertical="top" wrapText="1"/>
    </xf>
  </cellXfs>
  <cellStyles count="14">
    <cellStyle name="ハイパーリンク" xfId="5" builtinId="8"/>
    <cellStyle name="ハイパーリンク 2" xfId="11"/>
    <cellStyle name="桁区切り" xfId="3" builtinId="6"/>
    <cellStyle name="桁区切り 2 2" xfId="7"/>
    <cellStyle name="標準" xfId="0" builtinId="0"/>
    <cellStyle name="標準 2" xfId="1"/>
    <cellStyle name="標準 2 2 2" xfId="8"/>
    <cellStyle name="標準 3" xfId="2"/>
    <cellStyle name="標準 4" xfId="6"/>
    <cellStyle name="標準 5" xfId="9"/>
    <cellStyle name="標準 6" xfId="10"/>
    <cellStyle name="標準 7" xfId="13"/>
    <cellStyle name="標準_6gasデータ2001q" xfId="4"/>
    <cellStyle name="標準_第24表" xfId="12"/>
  </cellStyles>
  <dxfs count="0"/>
  <tableStyles count="0" defaultTableStyle="TableStyleMedium2" defaultPivotStyle="PivotStyleLight16"/>
  <colors>
    <mruColors>
      <color rgb="FFFFFF99"/>
      <color rgb="FFFFFFCC"/>
      <color rgb="FFCCFFFF"/>
      <color rgb="FFCCCCFF"/>
      <color rgb="FFCCFFCC"/>
      <color rgb="FFCC99FF"/>
      <color rgb="FF9966FF"/>
      <color rgb="FF99FF99"/>
      <color rgb="FF99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/>
              <a:t>宮城県内の</a:t>
            </a:r>
            <a:r>
              <a:rPr lang="en-US" altLang="ja-JP"/>
              <a:t>CO</a:t>
            </a:r>
            <a:r>
              <a:rPr lang="en-US" altLang="ja-JP" sz="1200"/>
              <a:t>2</a:t>
            </a:r>
            <a:r>
              <a:rPr lang="ja-JP" altLang="en-US"/>
              <a:t>直接排出量</a:t>
            </a:r>
          </a:p>
        </c:rich>
      </c:tx>
      <c:layout>
        <c:manualLayout>
          <c:xMode val="edge"/>
          <c:yMode val="edge"/>
          <c:x val="0.16695609152102742"/>
          <c:y val="0.76681478735179387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529556276101136E-2"/>
          <c:y val="0.16341040050460343"/>
          <c:w val="0.89984740808641994"/>
          <c:h val="0.746533480943845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CO2直排!$AG$35</c:f>
              <c:strCache>
                <c:ptCount val="1"/>
                <c:pt idx="0">
                  <c:v>エネ転換部門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CO2直排!$G$35:$AF$35</c:f>
              <c:numCache>
                <c:formatCode>0</c:formatCode>
                <c:ptCount val="26"/>
                <c:pt idx="0">
                  <c:v>664.0118771037844</c:v>
                </c:pt>
                <c:pt idx="1">
                  <c:v>563.21302024267425</c:v>
                </c:pt>
                <c:pt idx="2">
                  <c:v>630.39591079482034</c:v>
                </c:pt>
                <c:pt idx="3">
                  <c:v>587.24394731660891</c:v>
                </c:pt>
                <c:pt idx="4">
                  <c:v>662.74571428783929</c:v>
                </c:pt>
                <c:pt idx="5">
                  <c:v>635.90806492391062</c:v>
                </c:pt>
                <c:pt idx="6">
                  <c:v>627.99969822787648</c:v>
                </c:pt>
                <c:pt idx="7">
                  <c:v>678.86387328529781</c:v>
                </c:pt>
                <c:pt idx="8">
                  <c:v>559.45087508571601</c:v>
                </c:pt>
                <c:pt idx="9">
                  <c:v>550.70402151685107</c:v>
                </c:pt>
                <c:pt idx="10">
                  <c:v>509.6576957745574</c:v>
                </c:pt>
                <c:pt idx="11">
                  <c:v>766.37542104592887</c:v>
                </c:pt>
                <c:pt idx="12">
                  <c:v>673.68449292839318</c:v>
                </c:pt>
                <c:pt idx="13">
                  <c:v>756.26990719981654</c:v>
                </c:pt>
                <c:pt idx="14">
                  <c:v>696.42028708830219</c:v>
                </c:pt>
                <c:pt idx="15">
                  <c:v>957.35516978715589</c:v>
                </c:pt>
                <c:pt idx="16">
                  <c:v>1357.3437459214847</c:v>
                </c:pt>
                <c:pt idx="17">
                  <c:v>1232.5682928598144</c:v>
                </c:pt>
                <c:pt idx="18">
                  <c:v>1030.1388880565687</c:v>
                </c:pt>
                <c:pt idx="19">
                  <c:v>1025.5584971186947</c:v>
                </c:pt>
                <c:pt idx="20">
                  <c:v>1123.4168895143423</c:v>
                </c:pt>
                <c:pt idx="21">
                  <c:v>65.973094245020974</c:v>
                </c:pt>
                <c:pt idx="22">
                  <c:v>1012.9938403092541</c:v>
                </c:pt>
                <c:pt idx="23">
                  <c:v>835.04293989954158</c:v>
                </c:pt>
                <c:pt idx="24">
                  <c:v>793.36198103657421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CO2直排!$AG$36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CO2直排!$G$36:$AF$36</c:f>
              <c:numCache>
                <c:formatCode>0</c:formatCode>
                <c:ptCount val="26"/>
                <c:pt idx="0">
                  <c:v>5239.0596109165899</c:v>
                </c:pt>
                <c:pt idx="1">
                  <c:v>5627.7714971506903</c:v>
                </c:pt>
                <c:pt idx="2">
                  <c:v>5578.3424080377235</c:v>
                </c:pt>
                <c:pt idx="3">
                  <c:v>5570.8152755795254</c:v>
                </c:pt>
                <c:pt idx="4">
                  <c:v>5897.4884202086741</c:v>
                </c:pt>
                <c:pt idx="5">
                  <c:v>5885.1059409588488</c:v>
                </c:pt>
                <c:pt idx="6">
                  <c:v>5934.3198253809478</c:v>
                </c:pt>
                <c:pt idx="7">
                  <c:v>6504.9463813530419</c:v>
                </c:pt>
                <c:pt idx="8">
                  <c:v>5764.533783399309</c:v>
                </c:pt>
                <c:pt idx="9">
                  <c:v>5816.2064093023628</c:v>
                </c:pt>
                <c:pt idx="10">
                  <c:v>6078.7339557477535</c:v>
                </c:pt>
                <c:pt idx="11">
                  <c:v>5788.3200988548169</c:v>
                </c:pt>
                <c:pt idx="12">
                  <c:v>5790.640885078913</c:v>
                </c:pt>
                <c:pt idx="13">
                  <c:v>5914.5405333992367</c:v>
                </c:pt>
                <c:pt idx="14">
                  <c:v>5951.7268207469569</c:v>
                </c:pt>
                <c:pt idx="15">
                  <c:v>6381.774852943211</c:v>
                </c:pt>
                <c:pt idx="16">
                  <c:v>6200.7071811472761</c:v>
                </c:pt>
                <c:pt idx="17">
                  <c:v>6613.8503991135876</c:v>
                </c:pt>
                <c:pt idx="18">
                  <c:v>6173.7411111202564</c:v>
                </c:pt>
                <c:pt idx="19">
                  <c:v>5797.4690153882011</c:v>
                </c:pt>
                <c:pt idx="20">
                  <c:v>5757.217791692141</c:v>
                </c:pt>
                <c:pt idx="21">
                  <c:v>4253.9289032691267</c:v>
                </c:pt>
                <c:pt idx="22">
                  <c:v>6242.1900210174954</c:v>
                </c:pt>
                <c:pt idx="23">
                  <c:v>6058.8427669361818</c:v>
                </c:pt>
                <c:pt idx="24">
                  <c:v>5753.8274157415872</c:v>
                </c:pt>
                <c:pt idx="25">
                  <c:v>0</c:v>
                </c:pt>
              </c:numCache>
            </c:numRef>
          </c:val>
        </c:ser>
        <c:ser>
          <c:idx val="2"/>
          <c:order val="2"/>
          <c:tx>
            <c:strRef>
              <c:f>CO2直排!$AG$37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CO2直排!$G$37:$AF$37</c:f>
              <c:numCache>
                <c:formatCode>0</c:formatCode>
                <c:ptCount val="26"/>
                <c:pt idx="0">
                  <c:v>3458.5675088903577</c:v>
                </c:pt>
                <c:pt idx="1">
                  <c:v>3555.0037179377755</c:v>
                </c:pt>
                <c:pt idx="2">
                  <c:v>3801.3905953753906</c:v>
                </c:pt>
                <c:pt idx="3">
                  <c:v>4057.5310311893991</c:v>
                </c:pt>
                <c:pt idx="4">
                  <c:v>4075.5831915528565</c:v>
                </c:pt>
                <c:pt idx="5">
                  <c:v>4108.5581956914175</c:v>
                </c:pt>
                <c:pt idx="6">
                  <c:v>4313.7837025408389</c:v>
                </c:pt>
                <c:pt idx="7">
                  <c:v>4381.1633844603939</c:v>
                </c:pt>
                <c:pt idx="8">
                  <c:v>4567.8248519334074</c:v>
                </c:pt>
                <c:pt idx="9">
                  <c:v>4765.3836513786218</c:v>
                </c:pt>
                <c:pt idx="10">
                  <c:v>4844.589761408688</c:v>
                </c:pt>
                <c:pt idx="11">
                  <c:v>4824.5166789778441</c:v>
                </c:pt>
                <c:pt idx="12">
                  <c:v>4558.0333155958078</c:v>
                </c:pt>
                <c:pt idx="13">
                  <c:v>4899.9560775201326</c:v>
                </c:pt>
                <c:pt idx="14">
                  <c:v>4740.9279382811255</c:v>
                </c:pt>
                <c:pt idx="15">
                  <c:v>4555.4537555202569</c:v>
                </c:pt>
                <c:pt idx="16">
                  <c:v>4477.2256128814979</c:v>
                </c:pt>
                <c:pt idx="17">
                  <c:v>4492.442350683953</c:v>
                </c:pt>
                <c:pt idx="18">
                  <c:v>4143.4346012143615</c:v>
                </c:pt>
                <c:pt idx="19">
                  <c:v>4132.3343188733397</c:v>
                </c:pt>
                <c:pt idx="20">
                  <c:v>4191.0912915877179</c:v>
                </c:pt>
                <c:pt idx="21">
                  <c:v>3900.6298815665768</c:v>
                </c:pt>
                <c:pt idx="22">
                  <c:v>4788.0729123110377</c:v>
                </c:pt>
                <c:pt idx="23">
                  <c:v>4949.3058457154648</c:v>
                </c:pt>
                <c:pt idx="24">
                  <c:v>4813.4694265331646</c:v>
                </c:pt>
                <c:pt idx="25">
                  <c:v>0</c:v>
                </c:pt>
              </c:numCache>
            </c:numRef>
          </c:val>
        </c:ser>
        <c:ser>
          <c:idx val="3"/>
          <c:order val="3"/>
          <c:tx>
            <c:strRef>
              <c:f>CO2直排!$AG$38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CO2直排!$G$38:$AF$38</c:f>
              <c:numCache>
                <c:formatCode>0</c:formatCode>
                <c:ptCount val="26"/>
                <c:pt idx="0">
                  <c:v>2751.1194074822092</c:v>
                </c:pt>
                <c:pt idx="1">
                  <c:v>2723.5712685553617</c:v>
                </c:pt>
                <c:pt idx="2">
                  <c:v>2971.8574178211952</c:v>
                </c:pt>
                <c:pt idx="3">
                  <c:v>3196.9002827126164</c:v>
                </c:pt>
                <c:pt idx="4">
                  <c:v>3500.0630812611553</c:v>
                </c:pt>
                <c:pt idx="5">
                  <c:v>3586.7875850812711</c:v>
                </c:pt>
                <c:pt idx="6">
                  <c:v>3293.668430885984</c:v>
                </c:pt>
                <c:pt idx="7">
                  <c:v>4024.3154632039127</c:v>
                </c:pt>
                <c:pt idx="8">
                  <c:v>3452.4599352434661</c:v>
                </c:pt>
                <c:pt idx="9">
                  <c:v>3801.1564153799332</c:v>
                </c:pt>
                <c:pt idx="10">
                  <c:v>3820.114445467892</c:v>
                </c:pt>
                <c:pt idx="11">
                  <c:v>3874.5294895326651</c:v>
                </c:pt>
                <c:pt idx="12">
                  <c:v>3833.2561089039032</c:v>
                </c:pt>
                <c:pt idx="13">
                  <c:v>4202.6405243546214</c:v>
                </c:pt>
                <c:pt idx="14">
                  <c:v>3976.2376642346635</c:v>
                </c:pt>
                <c:pt idx="15">
                  <c:v>4402.925526507498</c:v>
                </c:pt>
                <c:pt idx="16">
                  <c:v>4018.3792970039926</c:v>
                </c:pt>
                <c:pt idx="17">
                  <c:v>4289.1220344302146</c:v>
                </c:pt>
                <c:pt idx="18">
                  <c:v>4102.5596123629894</c:v>
                </c:pt>
                <c:pt idx="19">
                  <c:v>4215.3609955235997</c:v>
                </c:pt>
                <c:pt idx="20">
                  <c:v>3926.2076094060453</c:v>
                </c:pt>
                <c:pt idx="21">
                  <c:v>4633.1739568472949</c:v>
                </c:pt>
                <c:pt idx="22">
                  <c:v>4841.9666940944799</c:v>
                </c:pt>
                <c:pt idx="23">
                  <c:v>4812.8517206269544</c:v>
                </c:pt>
                <c:pt idx="24">
                  <c:v>4622.3979362500986</c:v>
                </c:pt>
                <c:pt idx="25">
                  <c:v>0</c:v>
                </c:pt>
              </c:numCache>
            </c:numRef>
          </c:val>
        </c:ser>
        <c:ser>
          <c:idx val="4"/>
          <c:order val="4"/>
          <c:tx>
            <c:strRef>
              <c:f>CO2直排!$AG$39</c:f>
              <c:strCache>
                <c:ptCount val="1"/>
                <c:pt idx="0">
                  <c:v>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CO2直排!$G$39:$AF$39</c:f>
              <c:numCache>
                <c:formatCode>0</c:formatCode>
                <c:ptCount val="26"/>
                <c:pt idx="0">
                  <c:v>2085.7303405078801</c:v>
                </c:pt>
                <c:pt idx="1">
                  <c:v>2228.4285209235536</c:v>
                </c:pt>
                <c:pt idx="2">
                  <c:v>2303.6674117137959</c:v>
                </c:pt>
                <c:pt idx="3">
                  <c:v>2907.3061221374392</c:v>
                </c:pt>
                <c:pt idx="4">
                  <c:v>3045.2762109068049</c:v>
                </c:pt>
                <c:pt idx="5">
                  <c:v>3124.3723116352412</c:v>
                </c:pt>
                <c:pt idx="6">
                  <c:v>3028.8435360903204</c:v>
                </c:pt>
                <c:pt idx="7">
                  <c:v>3738.8899401857011</c:v>
                </c:pt>
                <c:pt idx="8">
                  <c:v>3081.3507416419197</c:v>
                </c:pt>
                <c:pt idx="9">
                  <c:v>3157.883715041924</c:v>
                </c:pt>
                <c:pt idx="10">
                  <c:v>3208.3613129807618</c:v>
                </c:pt>
                <c:pt idx="11">
                  <c:v>3183.8803767792047</c:v>
                </c:pt>
                <c:pt idx="12">
                  <c:v>3232.7312444755612</c:v>
                </c:pt>
                <c:pt idx="13">
                  <c:v>3247.7995468528607</c:v>
                </c:pt>
                <c:pt idx="14">
                  <c:v>3435.9106730989151</c:v>
                </c:pt>
                <c:pt idx="15">
                  <c:v>3826.4447985810784</c:v>
                </c:pt>
                <c:pt idx="16">
                  <c:v>3476.2211201460163</c:v>
                </c:pt>
                <c:pt idx="17">
                  <c:v>3677.4614858656037</c:v>
                </c:pt>
                <c:pt idx="18">
                  <c:v>3319.7568904001778</c:v>
                </c:pt>
                <c:pt idx="19">
                  <c:v>3914.0211487265606</c:v>
                </c:pt>
                <c:pt idx="20">
                  <c:v>3645.8155447847025</c:v>
                </c:pt>
                <c:pt idx="21">
                  <c:v>4339.9338500875538</c:v>
                </c:pt>
                <c:pt idx="22">
                  <c:v>4684.0535791672664</c:v>
                </c:pt>
                <c:pt idx="23">
                  <c:v>4580.4374108821348</c:v>
                </c:pt>
                <c:pt idx="24">
                  <c:v>4045.9559041215193</c:v>
                </c:pt>
                <c:pt idx="25">
                  <c:v>0</c:v>
                </c:pt>
              </c:numCache>
            </c:numRef>
          </c:val>
        </c:ser>
        <c:ser>
          <c:idx val="5"/>
          <c:order val="5"/>
          <c:tx>
            <c:strRef>
              <c:f>CO2直排!$AG$41</c:f>
              <c:strCache>
                <c:ptCount val="1"/>
                <c:pt idx="0">
                  <c:v>工業プロセス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CO2直排!$G$41:$AF$41</c:f>
              <c:numCache>
                <c:formatCode>0</c:formatCode>
                <c:ptCount val="26"/>
                <c:pt idx="0">
                  <c:v>208.87553318575229</c:v>
                </c:pt>
                <c:pt idx="1">
                  <c:v>164.51305359698856</c:v>
                </c:pt>
                <c:pt idx="2">
                  <c:v>187.20816434701439</c:v>
                </c:pt>
                <c:pt idx="3">
                  <c:v>202.40648867962403</c:v>
                </c:pt>
                <c:pt idx="4">
                  <c:v>207.27118018783924</c:v>
                </c:pt>
                <c:pt idx="5">
                  <c:v>215.06638577561526</c:v>
                </c:pt>
                <c:pt idx="6">
                  <c:v>210.51311745964728</c:v>
                </c:pt>
                <c:pt idx="7">
                  <c:v>218.47465451052898</c:v>
                </c:pt>
                <c:pt idx="8">
                  <c:v>228.37911480543045</c:v>
                </c:pt>
                <c:pt idx="9">
                  <c:v>237.54737330432559</c:v>
                </c:pt>
                <c:pt idx="10">
                  <c:v>241.84248566764643</c:v>
                </c:pt>
                <c:pt idx="11">
                  <c:v>253.85358077408486</c:v>
                </c:pt>
                <c:pt idx="12">
                  <c:v>245.42764159979362</c:v>
                </c:pt>
                <c:pt idx="13">
                  <c:v>253.72536681968037</c:v>
                </c:pt>
                <c:pt idx="14">
                  <c:v>254.90137997162068</c:v>
                </c:pt>
                <c:pt idx="15">
                  <c:v>247.78908101311737</c:v>
                </c:pt>
                <c:pt idx="16">
                  <c:v>270.14101044278186</c:v>
                </c:pt>
                <c:pt idx="17">
                  <c:v>195.75810094267061</c:v>
                </c:pt>
                <c:pt idx="18">
                  <c:v>188.47091574288538</c:v>
                </c:pt>
                <c:pt idx="19">
                  <c:v>159.11407600795857</c:v>
                </c:pt>
                <c:pt idx="20">
                  <c:v>234.6568115273937</c:v>
                </c:pt>
                <c:pt idx="21">
                  <c:v>160.2894626686639</c:v>
                </c:pt>
                <c:pt idx="22">
                  <c:v>236.37848269721164</c:v>
                </c:pt>
                <c:pt idx="23">
                  <c:v>262.46797648015286</c:v>
                </c:pt>
                <c:pt idx="24">
                  <c:v>255.7049654356625</c:v>
                </c:pt>
                <c:pt idx="25">
                  <c:v>0</c:v>
                </c:pt>
              </c:numCache>
            </c:numRef>
          </c:val>
        </c:ser>
        <c:ser>
          <c:idx val="6"/>
          <c:order val="6"/>
          <c:tx>
            <c:strRef>
              <c:f>CO2直排!$AG$42</c:f>
              <c:strCache>
                <c:ptCount val="1"/>
                <c:pt idx="0">
                  <c:v>廃棄物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CO2直排!$G$42:$AF$42</c:f>
              <c:numCache>
                <c:formatCode>0</c:formatCode>
                <c:ptCount val="26"/>
                <c:pt idx="0">
                  <c:v>669.1540994570189</c:v>
                </c:pt>
                <c:pt idx="1">
                  <c:v>647.14318832278855</c:v>
                </c:pt>
                <c:pt idx="2">
                  <c:v>687.404453657109</c:v>
                </c:pt>
                <c:pt idx="3">
                  <c:v>631.05111859337273</c:v>
                </c:pt>
                <c:pt idx="4">
                  <c:v>689.45166481353135</c:v>
                </c:pt>
                <c:pt idx="5">
                  <c:v>708.89297403874139</c:v>
                </c:pt>
                <c:pt idx="6">
                  <c:v>691.00913502640151</c:v>
                </c:pt>
                <c:pt idx="7">
                  <c:v>730.6793113807455</c:v>
                </c:pt>
                <c:pt idx="8">
                  <c:v>729.9017591073482</c:v>
                </c:pt>
                <c:pt idx="9">
                  <c:v>725.96049011668231</c:v>
                </c:pt>
                <c:pt idx="10">
                  <c:v>766.42862597042983</c:v>
                </c:pt>
                <c:pt idx="11">
                  <c:v>770.53911126931939</c:v>
                </c:pt>
                <c:pt idx="12">
                  <c:v>738.43804398733801</c:v>
                </c:pt>
                <c:pt idx="13">
                  <c:v>816.71007024897995</c:v>
                </c:pt>
                <c:pt idx="14">
                  <c:v>787.48156753534033</c:v>
                </c:pt>
                <c:pt idx="15">
                  <c:v>764.15675131455203</c:v>
                </c:pt>
                <c:pt idx="16">
                  <c:v>723.4931454100431</c:v>
                </c:pt>
                <c:pt idx="17">
                  <c:v>765.74194331831973</c:v>
                </c:pt>
                <c:pt idx="18">
                  <c:v>774.38195354829156</c:v>
                </c:pt>
                <c:pt idx="19">
                  <c:v>645.27860517833869</c:v>
                </c:pt>
                <c:pt idx="20">
                  <c:v>689.19464559967128</c:v>
                </c:pt>
                <c:pt idx="21">
                  <c:v>687.13986122088488</c:v>
                </c:pt>
                <c:pt idx="22">
                  <c:v>736.31885088264517</c:v>
                </c:pt>
                <c:pt idx="23">
                  <c:v>767.25052556606181</c:v>
                </c:pt>
                <c:pt idx="24">
                  <c:v>579.33437657409911</c:v>
                </c:pt>
                <c:pt idx="25">
                  <c:v>0</c:v>
                </c:pt>
              </c:numCache>
            </c:numRef>
          </c:val>
        </c:ser>
        <c:ser>
          <c:idx val="7"/>
          <c:order val="7"/>
          <c:tx>
            <c:strRef>
              <c:f>CO2直排!$AG$43</c:f>
              <c:strCache>
                <c:ptCount val="1"/>
                <c:pt idx="0">
                  <c:v>他(農業・間接CO2等)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CO2直排!$G$43:$AF$43</c:f>
              <c:numCache>
                <c:formatCode>0</c:formatCode>
                <c:ptCount val="26"/>
                <c:pt idx="0">
                  <c:v>129.67378467936771</c:v>
                </c:pt>
                <c:pt idx="1">
                  <c:v>125.09285441529858</c:v>
                </c:pt>
                <c:pt idx="2">
                  <c:v>119.69442756641625</c:v>
                </c:pt>
                <c:pt idx="3">
                  <c:v>115.63979404233538</c:v>
                </c:pt>
                <c:pt idx="4">
                  <c:v>111.43924763479649</c:v>
                </c:pt>
                <c:pt idx="5">
                  <c:v>113.38367367583629</c:v>
                </c:pt>
                <c:pt idx="6">
                  <c:v>115.39722812570686</c:v>
                </c:pt>
                <c:pt idx="7">
                  <c:v>113.9901418205359</c:v>
                </c:pt>
                <c:pt idx="8">
                  <c:v>107.03316106564633</c:v>
                </c:pt>
                <c:pt idx="9">
                  <c:v>107.2105457378633</c:v>
                </c:pt>
                <c:pt idx="10">
                  <c:v>111.06148473703547</c:v>
                </c:pt>
                <c:pt idx="11">
                  <c:v>97.81085865126866</c:v>
                </c:pt>
                <c:pt idx="12">
                  <c:v>93.289924917569124</c:v>
                </c:pt>
                <c:pt idx="13">
                  <c:v>89.283898484782185</c:v>
                </c:pt>
                <c:pt idx="14">
                  <c:v>87.144172914137897</c:v>
                </c:pt>
                <c:pt idx="15">
                  <c:v>85.323407286533836</c:v>
                </c:pt>
                <c:pt idx="16">
                  <c:v>82.138229068731036</c:v>
                </c:pt>
                <c:pt idx="17">
                  <c:v>81.292920745417874</c:v>
                </c:pt>
                <c:pt idx="18">
                  <c:v>72.781117167332809</c:v>
                </c:pt>
                <c:pt idx="19">
                  <c:v>68.980139994253875</c:v>
                </c:pt>
                <c:pt idx="20">
                  <c:v>66.376814728844323</c:v>
                </c:pt>
                <c:pt idx="21">
                  <c:v>63.448906184563114</c:v>
                </c:pt>
                <c:pt idx="22">
                  <c:v>68.92812079178907</c:v>
                </c:pt>
                <c:pt idx="23">
                  <c:v>70.23342777455133</c:v>
                </c:pt>
                <c:pt idx="24">
                  <c:v>138.88289067797081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70449280"/>
        <c:axId val="270537088"/>
      </c:barChart>
      <c:dateAx>
        <c:axId val="270449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0537088"/>
        <c:crosses val="autoZero"/>
        <c:auto val="1"/>
        <c:lblOffset val="0"/>
        <c:baseTimeUnit val="years"/>
        <c:minorUnit val="1"/>
      </c:dateAx>
      <c:valAx>
        <c:axId val="270537088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千ｔ</a:t>
                </a:r>
                <a:r>
                  <a:rPr lang="en-US" altLang="ja-JP"/>
                  <a:t>-CO2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2.7865241307024682E-2"/>
              <c:y val="0.23718334892227377"/>
            </c:manualLayout>
          </c:layout>
          <c:overlay val="0"/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04492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479911444473426E-2"/>
          <c:y val="1.1975419700153077E-2"/>
          <c:w val="0.96681987100389466"/>
          <c:h val="0.17695909412670532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/>
              <a:t>宮城県内の</a:t>
            </a:r>
            <a:r>
              <a:rPr lang="en-US" altLang="ja-JP"/>
              <a:t>CO</a:t>
            </a:r>
            <a:r>
              <a:rPr lang="en-US" altLang="ja-JP" sz="1200"/>
              <a:t>2</a:t>
            </a:r>
            <a:r>
              <a:rPr lang="ja-JP" altLang="en-US"/>
              <a:t>直接排出割合</a:t>
            </a:r>
          </a:p>
        </c:rich>
      </c:tx>
      <c:layout>
        <c:manualLayout>
          <c:xMode val="edge"/>
          <c:yMode val="edge"/>
          <c:x val="0.15445608741997621"/>
          <c:y val="0.717539421909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6289644451982"/>
          <c:y val="3.4746892537239442E-2"/>
          <c:w val="0.89151407201905253"/>
          <c:h val="0.8751968805201718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CO2直排!$AG$35</c:f>
              <c:strCache>
                <c:ptCount val="1"/>
                <c:pt idx="0">
                  <c:v>エネ転換部門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CO2直排!$G$35:$AF$35</c:f>
              <c:numCache>
                <c:formatCode>0</c:formatCode>
                <c:ptCount val="26"/>
                <c:pt idx="0">
                  <c:v>664.0118771037844</c:v>
                </c:pt>
                <c:pt idx="1">
                  <c:v>563.21302024267425</c:v>
                </c:pt>
                <c:pt idx="2">
                  <c:v>630.39591079482034</c:v>
                </c:pt>
                <c:pt idx="3">
                  <c:v>587.24394731660891</c:v>
                </c:pt>
                <c:pt idx="4">
                  <c:v>662.74571428783929</c:v>
                </c:pt>
                <c:pt idx="5">
                  <c:v>635.90806492391062</c:v>
                </c:pt>
                <c:pt idx="6">
                  <c:v>627.99969822787648</c:v>
                </c:pt>
                <c:pt idx="7">
                  <c:v>678.86387328529781</c:v>
                </c:pt>
                <c:pt idx="8">
                  <c:v>559.45087508571601</c:v>
                </c:pt>
                <c:pt idx="9">
                  <c:v>550.70402151685107</c:v>
                </c:pt>
                <c:pt idx="10">
                  <c:v>509.6576957745574</c:v>
                </c:pt>
                <c:pt idx="11">
                  <c:v>766.37542104592887</c:v>
                </c:pt>
                <c:pt idx="12">
                  <c:v>673.68449292839318</c:v>
                </c:pt>
                <c:pt idx="13">
                  <c:v>756.26990719981654</c:v>
                </c:pt>
                <c:pt idx="14">
                  <c:v>696.42028708830219</c:v>
                </c:pt>
                <c:pt idx="15">
                  <c:v>957.35516978715589</c:v>
                </c:pt>
                <c:pt idx="16">
                  <c:v>1357.3437459214847</c:v>
                </c:pt>
                <c:pt idx="17">
                  <c:v>1232.5682928598144</c:v>
                </c:pt>
                <c:pt idx="18">
                  <c:v>1030.1388880565687</c:v>
                </c:pt>
                <c:pt idx="19">
                  <c:v>1025.5584971186947</c:v>
                </c:pt>
                <c:pt idx="20">
                  <c:v>1123.4168895143423</c:v>
                </c:pt>
                <c:pt idx="21">
                  <c:v>65.973094245020974</c:v>
                </c:pt>
                <c:pt idx="22">
                  <c:v>1012.9938403092541</c:v>
                </c:pt>
                <c:pt idx="23">
                  <c:v>835.04293989954158</c:v>
                </c:pt>
                <c:pt idx="24">
                  <c:v>793.36198103657421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CO2直排!$AG$36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CO2直排!$G$36:$AF$36</c:f>
              <c:numCache>
                <c:formatCode>0</c:formatCode>
                <c:ptCount val="26"/>
                <c:pt idx="0">
                  <c:v>5239.0596109165899</c:v>
                </c:pt>
                <c:pt idx="1">
                  <c:v>5627.7714971506903</c:v>
                </c:pt>
                <c:pt idx="2">
                  <c:v>5578.3424080377235</c:v>
                </c:pt>
                <c:pt idx="3">
                  <c:v>5570.8152755795254</c:v>
                </c:pt>
                <c:pt idx="4">
                  <c:v>5897.4884202086741</c:v>
                </c:pt>
                <c:pt idx="5">
                  <c:v>5885.1059409588488</c:v>
                </c:pt>
                <c:pt idx="6">
                  <c:v>5934.3198253809478</c:v>
                </c:pt>
                <c:pt idx="7">
                  <c:v>6504.9463813530419</c:v>
                </c:pt>
                <c:pt idx="8">
                  <c:v>5764.533783399309</c:v>
                </c:pt>
                <c:pt idx="9">
                  <c:v>5816.2064093023628</c:v>
                </c:pt>
                <c:pt idx="10">
                  <c:v>6078.7339557477535</c:v>
                </c:pt>
                <c:pt idx="11">
                  <c:v>5788.3200988548169</c:v>
                </c:pt>
                <c:pt idx="12">
                  <c:v>5790.640885078913</c:v>
                </c:pt>
                <c:pt idx="13">
                  <c:v>5914.5405333992367</c:v>
                </c:pt>
                <c:pt idx="14">
                  <c:v>5951.7268207469569</c:v>
                </c:pt>
                <c:pt idx="15">
                  <c:v>6381.774852943211</c:v>
                </c:pt>
                <c:pt idx="16">
                  <c:v>6200.7071811472761</c:v>
                </c:pt>
                <c:pt idx="17">
                  <c:v>6613.8503991135876</c:v>
                </c:pt>
                <c:pt idx="18">
                  <c:v>6173.7411111202564</c:v>
                </c:pt>
                <c:pt idx="19">
                  <c:v>5797.4690153882011</c:v>
                </c:pt>
                <c:pt idx="20">
                  <c:v>5757.217791692141</c:v>
                </c:pt>
                <c:pt idx="21">
                  <c:v>4253.9289032691267</c:v>
                </c:pt>
                <c:pt idx="22">
                  <c:v>6242.1900210174954</c:v>
                </c:pt>
                <c:pt idx="23">
                  <c:v>6058.8427669361818</c:v>
                </c:pt>
                <c:pt idx="24">
                  <c:v>5753.8274157415872</c:v>
                </c:pt>
                <c:pt idx="25">
                  <c:v>0</c:v>
                </c:pt>
              </c:numCache>
            </c:numRef>
          </c:val>
        </c:ser>
        <c:ser>
          <c:idx val="2"/>
          <c:order val="2"/>
          <c:tx>
            <c:strRef>
              <c:f>CO2直排!$AG$37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CO2直排!$G$37:$AF$37</c:f>
              <c:numCache>
                <c:formatCode>0</c:formatCode>
                <c:ptCount val="26"/>
                <c:pt idx="0">
                  <c:v>3458.5675088903577</c:v>
                </c:pt>
                <c:pt idx="1">
                  <c:v>3555.0037179377755</c:v>
                </c:pt>
                <c:pt idx="2">
                  <c:v>3801.3905953753906</c:v>
                </c:pt>
                <c:pt idx="3">
                  <c:v>4057.5310311893991</c:v>
                </c:pt>
                <c:pt idx="4">
                  <c:v>4075.5831915528565</c:v>
                </c:pt>
                <c:pt idx="5">
                  <c:v>4108.5581956914175</c:v>
                </c:pt>
                <c:pt idx="6">
                  <c:v>4313.7837025408389</c:v>
                </c:pt>
                <c:pt idx="7">
                  <c:v>4381.1633844603939</c:v>
                </c:pt>
                <c:pt idx="8">
                  <c:v>4567.8248519334074</c:v>
                </c:pt>
                <c:pt idx="9">
                  <c:v>4765.3836513786218</c:v>
                </c:pt>
                <c:pt idx="10">
                  <c:v>4844.589761408688</c:v>
                </c:pt>
                <c:pt idx="11">
                  <c:v>4824.5166789778441</c:v>
                </c:pt>
                <c:pt idx="12">
                  <c:v>4558.0333155958078</c:v>
                </c:pt>
                <c:pt idx="13">
                  <c:v>4899.9560775201326</c:v>
                </c:pt>
                <c:pt idx="14">
                  <c:v>4740.9279382811255</c:v>
                </c:pt>
                <c:pt idx="15">
                  <c:v>4555.4537555202569</c:v>
                </c:pt>
                <c:pt idx="16">
                  <c:v>4477.2256128814979</c:v>
                </c:pt>
                <c:pt idx="17">
                  <c:v>4492.442350683953</c:v>
                </c:pt>
                <c:pt idx="18">
                  <c:v>4143.4346012143615</c:v>
                </c:pt>
                <c:pt idx="19">
                  <c:v>4132.3343188733397</c:v>
                </c:pt>
                <c:pt idx="20">
                  <c:v>4191.0912915877179</c:v>
                </c:pt>
                <c:pt idx="21">
                  <c:v>3900.6298815665768</c:v>
                </c:pt>
                <c:pt idx="22">
                  <c:v>4788.0729123110377</c:v>
                </c:pt>
                <c:pt idx="23">
                  <c:v>4949.3058457154648</c:v>
                </c:pt>
                <c:pt idx="24">
                  <c:v>4813.4694265331646</c:v>
                </c:pt>
                <c:pt idx="25">
                  <c:v>0</c:v>
                </c:pt>
              </c:numCache>
            </c:numRef>
          </c:val>
        </c:ser>
        <c:ser>
          <c:idx val="3"/>
          <c:order val="3"/>
          <c:tx>
            <c:strRef>
              <c:f>CO2直排!$AG$38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CO2直排!$G$38:$AF$38</c:f>
              <c:numCache>
                <c:formatCode>0</c:formatCode>
                <c:ptCount val="26"/>
                <c:pt idx="0">
                  <c:v>2751.1194074822092</c:v>
                </c:pt>
                <c:pt idx="1">
                  <c:v>2723.5712685553617</c:v>
                </c:pt>
                <c:pt idx="2">
                  <c:v>2971.8574178211952</c:v>
                </c:pt>
                <c:pt idx="3">
                  <c:v>3196.9002827126164</c:v>
                </c:pt>
                <c:pt idx="4">
                  <c:v>3500.0630812611553</c:v>
                </c:pt>
                <c:pt idx="5">
                  <c:v>3586.7875850812711</c:v>
                </c:pt>
                <c:pt idx="6">
                  <c:v>3293.668430885984</c:v>
                </c:pt>
                <c:pt idx="7">
                  <c:v>4024.3154632039127</c:v>
                </c:pt>
                <c:pt idx="8">
                  <c:v>3452.4599352434661</c:v>
                </c:pt>
                <c:pt idx="9">
                  <c:v>3801.1564153799332</c:v>
                </c:pt>
                <c:pt idx="10">
                  <c:v>3820.114445467892</c:v>
                </c:pt>
                <c:pt idx="11">
                  <c:v>3874.5294895326651</c:v>
                </c:pt>
                <c:pt idx="12">
                  <c:v>3833.2561089039032</c:v>
                </c:pt>
                <c:pt idx="13">
                  <c:v>4202.6405243546214</c:v>
                </c:pt>
                <c:pt idx="14">
                  <c:v>3976.2376642346635</c:v>
                </c:pt>
                <c:pt idx="15">
                  <c:v>4402.925526507498</c:v>
                </c:pt>
                <c:pt idx="16">
                  <c:v>4018.3792970039926</c:v>
                </c:pt>
                <c:pt idx="17">
                  <c:v>4289.1220344302146</c:v>
                </c:pt>
                <c:pt idx="18">
                  <c:v>4102.5596123629894</c:v>
                </c:pt>
                <c:pt idx="19">
                  <c:v>4215.3609955235997</c:v>
                </c:pt>
                <c:pt idx="20">
                  <c:v>3926.2076094060453</c:v>
                </c:pt>
                <c:pt idx="21">
                  <c:v>4633.1739568472949</c:v>
                </c:pt>
                <c:pt idx="22">
                  <c:v>4841.9666940944799</c:v>
                </c:pt>
                <c:pt idx="23">
                  <c:v>4812.8517206269544</c:v>
                </c:pt>
                <c:pt idx="24">
                  <c:v>4622.3979362500986</c:v>
                </c:pt>
                <c:pt idx="25">
                  <c:v>0</c:v>
                </c:pt>
              </c:numCache>
            </c:numRef>
          </c:val>
        </c:ser>
        <c:ser>
          <c:idx val="4"/>
          <c:order val="4"/>
          <c:tx>
            <c:strRef>
              <c:f>CO2直排!$AG$39</c:f>
              <c:strCache>
                <c:ptCount val="1"/>
                <c:pt idx="0">
                  <c:v>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CO2直排!$G$39:$AF$39</c:f>
              <c:numCache>
                <c:formatCode>0</c:formatCode>
                <c:ptCount val="26"/>
                <c:pt idx="0">
                  <c:v>2085.7303405078801</c:v>
                </c:pt>
                <c:pt idx="1">
                  <c:v>2228.4285209235536</c:v>
                </c:pt>
                <c:pt idx="2">
                  <c:v>2303.6674117137959</c:v>
                </c:pt>
                <c:pt idx="3">
                  <c:v>2907.3061221374392</c:v>
                </c:pt>
                <c:pt idx="4">
                  <c:v>3045.2762109068049</c:v>
                </c:pt>
                <c:pt idx="5">
                  <c:v>3124.3723116352412</c:v>
                </c:pt>
                <c:pt idx="6">
                  <c:v>3028.8435360903204</c:v>
                </c:pt>
                <c:pt idx="7">
                  <c:v>3738.8899401857011</c:v>
                </c:pt>
                <c:pt idx="8">
                  <c:v>3081.3507416419197</c:v>
                </c:pt>
                <c:pt idx="9">
                  <c:v>3157.883715041924</c:v>
                </c:pt>
                <c:pt idx="10">
                  <c:v>3208.3613129807618</c:v>
                </c:pt>
                <c:pt idx="11">
                  <c:v>3183.8803767792047</c:v>
                </c:pt>
                <c:pt idx="12">
                  <c:v>3232.7312444755612</c:v>
                </c:pt>
                <c:pt idx="13">
                  <c:v>3247.7995468528607</c:v>
                </c:pt>
                <c:pt idx="14">
                  <c:v>3435.9106730989151</c:v>
                </c:pt>
                <c:pt idx="15">
                  <c:v>3826.4447985810784</c:v>
                </c:pt>
                <c:pt idx="16">
                  <c:v>3476.2211201460163</c:v>
                </c:pt>
                <c:pt idx="17">
                  <c:v>3677.4614858656037</c:v>
                </c:pt>
                <c:pt idx="18">
                  <c:v>3319.7568904001778</c:v>
                </c:pt>
                <c:pt idx="19">
                  <c:v>3914.0211487265606</c:v>
                </c:pt>
                <c:pt idx="20">
                  <c:v>3645.8155447847025</c:v>
                </c:pt>
                <c:pt idx="21">
                  <c:v>4339.9338500875538</c:v>
                </c:pt>
                <c:pt idx="22">
                  <c:v>4684.0535791672664</c:v>
                </c:pt>
                <c:pt idx="23">
                  <c:v>4580.4374108821348</c:v>
                </c:pt>
                <c:pt idx="24">
                  <c:v>4045.9559041215193</c:v>
                </c:pt>
                <c:pt idx="25">
                  <c:v>0</c:v>
                </c:pt>
              </c:numCache>
            </c:numRef>
          </c:val>
        </c:ser>
        <c:ser>
          <c:idx val="5"/>
          <c:order val="5"/>
          <c:tx>
            <c:strRef>
              <c:f>CO2直排!$AG$41</c:f>
              <c:strCache>
                <c:ptCount val="1"/>
                <c:pt idx="0">
                  <c:v>工業プロセス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CO2直排!$G$41:$AF$41</c:f>
              <c:numCache>
                <c:formatCode>0</c:formatCode>
                <c:ptCount val="26"/>
                <c:pt idx="0">
                  <c:v>208.87553318575229</c:v>
                </c:pt>
                <c:pt idx="1">
                  <c:v>164.51305359698856</c:v>
                </c:pt>
                <c:pt idx="2">
                  <c:v>187.20816434701439</c:v>
                </c:pt>
                <c:pt idx="3">
                  <c:v>202.40648867962403</c:v>
                </c:pt>
                <c:pt idx="4">
                  <c:v>207.27118018783924</c:v>
                </c:pt>
                <c:pt idx="5">
                  <c:v>215.06638577561526</c:v>
                </c:pt>
                <c:pt idx="6">
                  <c:v>210.51311745964728</c:v>
                </c:pt>
                <c:pt idx="7">
                  <c:v>218.47465451052898</c:v>
                </c:pt>
                <c:pt idx="8">
                  <c:v>228.37911480543045</c:v>
                </c:pt>
                <c:pt idx="9">
                  <c:v>237.54737330432559</c:v>
                </c:pt>
                <c:pt idx="10">
                  <c:v>241.84248566764643</c:v>
                </c:pt>
                <c:pt idx="11">
                  <c:v>253.85358077408486</c:v>
                </c:pt>
                <c:pt idx="12">
                  <c:v>245.42764159979362</c:v>
                </c:pt>
                <c:pt idx="13">
                  <c:v>253.72536681968037</c:v>
                </c:pt>
                <c:pt idx="14">
                  <c:v>254.90137997162068</c:v>
                </c:pt>
                <c:pt idx="15">
                  <c:v>247.78908101311737</c:v>
                </c:pt>
                <c:pt idx="16">
                  <c:v>270.14101044278186</c:v>
                </c:pt>
                <c:pt idx="17">
                  <c:v>195.75810094267061</c:v>
                </c:pt>
                <c:pt idx="18">
                  <c:v>188.47091574288538</c:v>
                </c:pt>
                <c:pt idx="19">
                  <c:v>159.11407600795857</c:v>
                </c:pt>
                <c:pt idx="20">
                  <c:v>234.6568115273937</c:v>
                </c:pt>
                <c:pt idx="21">
                  <c:v>160.2894626686639</c:v>
                </c:pt>
                <c:pt idx="22">
                  <c:v>236.37848269721164</c:v>
                </c:pt>
                <c:pt idx="23">
                  <c:v>262.46797648015286</c:v>
                </c:pt>
                <c:pt idx="24">
                  <c:v>255.7049654356625</c:v>
                </c:pt>
                <c:pt idx="25">
                  <c:v>0</c:v>
                </c:pt>
              </c:numCache>
            </c:numRef>
          </c:val>
        </c:ser>
        <c:ser>
          <c:idx val="6"/>
          <c:order val="6"/>
          <c:tx>
            <c:strRef>
              <c:f>CO2直排!$AG$42</c:f>
              <c:strCache>
                <c:ptCount val="1"/>
                <c:pt idx="0">
                  <c:v>廃棄物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CO2直排!$G$42:$AF$42</c:f>
              <c:numCache>
                <c:formatCode>0</c:formatCode>
                <c:ptCount val="26"/>
                <c:pt idx="0">
                  <c:v>669.1540994570189</c:v>
                </c:pt>
                <c:pt idx="1">
                  <c:v>647.14318832278855</c:v>
                </c:pt>
                <c:pt idx="2">
                  <c:v>687.404453657109</c:v>
                </c:pt>
                <c:pt idx="3">
                  <c:v>631.05111859337273</c:v>
                </c:pt>
                <c:pt idx="4">
                  <c:v>689.45166481353135</c:v>
                </c:pt>
                <c:pt idx="5">
                  <c:v>708.89297403874139</c:v>
                </c:pt>
                <c:pt idx="6">
                  <c:v>691.00913502640151</c:v>
                </c:pt>
                <c:pt idx="7">
                  <c:v>730.6793113807455</c:v>
                </c:pt>
                <c:pt idx="8">
                  <c:v>729.9017591073482</c:v>
                </c:pt>
                <c:pt idx="9">
                  <c:v>725.96049011668231</c:v>
                </c:pt>
                <c:pt idx="10">
                  <c:v>766.42862597042983</c:v>
                </c:pt>
                <c:pt idx="11">
                  <c:v>770.53911126931939</c:v>
                </c:pt>
                <c:pt idx="12">
                  <c:v>738.43804398733801</c:v>
                </c:pt>
                <c:pt idx="13">
                  <c:v>816.71007024897995</c:v>
                </c:pt>
                <c:pt idx="14">
                  <c:v>787.48156753534033</c:v>
                </c:pt>
                <c:pt idx="15">
                  <c:v>764.15675131455203</c:v>
                </c:pt>
                <c:pt idx="16">
                  <c:v>723.4931454100431</c:v>
                </c:pt>
                <c:pt idx="17">
                  <c:v>765.74194331831973</c:v>
                </c:pt>
                <c:pt idx="18">
                  <c:v>774.38195354829156</c:v>
                </c:pt>
                <c:pt idx="19">
                  <c:v>645.27860517833869</c:v>
                </c:pt>
                <c:pt idx="20">
                  <c:v>689.19464559967128</c:v>
                </c:pt>
                <c:pt idx="21">
                  <c:v>687.13986122088488</c:v>
                </c:pt>
                <c:pt idx="22">
                  <c:v>736.31885088264517</c:v>
                </c:pt>
                <c:pt idx="23">
                  <c:v>767.25052556606181</c:v>
                </c:pt>
                <c:pt idx="24">
                  <c:v>579.33437657409911</c:v>
                </c:pt>
                <c:pt idx="25">
                  <c:v>0</c:v>
                </c:pt>
              </c:numCache>
            </c:numRef>
          </c:val>
        </c:ser>
        <c:ser>
          <c:idx val="7"/>
          <c:order val="7"/>
          <c:tx>
            <c:strRef>
              <c:f>CO2直排!$AG$43</c:f>
              <c:strCache>
                <c:ptCount val="1"/>
                <c:pt idx="0">
                  <c:v>他(農業・間接CO2等)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CO2直排!$G$33:$AF$33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CO2直排!$G$43:$AF$43</c:f>
              <c:numCache>
                <c:formatCode>0</c:formatCode>
                <c:ptCount val="26"/>
                <c:pt idx="0">
                  <c:v>129.67378467936771</c:v>
                </c:pt>
                <c:pt idx="1">
                  <c:v>125.09285441529858</c:v>
                </c:pt>
                <c:pt idx="2">
                  <c:v>119.69442756641625</c:v>
                </c:pt>
                <c:pt idx="3">
                  <c:v>115.63979404233538</c:v>
                </c:pt>
                <c:pt idx="4">
                  <c:v>111.43924763479649</c:v>
                </c:pt>
                <c:pt idx="5">
                  <c:v>113.38367367583629</c:v>
                </c:pt>
                <c:pt idx="6">
                  <c:v>115.39722812570686</c:v>
                </c:pt>
                <c:pt idx="7">
                  <c:v>113.9901418205359</c:v>
                </c:pt>
                <c:pt idx="8">
                  <c:v>107.03316106564633</c:v>
                </c:pt>
                <c:pt idx="9">
                  <c:v>107.2105457378633</c:v>
                </c:pt>
                <c:pt idx="10">
                  <c:v>111.06148473703547</c:v>
                </c:pt>
                <c:pt idx="11">
                  <c:v>97.81085865126866</c:v>
                </c:pt>
                <c:pt idx="12">
                  <c:v>93.289924917569124</c:v>
                </c:pt>
                <c:pt idx="13">
                  <c:v>89.283898484782185</c:v>
                </c:pt>
                <c:pt idx="14">
                  <c:v>87.144172914137897</c:v>
                </c:pt>
                <c:pt idx="15">
                  <c:v>85.323407286533836</c:v>
                </c:pt>
                <c:pt idx="16">
                  <c:v>82.138229068731036</c:v>
                </c:pt>
                <c:pt idx="17">
                  <c:v>81.292920745417874</c:v>
                </c:pt>
                <c:pt idx="18">
                  <c:v>72.781117167332809</c:v>
                </c:pt>
                <c:pt idx="19">
                  <c:v>68.980139994253875</c:v>
                </c:pt>
                <c:pt idx="20">
                  <c:v>66.376814728844323</c:v>
                </c:pt>
                <c:pt idx="21">
                  <c:v>63.448906184563114</c:v>
                </c:pt>
                <c:pt idx="22">
                  <c:v>68.92812079178907</c:v>
                </c:pt>
                <c:pt idx="23">
                  <c:v>70.23342777455133</c:v>
                </c:pt>
                <c:pt idx="24">
                  <c:v>138.88289067797081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70600832"/>
        <c:axId val="270619008"/>
      </c:barChart>
      <c:dateAx>
        <c:axId val="270600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0619008"/>
        <c:crosses val="autoZero"/>
        <c:auto val="1"/>
        <c:lblOffset val="0"/>
        <c:baseTimeUnit val="years"/>
        <c:minorUnit val="1"/>
      </c:dateAx>
      <c:valAx>
        <c:axId val="270619008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0600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1</xdr:row>
      <xdr:rowOff>11206</xdr:rowOff>
    </xdr:from>
    <xdr:to>
      <xdr:col>9</xdr:col>
      <xdr:colOff>235323</xdr:colOff>
      <xdr:row>30</xdr:row>
      <xdr:rowOff>100853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190498</xdr:colOff>
      <xdr:row>0</xdr:row>
      <xdr:rowOff>89647</xdr:rowOff>
    </xdr:from>
    <xdr:to>
      <xdr:col>18</xdr:col>
      <xdr:colOff>44822</xdr:colOff>
      <xdr:row>30</xdr:row>
      <xdr:rowOff>145675</xdr:rowOff>
    </xdr:to>
    <xdr:pic>
      <xdr:nvPicPr>
        <xdr:cNvPr id="4" name="図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56" t="1602" r="-1056" b="43218"/>
        <a:stretch/>
      </xdr:blipFill>
      <xdr:spPr bwMode="auto">
        <a:xfrm>
          <a:off x="3160057" y="89647"/>
          <a:ext cx="3182471" cy="47064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134470</xdr:colOff>
      <xdr:row>1</xdr:row>
      <xdr:rowOff>44823</xdr:rowOff>
    </xdr:from>
    <xdr:to>
      <xdr:col>26</xdr:col>
      <xdr:colOff>224116</xdr:colOff>
      <xdr:row>30</xdr:row>
      <xdr:rowOff>134470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26</xdr:col>
      <xdr:colOff>168088</xdr:colOff>
      <xdr:row>1</xdr:row>
      <xdr:rowOff>33618</xdr:rowOff>
    </xdr:from>
    <xdr:to>
      <xdr:col>35</xdr:col>
      <xdr:colOff>22412</xdr:colOff>
      <xdr:row>31</xdr:row>
      <xdr:rowOff>67235</xdr:rowOff>
    </xdr:to>
    <xdr:pic>
      <xdr:nvPicPr>
        <xdr:cNvPr id="6" name="図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56" t="56553" r="-1056"/>
        <a:stretch/>
      </xdr:blipFill>
      <xdr:spPr bwMode="auto">
        <a:xfrm>
          <a:off x="9424147" y="145677"/>
          <a:ext cx="3182471" cy="4740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337"/>
  <sheetViews>
    <sheetView tabSelected="1" zoomScale="85" zoomScaleNormal="85" workbookViewId="0">
      <selection activeCell="AM20" sqref="AM20"/>
    </sheetView>
  </sheetViews>
  <sheetFormatPr defaultRowHeight="9.9499999999999993" customHeight="1"/>
  <cols>
    <col min="1" max="1" width="2" style="1" customWidth="1"/>
    <col min="2" max="2" width="5" style="1" customWidth="1"/>
    <col min="3" max="3" width="2.140625" style="1" customWidth="1"/>
    <col min="4" max="4" width="4.5703125" style="1" customWidth="1"/>
    <col min="5" max="5" width="10.85546875" style="1" customWidth="1"/>
    <col min="6" max="6" width="3.140625" style="1" customWidth="1"/>
    <col min="7" max="36" width="5.5703125" style="1" customWidth="1"/>
    <col min="37" max="39" width="5.5703125" customWidth="1"/>
    <col min="40" max="45" width="5.5703125" style="1" customWidth="1"/>
    <col min="46" max="16384" width="9.140625" style="1"/>
  </cols>
  <sheetData>
    <row r="1" spans="3:36" s="9" customFormat="1" ht="8.25" customHeight="1">
      <c r="C1" s="2"/>
      <c r="D1" s="2"/>
      <c r="E1" s="2"/>
      <c r="AG1" s="2"/>
      <c r="AH1" s="2"/>
      <c r="AI1" s="2"/>
      <c r="AJ1" s="2"/>
    </row>
    <row r="2" spans="3:36" s="9" customFormat="1" ht="12" customHeight="1">
      <c r="C2" s="2"/>
      <c r="D2" s="2"/>
      <c r="E2" s="2"/>
      <c r="AG2" s="2"/>
      <c r="AH2" s="2"/>
      <c r="AI2" s="2"/>
      <c r="AJ2" s="2"/>
    </row>
    <row r="3" spans="3:36" s="9" customFormat="1" ht="12" customHeight="1">
      <c r="C3" s="2"/>
      <c r="D3" s="2"/>
      <c r="E3" s="2"/>
      <c r="AG3" s="2"/>
      <c r="AH3" s="2"/>
      <c r="AI3" s="2"/>
      <c r="AJ3" s="2"/>
    </row>
    <row r="4" spans="3:36" s="9" customFormat="1" ht="12" customHeight="1">
      <c r="C4" s="2"/>
      <c r="D4" s="2"/>
      <c r="E4" s="2"/>
      <c r="AG4" s="2"/>
      <c r="AH4" s="2"/>
      <c r="AI4" s="2"/>
      <c r="AJ4" s="2"/>
    </row>
    <row r="5" spans="3:36" s="9" customFormat="1" ht="12" customHeight="1">
      <c r="C5" s="2"/>
      <c r="D5" s="2"/>
      <c r="E5" s="2"/>
      <c r="AG5" s="2"/>
      <c r="AH5" s="2"/>
      <c r="AI5" s="2"/>
      <c r="AJ5" s="2"/>
    </row>
    <row r="6" spans="3:36" s="9" customFormat="1" ht="12" customHeight="1">
      <c r="C6" s="2"/>
      <c r="D6" s="2"/>
      <c r="E6" s="2"/>
      <c r="AG6" s="2"/>
      <c r="AH6" s="2"/>
      <c r="AI6" s="2"/>
      <c r="AJ6" s="2"/>
    </row>
    <row r="7" spans="3:36" s="9" customFormat="1" ht="12" customHeight="1">
      <c r="C7" s="2"/>
      <c r="D7" s="2"/>
      <c r="E7" s="2"/>
      <c r="AG7" s="2"/>
      <c r="AH7" s="2"/>
      <c r="AI7" s="2"/>
      <c r="AJ7" s="2"/>
    </row>
    <row r="8" spans="3:36" s="9" customFormat="1" ht="12" customHeight="1">
      <c r="C8" s="2"/>
      <c r="D8" s="2"/>
      <c r="E8" s="2"/>
      <c r="AG8" s="2"/>
      <c r="AH8" s="2"/>
      <c r="AI8" s="2"/>
      <c r="AJ8" s="2"/>
    </row>
    <row r="9" spans="3:36" s="9" customFormat="1" ht="12" customHeight="1">
      <c r="C9" s="2"/>
      <c r="D9" s="2"/>
      <c r="E9" s="2"/>
      <c r="AG9" s="2"/>
      <c r="AH9" s="2"/>
      <c r="AI9" s="2"/>
      <c r="AJ9" s="2"/>
    </row>
    <row r="10" spans="3:36" s="9" customFormat="1" ht="12" customHeight="1">
      <c r="C10" s="2"/>
      <c r="D10" s="2"/>
      <c r="E10" s="2"/>
      <c r="AG10" s="2"/>
      <c r="AH10" s="2"/>
      <c r="AI10" s="2"/>
      <c r="AJ10" s="2"/>
    </row>
    <row r="11" spans="3:36" s="9" customFormat="1" ht="12" customHeight="1">
      <c r="C11" s="2"/>
      <c r="D11" s="2"/>
      <c r="E11" s="2"/>
      <c r="AG11" s="2"/>
      <c r="AH11" s="2"/>
      <c r="AI11" s="2"/>
      <c r="AJ11" s="2"/>
    </row>
    <row r="12" spans="3:36" s="9" customFormat="1" ht="12" customHeight="1">
      <c r="C12" s="2"/>
      <c r="D12" s="2"/>
      <c r="E12" s="2"/>
      <c r="AG12" s="2"/>
      <c r="AH12" s="2"/>
      <c r="AI12" s="2"/>
      <c r="AJ12" s="2"/>
    </row>
    <row r="13" spans="3:36" s="9" customFormat="1" ht="12" customHeight="1">
      <c r="C13" s="2"/>
      <c r="D13" s="2"/>
      <c r="E13" s="2"/>
      <c r="AG13" s="2"/>
      <c r="AH13" s="2"/>
      <c r="AI13" s="2"/>
      <c r="AJ13" s="2"/>
    </row>
    <row r="14" spans="3:36" s="9" customFormat="1" ht="12" customHeight="1">
      <c r="C14" s="2"/>
      <c r="D14" s="2"/>
      <c r="E14" s="2"/>
      <c r="AG14" s="2"/>
      <c r="AH14" s="2"/>
      <c r="AI14" s="2"/>
      <c r="AJ14" s="2"/>
    </row>
    <row r="15" spans="3:36" s="9" customFormat="1" ht="12" customHeight="1">
      <c r="C15" s="2"/>
      <c r="D15" s="2"/>
      <c r="E15" s="2"/>
      <c r="AG15" s="2"/>
      <c r="AH15" s="2"/>
      <c r="AI15" s="2"/>
      <c r="AJ15" s="2"/>
    </row>
    <row r="16" spans="3:36" s="9" customFormat="1" ht="12" customHeight="1">
      <c r="C16" s="2"/>
      <c r="D16" s="2"/>
      <c r="E16" s="2"/>
      <c r="AG16" s="2"/>
      <c r="AH16" s="2"/>
      <c r="AI16" s="2"/>
      <c r="AJ16" s="2"/>
    </row>
    <row r="17" spans="2:36" s="9" customFormat="1" ht="12" customHeight="1">
      <c r="C17" s="2"/>
      <c r="D17" s="2"/>
      <c r="E17" s="2"/>
      <c r="AG17" s="2"/>
      <c r="AH17" s="2"/>
      <c r="AI17" s="2"/>
      <c r="AJ17" s="2"/>
    </row>
    <row r="18" spans="2:36" s="9" customFormat="1" ht="12" customHeight="1">
      <c r="C18" s="2"/>
      <c r="D18" s="2"/>
      <c r="E18" s="2"/>
      <c r="AG18" s="2"/>
      <c r="AH18" s="2"/>
      <c r="AI18" s="2"/>
      <c r="AJ18" s="2"/>
    </row>
    <row r="19" spans="2:36" s="9" customFormat="1" ht="12" customHeight="1">
      <c r="C19" s="2"/>
      <c r="D19" s="2"/>
      <c r="E19" s="2"/>
      <c r="AG19" s="2"/>
      <c r="AH19" s="2"/>
      <c r="AI19" s="2"/>
      <c r="AJ19" s="2"/>
    </row>
    <row r="20" spans="2:36" s="9" customFormat="1" ht="12" customHeight="1">
      <c r="C20" s="2"/>
      <c r="D20" s="2"/>
      <c r="E20" s="2"/>
      <c r="AG20" s="2"/>
      <c r="AH20" s="2"/>
      <c r="AI20" s="2"/>
      <c r="AJ20" s="2"/>
    </row>
    <row r="21" spans="2:36" s="9" customFormat="1" ht="12" customHeight="1">
      <c r="C21" s="2"/>
      <c r="D21" s="2"/>
      <c r="E21" s="2"/>
      <c r="AG21" s="2"/>
      <c r="AH21" s="2"/>
      <c r="AI21" s="2"/>
      <c r="AJ21" s="2"/>
    </row>
    <row r="22" spans="2:36" s="9" customFormat="1" ht="12" customHeight="1">
      <c r="C22" s="2"/>
      <c r="D22" s="2"/>
      <c r="E22" s="2"/>
      <c r="AG22" s="2"/>
      <c r="AH22" s="2"/>
      <c r="AI22" s="2"/>
      <c r="AJ22" s="2"/>
    </row>
    <row r="23" spans="2:36" s="9" customFormat="1" ht="12" customHeight="1">
      <c r="C23" s="2"/>
      <c r="D23" s="2"/>
      <c r="E23" s="2"/>
      <c r="AG23" s="2"/>
      <c r="AH23" s="2"/>
      <c r="AI23" s="2"/>
      <c r="AJ23" s="2"/>
    </row>
    <row r="24" spans="2:36" s="9" customFormat="1" ht="12" customHeight="1">
      <c r="C24" s="2"/>
      <c r="D24" s="2"/>
      <c r="E24" s="2"/>
      <c r="AG24" s="2"/>
      <c r="AH24" s="2"/>
      <c r="AI24" s="2"/>
      <c r="AJ24" s="2"/>
    </row>
    <row r="25" spans="2:36" s="9" customFormat="1" ht="12" customHeight="1">
      <c r="C25" s="2"/>
      <c r="D25" s="2"/>
      <c r="E25" s="2"/>
      <c r="AG25" s="2"/>
      <c r="AH25" s="2"/>
      <c r="AI25" s="2"/>
      <c r="AJ25" s="2"/>
    </row>
    <row r="26" spans="2:36" s="9" customFormat="1" ht="12" customHeight="1">
      <c r="C26" s="2"/>
      <c r="D26" s="2"/>
      <c r="E26" s="2"/>
      <c r="AG26" s="2"/>
      <c r="AH26" s="2"/>
      <c r="AI26" s="2"/>
      <c r="AJ26" s="2"/>
    </row>
    <row r="27" spans="2:36" s="9" customFormat="1" ht="12" customHeight="1">
      <c r="C27" s="2"/>
      <c r="D27" s="2"/>
      <c r="E27" s="2"/>
      <c r="AG27" s="2"/>
      <c r="AH27" s="2"/>
      <c r="AI27" s="2"/>
      <c r="AJ27" s="2"/>
    </row>
    <row r="28" spans="2:36" s="9" customFormat="1" ht="12" customHeight="1">
      <c r="C28" s="2"/>
      <c r="D28" s="2"/>
      <c r="E28" s="2"/>
      <c r="AG28" s="2"/>
      <c r="AH28" s="2"/>
      <c r="AI28" s="2"/>
      <c r="AJ28" s="2"/>
    </row>
    <row r="29" spans="2:36" s="9" customFormat="1" ht="12" customHeight="1">
      <c r="C29" s="2"/>
      <c r="D29" s="2"/>
      <c r="E29" s="2"/>
      <c r="AG29" s="2"/>
      <c r="AH29" s="2"/>
      <c r="AI29" s="2"/>
      <c r="AJ29" s="2"/>
    </row>
    <row r="30" spans="2:36" s="9" customFormat="1" ht="12" customHeight="1">
      <c r="C30" s="2"/>
      <c r="D30" s="2"/>
      <c r="E30" s="2"/>
      <c r="AG30" s="2"/>
      <c r="AH30" s="2"/>
      <c r="AI30" s="2"/>
      <c r="AJ30" s="2"/>
    </row>
    <row r="31" spans="2:36" s="9" customFormat="1" ht="12" customHeight="1">
      <c r="C31" s="2"/>
      <c r="D31" s="2"/>
      <c r="E31" s="2"/>
      <c r="AG31" s="2"/>
      <c r="AH31" s="2"/>
      <c r="AI31" s="2"/>
      <c r="AJ31" s="2"/>
    </row>
    <row r="32" spans="2:36" s="209" customFormat="1" ht="15.75" customHeight="1">
      <c r="B32" s="210" t="s">
        <v>290</v>
      </c>
      <c r="L32" s="382"/>
      <c r="O32" s="684" t="s">
        <v>291</v>
      </c>
      <c r="Q32" s="684" t="s">
        <v>292</v>
      </c>
      <c r="AG32" s="211"/>
      <c r="AH32" s="211"/>
      <c r="AI32" s="211"/>
      <c r="AJ32" s="211"/>
    </row>
    <row r="33" spans="1:38" s="7" customFormat="1" ht="9.9499999999999993" customHeight="1">
      <c r="B33" s="667"/>
      <c r="C33" s="203"/>
      <c r="D33" s="203" t="s">
        <v>276</v>
      </c>
      <c r="E33" s="203"/>
      <c r="F33" s="668"/>
      <c r="G33" s="673">
        <v>33147</v>
      </c>
      <c r="H33" s="673">
        <v>33512</v>
      </c>
      <c r="I33" s="673">
        <v>33878</v>
      </c>
      <c r="J33" s="673">
        <v>34243</v>
      </c>
      <c r="K33" s="673">
        <v>34608</v>
      </c>
      <c r="L33" s="673">
        <v>34973</v>
      </c>
      <c r="M33" s="673">
        <v>35339</v>
      </c>
      <c r="N33" s="673">
        <v>35704</v>
      </c>
      <c r="O33" s="673">
        <v>36069</v>
      </c>
      <c r="P33" s="673">
        <v>36434</v>
      </c>
      <c r="Q33" s="673">
        <v>36800</v>
      </c>
      <c r="R33" s="673">
        <v>37165</v>
      </c>
      <c r="S33" s="673">
        <v>37530</v>
      </c>
      <c r="T33" s="673">
        <v>37895</v>
      </c>
      <c r="U33" s="673">
        <v>38261</v>
      </c>
      <c r="V33" s="673">
        <v>38626</v>
      </c>
      <c r="W33" s="673">
        <v>38991</v>
      </c>
      <c r="X33" s="673">
        <v>39356</v>
      </c>
      <c r="Y33" s="673">
        <v>39722</v>
      </c>
      <c r="Z33" s="673">
        <v>40087</v>
      </c>
      <c r="AA33" s="673">
        <v>40452</v>
      </c>
      <c r="AB33" s="673">
        <v>40817</v>
      </c>
      <c r="AC33" s="673">
        <v>41183</v>
      </c>
      <c r="AD33" s="673">
        <v>41548</v>
      </c>
      <c r="AE33" s="673">
        <v>41913</v>
      </c>
      <c r="AF33" s="673">
        <v>42278</v>
      </c>
      <c r="AG33" s="1"/>
      <c r="AH33" s="1"/>
      <c r="AI33" s="1"/>
      <c r="AJ33" s="1"/>
    </row>
    <row r="34" spans="1:38" s="387" customFormat="1" ht="11.1" customHeight="1">
      <c r="A34" s="1"/>
      <c r="B34" s="669"/>
      <c r="C34" s="670"/>
      <c r="D34" s="671"/>
      <c r="E34" s="672"/>
      <c r="F34" s="377"/>
      <c r="G34" s="663" t="s">
        <v>135</v>
      </c>
      <c r="H34" s="663" t="s">
        <v>136</v>
      </c>
      <c r="I34" s="663" t="s">
        <v>204</v>
      </c>
      <c r="J34" s="663" t="s">
        <v>137</v>
      </c>
      <c r="K34" s="663" t="s">
        <v>138</v>
      </c>
      <c r="L34" s="663" t="s">
        <v>139</v>
      </c>
      <c r="M34" s="663" t="s">
        <v>205</v>
      </c>
      <c r="N34" s="663" t="s">
        <v>140</v>
      </c>
      <c r="O34" s="663" t="s">
        <v>141</v>
      </c>
      <c r="P34" s="664" t="s">
        <v>142</v>
      </c>
      <c r="Q34" s="664" t="s">
        <v>206</v>
      </c>
      <c r="R34" s="664" t="s">
        <v>143</v>
      </c>
      <c r="S34" s="664" t="s">
        <v>144</v>
      </c>
      <c r="T34" s="663" t="s">
        <v>145</v>
      </c>
      <c r="U34" s="663" t="s">
        <v>207</v>
      </c>
      <c r="V34" s="665" t="s">
        <v>146</v>
      </c>
      <c r="W34" s="663" t="s">
        <v>147</v>
      </c>
      <c r="X34" s="663" t="s">
        <v>148</v>
      </c>
      <c r="Y34" s="663" t="s">
        <v>208</v>
      </c>
      <c r="Z34" s="663" t="s">
        <v>149</v>
      </c>
      <c r="AA34" s="664" t="s">
        <v>150</v>
      </c>
      <c r="AB34" s="664" t="s">
        <v>151</v>
      </c>
      <c r="AC34" s="663" t="s">
        <v>209</v>
      </c>
      <c r="AD34" s="663" t="s">
        <v>152</v>
      </c>
      <c r="AE34" s="666" t="s">
        <v>153</v>
      </c>
      <c r="AF34" s="663" t="s">
        <v>154</v>
      </c>
      <c r="AG34" s="1"/>
      <c r="AH34" s="1"/>
      <c r="AI34" s="1"/>
      <c r="AJ34" s="3"/>
      <c r="AK34" s="3"/>
      <c r="AL34" s="3"/>
    </row>
    <row r="35" spans="1:38" s="2" customFormat="1" ht="13.5" customHeight="1">
      <c r="B35" s="701" t="s">
        <v>66</v>
      </c>
      <c r="C35" s="702"/>
      <c r="D35" s="5" t="s">
        <v>60</v>
      </c>
      <c r="E35" s="414"/>
      <c r="F35" s="662"/>
      <c r="G35" s="216">
        <f t="shared" ref="G35:AF35" si="0">G51</f>
        <v>664.0118771037844</v>
      </c>
      <c r="H35" s="216">
        <f t="shared" si="0"/>
        <v>563.21302024267425</v>
      </c>
      <c r="I35" s="216">
        <f t="shared" si="0"/>
        <v>630.39591079482034</v>
      </c>
      <c r="J35" s="216">
        <f t="shared" si="0"/>
        <v>587.24394731660891</v>
      </c>
      <c r="K35" s="216">
        <f t="shared" si="0"/>
        <v>662.74571428783929</v>
      </c>
      <c r="L35" s="216">
        <f t="shared" si="0"/>
        <v>635.90806492391062</v>
      </c>
      <c r="M35" s="216">
        <f t="shared" si="0"/>
        <v>627.99969822787648</v>
      </c>
      <c r="N35" s="216">
        <f t="shared" si="0"/>
        <v>678.86387328529781</v>
      </c>
      <c r="O35" s="216">
        <f t="shared" si="0"/>
        <v>559.45087508571601</v>
      </c>
      <c r="P35" s="216">
        <f t="shared" si="0"/>
        <v>550.70402151685107</v>
      </c>
      <c r="Q35" s="216">
        <f t="shared" si="0"/>
        <v>509.6576957745574</v>
      </c>
      <c r="R35" s="216">
        <f t="shared" si="0"/>
        <v>766.37542104592887</v>
      </c>
      <c r="S35" s="216">
        <f t="shared" si="0"/>
        <v>673.68449292839318</v>
      </c>
      <c r="T35" s="216">
        <f t="shared" si="0"/>
        <v>756.26990719981654</v>
      </c>
      <c r="U35" s="216">
        <f t="shared" si="0"/>
        <v>696.42028708830219</v>
      </c>
      <c r="V35" s="216">
        <f t="shared" si="0"/>
        <v>957.35516978715589</v>
      </c>
      <c r="W35" s="216">
        <f t="shared" si="0"/>
        <v>1357.3437459214847</v>
      </c>
      <c r="X35" s="216">
        <f>X51</f>
        <v>1232.5682928598144</v>
      </c>
      <c r="Y35" s="216">
        <f t="shared" si="0"/>
        <v>1030.1388880565687</v>
      </c>
      <c r="Z35" s="216">
        <f t="shared" si="0"/>
        <v>1025.5584971186947</v>
      </c>
      <c r="AA35" s="216">
        <f t="shared" si="0"/>
        <v>1123.4168895143423</v>
      </c>
      <c r="AB35" s="216">
        <f t="shared" si="0"/>
        <v>65.973094245020974</v>
      </c>
      <c r="AC35" s="216">
        <f t="shared" si="0"/>
        <v>1012.9938403092541</v>
      </c>
      <c r="AD35" s="216">
        <f t="shared" si="0"/>
        <v>835.04293989954158</v>
      </c>
      <c r="AE35" s="216">
        <f t="shared" si="0"/>
        <v>793.36198103657421</v>
      </c>
      <c r="AF35" s="216">
        <f t="shared" si="0"/>
        <v>0</v>
      </c>
      <c r="AG35" s="685" t="s">
        <v>284</v>
      </c>
      <c r="AH35" s="1"/>
      <c r="AI35" s="1"/>
      <c r="AJ35" s="1"/>
    </row>
    <row r="36" spans="1:38" s="2" customFormat="1" ht="13.5" customHeight="1">
      <c r="B36" s="703"/>
      <c r="C36" s="702"/>
      <c r="D36" s="6" t="s">
        <v>61</v>
      </c>
      <c r="E36" s="22"/>
      <c r="F36" s="657"/>
      <c r="G36" s="216">
        <f t="shared" ref="G36:AF36" si="1">G58</f>
        <v>5239.0596109165899</v>
      </c>
      <c r="H36" s="216">
        <f t="shared" si="1"/>
        <v>5627.7714971506903</v>
      </c>
      <c r="I36" s="216">
        <f t="shared" si="1"/>
        <v>5578.3424080377235</v>
      </c>
      <c r="J36" s="216">
        <f t="shared" si="1"/>
        <v>5570.8152755795254</v>
      </c>
      <c r="K36" s="216">
        <f t="shared" si="1"/>
        <v>5897.4884202086741</v>
      </c>
      <c r="L36" s="216">
        <f t="shared" si="1"/>
        <v>5885.1059409588488</v>
      </c>
      <c r="M36" s="216">
        <f t="shared" si="1"/>
        <v>5934.3198253809478</v>
      </c>
      <c r="N36" s="216">
        <f t="shared" si="1"/>
        <v>6504.9463813530419</v>
      </c>
      <c r="O36" s="216">
        <f t="shared" si="1"/>
        <v>5764.533783399309</v>
      </c>
      <c r="P36" s="216">
        <f t="shared" si="1"/>
        <v>5816.2064093023628</v>
      </c>
      <c r="Q36" s="216">
        <f t="shared" si="1"/>
        <v>6078.7339557477535</v>
      </c>
      <c r="R36" s="216">
        <f t="shared" si="1"/>
        <v>5788.3200988548169</v>
      </c>
      <c r="S36" s="216">
        <f t="shared" si="1"/>
        <v>5790.640885078913</v>
      </c>
      <c r="T36" s="216">
        <f t="shared" si="1"/>
        <v>5914.5405333992367</v>
      </c>
      <c r="U36" s="216">
        <f t="shared" si="1"/>
        <v>5951.7268207469569</v>
      </c>
      <c r="V36" s="216">
        <f t="shared" si="1"/>
        <v>6381.774852943211</v>
      </c>
      <c r="W36" s="216">
        <f t="shared" si="1"/>
        <v>6200.7071811472761</v>
      </c>
      <c r="X36" s="216">
        <f t="shared" si="1"/>
        <v>6613.8503991135876</v>
      </c>
      <c r="Y36" s="216">
        <f t="shared" si="1"/>
        <v>6173.7411111202564</v>
      </c>
      <c r="Z36" s="216">
        <f t="shared" si="1"/>
        <v>5797.4690153882011</v>
      </c>
      <c r="AA36" s="216">
        <f t="shared" si="1"/>
        <v>5757.217791692141</v>
      </c>
      <c r="AB36" s="216">
        <f t="shared" si="1"/>
        <v>4253.9289032691267</v>
      </c>
      <c r="AC36" s="216">
        <f t="shared" si="1"/>
        <v>6242.1900210174954</v>
      </c>
      <c r="AD36" s="216">
        <f t="shared" si="1"/>
        <v>6058.8427669361818</v>
      </c>
      <c r="AE36" s="216">
        <f t="shared" si="1"/>
        <v>5753.8274157415872</v>
      </c>
      <c r="AF36" s="216">
        <f t="shared" si="1"/>
        <v>0</v>
      </c>
      <c r="AG36" s="685" t="s">
        <v>61</v>
      </c>
      <c r="AH36" s="1"/>
      <c r="AI36" s="1"/>
      <c r="AJ36" s="1"/>
    </row>
    <row r="37" spans="1:38" s="9" customFormat="1" ht="13.5" customHeight="1">
      <c r="B37" s="703"/>
      <c r="C37" s="702"/>
      <c r="D37" s="6" t="s">
        <v>62</v>
      </c>
      <c r="E37" s="22"/>
      <c r="F37" s="657"/>
      <c r="G37" s="216">
        <f t="shared" ref="G37:AF37" si="2">G92</f>
        <v>3458.5675088903577</v>
      </c>
      <c r="H37" s="216">
        <f t="shared" si="2"/>
        <v>3555.0037179377755</v>
      </c>
      <c r="I37" s="216">
        <f t="shared" si="2"/>
        <v>3801.3905953753906</v>
      </c>
      <c r="J37" s="216">
        <f t="shared" si="2"/>
        <v>4057.5310311893991</v>
      </c>
      <c r="K37" s="216">
        <f t="shared" si="2"/>
        <v>4075.5831915528565</v>
      </c>
      <c r="L37" s="216">
        <f t="shared" si="2"/>
        <v>4108.5581956914175</v>
      </c>
      <c r="M37" s="216">
        <f t="shared" si="2"/>
        <v>4313.7837025408389</v>
      </c>
      <c r="N37" s="216">
        <f t="shared" si="2"/>
        <v>4381.1633844603939</v>
      </c>
      <c r="O37" s="216">
        <f t="shared" si="2"/>
        <v>4567.8248519334074</v>
      </c>
      <c r="P37" s="216">
        <f t="shared" si="2"/>
        <v>4765.3836513786218</v>
      </c>
      <c r="Q37" s="216">
        <f t="shared" si="2"/>
        <v>4844.589761408688</v>
      </c>
      <c r="R37" s="216">
        <f t="shared" si="2"/>
        <v>4824.5166789778441</v>
      </c>
      <c r="S37" s="216">
        <f t="shared" si="2"/>
        <v>4558.0333155958078</v>
      </c>
      <c r="T37" s="216">
        <f t="shared" si="2"/>
        <v>4899.9560775201326</v>
      </c>
      <c r="U37" s="216">
        <f t="shared" si="2"/>
        <v>4740.9279382811255</v>
      </c>
      <c r="V37" s="216">
        <f t="shared" si="2"/>
        <v>4555.4537555202569</v>
      </c>
      <c r="W37" s="216">
        <f t="shared" si="2"/>
        <v>4477.2256128814979</v>
      </c>
      <c r="X37" s="216">
        <f t="shared" si="2"/>
        <v>4492.442350683953</v>
      </c>
      <c r="Y37" s="216">
        <f t="shared" si="2"/>
        <v>4143.4346012143615</v>
      </c>
      <c r="Z37" s="216">
        <f t="shared" si="2"/>
        <v>4132.3343188733397</v>
      </c>
      <c r="AA37" s="216">
        <f t="shared" si="2"/>
        <v>4191.0912915877179</v>
      </c>
      <c r="AB37" s="216">
        <f t="shared" si="2"/>
        <v>3900.6298815665768</v>
      </c>
      <c r="AC37" s="216">
        <f t="shared" si="2"/>
        <v>4788.0729123110377</v>
      </c>
      <c r="AD37" s="216">
        <f t="shared" si="2"/>
        <v>4949.3058457154648</v>
      </c>
      <c r="AE37" s="216">
        <f t="shared" si="2"/>
        <v>4813.4694265331646</v>
      </c>
      <c r="AF37" s="216">
        <f t="shared" si="2"/>
        <v>0</v>
      </c>
      <c r="AG37" s="685" t="s">
        <v>62</v>
      </c>
      <c r="AH37" s="1"/>
      <c r="AI37" s="1"/>
      <c r="AJ37" s="1"/>
    </row>
    <row r="38" spans="1:38" s="9" customFormat="1" ht="13.5" customHeight="1">
      <c r="B38" s="703"/>
      <c r="C38" s="702"/>
      <c r="D38" s="6" t="s">
        <v>63</v>
      </c>
      <c r="E38" s="22"/>
      <c r="F38" s="657"/>
      <c r="G38" s="216">
        <f t="shared" ref="G38:AF38" si="3">G76</f>
        <v>2751.1194074822092</v>
      </c>
      <c r="H38" s="216">
        <f t="shared" si="3"/>
        <v>2723.5712685553617</v>
      </c>
      <c r="I38" s="216">
        <f t="shared" si="3"/>
        <v>2971.8574178211952</v>
      </c>
      <c r="J38" s="216">
        <f t="shared" si="3"/>
        <v>3196.9002827126164</v>
      </c>
      <c r="K38" s="216">
        <f t="shared" si="3"/>
        <v>3500.0630812611553</v>
      </c>
      <c r="L38" s="216">
        <f t="shared" si="3"/>
        <v>3586.7875850812711</v>
      </c>
      <c r="M38" s="216">
        <f t="shared" si="3"/>
        <v>3293.668430885984</v>
      </c>
      <c r="N38" s="216">
        <f t="shared" si="3"/>
        <v>4024.3154632039127</v>
      </c>
      <c r="O38" s="216">
        <f t="shared" si="3"/>
        <v>3452.4599352434661</v>
      </c>
      <c r="P38" s="216">
        <f t="shared" si="3"/>
        <v>3801.1564153799332</v>
      </c>
      <c r="Q38" s="216">
        <f t="shared" si="3"/>
        <v>3820.114445467892</v>
      </c>
      <c r="R38" s="216">
        <f t="shared" si="3"/>
        <v>3874.5294895326651</v>
      </c>
      <c r="S38" s="216">
        <f t="shared" si="3"/>
        <v>3833.2561089039032</v>
      </c>
      <c r="T38" s="216">
        <f t="shared" si="3"/>
        <v>4202.6405243546214</v>
      </c>
      <c r="U38" s="216">
        <f t="shared" si="3"/>
        <v>3976.2376642346635</v>
      </c>
      <c r="V38" s="216">
        <f t="shared" si="3"/>
        <v>4402.925526507498</v>
      </c>
      <c r="W38" s="216">
        <f t="shared" si="3"/>
        <v>4018.3792970039926</v>
      </c>
      <c r="X38" s="216">
        <f t="shared" si="3"/>
        <v>4289.1220344302146</v>
      </c>
      <c r="Y38" s="216">
        <f t="shared" si="3"/>
        <v>4102.5596123629894</v>
      </c>
      <c r="Z38" s="216">
        <f t="shared" si="3"/>
        <v>4215.3609955235997</v>
      </c>
      <c r="AA38" s="216">
        <f t="shared" si="3"/>
        <v>3926.2076094060453</v>
      </c>
      <c r="AB38" s="216">
        <f t="shared" si="3"/>
        <v>4633.1739568472949</v>
      </c>
      <c r="AC38" s="216">
        <f t="shared" si="3"/>
        <v>4841.9666940944799</v>
      </c>
      <c r="AD38" s="216">
        <f t="shared" si="3"/>
        <v>4812.8517206269544</v>
      </c>
      <c r="AE38" s="216">
        <f t="shared" si="3"/>
        <v>4622.3979362500986</v>
      </c>
      <c r="AF38" s="216">
        <f t="shared" si="3"/>
        <v>0</v>
      </c>
      <c r="AG38" s="685" t="s">
        <v>63</v>
      </c>
      <c r="AH38" s="1"/>
      <c r="AI38" s="1"/>
      <c r="AJ38" s="1"/>
    </row>
    <row r="39" spans="1:38" s="9" customFormat="1" ht="13.5" customHeight="1">
      <c r="B39" s="703"/>
      <c r="C39" s="702"/>
      <c r="D39" s="6" t="s">
        <v>64</v>
      </c>
      <c r="E39" s="22"/>
      <c r="F39" s="657"/>
      <c r="G39" s="216">
        <f>G97</f>
        <v>2085.7303405078801</v>
      </c>
      <c r="H39" s="216">
        <f t="shared" ref="H39:AF39" si="4">H97</f>
        <v>2228.4285209235536</v>
      </c>
      <c r="I39" s="216">
        <f t="shared" si="4"/>
        <v>2303.6674117137959</v>
      </c>
      <c r="J39" s="216">
        <f t="shared" si="4"/>
        <v>2907.3061221374392</v>
      </c>
      <c r="K39" s="216">
        <f t="shared" si="4"/>
        <v>3045.2762109068049</v>
      </c>
      <c r="L39" s="216">
        <f t="shared" si="4"/>
        <v>3124.3723116352412</v>
      </c>
      <c r="M39" s="216">
        <f t="shared" si="4"/>
        <v>3028.8435360903204</v>
      </c>
      <c r="N39" s="216">
        <f t="shared" si="4"/>
        <v>3738.8899401857011</v>
      </c>
      <c r="O39" s="216">
        <f t="shared" si="4"/>
        <v>3081.3507416419197</v>
      </c>
      <c r="P39" s="216">
        <f t="shared" si="4"/>
        <v>3157.883715041924</v>
      </c>
      <c r="Q39" s="216">
        <f t="shared" si="4"/>
        <v>3208.3613129807618</v>
      </c>
      <c r="R39" s="216">
        <f t="shared" si="4"/>
        <v>3183.8803767792047</v>
      </c>
      <c r="S39" s="216">
        <f t="shared" si="4"/>
        <v>3232.7312444755612</v>
      </c>
      <c r="T39" s="216">
        <f t="shared" si="4"/>
        <v>3247.7995468528607</v>
      </c>
      <c r="U39" s="216">
        <f t="shared" si="4"/>
        <v>3435.9106730989151</v>
      </c>
      <c r="V39" s="216">
        <f t="shared" si="4"/>
        <v>3826.4447985810784</v>
      </c>
      <c r="W39" s="216">
        <f t="shared" si="4"/>
        <v>3476.2211201460163</v>
      </c>
      <c r="X39" s="216">
        <f t="shared" si="4"/>
        <v>3677.4614858656037</v>
      </c>
      <c r="Y39" s="216">
        <f t="shared" si="4"/>
        <v>3319.7568904001778</v>
      </c>
      <c r="Z39" s="216">
        <f t="shared" si="4"/>
        <v>3914.0211487265606</v>
      </c>
      <c r="AA39" s="216">
        <f t="shared" si="4"/>
        <v>3645.8155447847025</v>
      </c>
      <c r="AB39" s="216">
        <f t="shared" si="4"/>
        <v>4339.9338500875538</v>
      </c>
      <c r="AC39" s="216">
        <f t="shared" si="4"/>
        <v>4684.0535791672664</v>
      </c>
      <c r="AD39" s="216">
        <f t="shared" si="4"/>
        <v>4580.4374108821348</v>
      </c>
      <c r="AE39" s="216">
        <f t="shared" si="4"/>
        <v>4045.9559041215193</v>
      </c>
      <c r="AF39" s="216">
        <f t="shared" si="4"/>
        <v>0</v>
      </c>
      <c r="AG39" s="685" t="s">
        <v>64</v>
      </c>
      <c r="AH39" s="1"/>
      <c r="AI39" s="1"/>
      <c r="AJ39" s="1"/>
    </row>
    <row r="40" spans="1:38" s="9" customFormat="1" ht="13.5" customHeight="1">
      <c r="B40" s="704"/>
      <c r="C40" s="705"/>
      <c r="D40" s="17" t="s">
        <v>273</v>
      </c>
      <c r="E40" s="16"/>
      <c r="F40" s="658"/>
      <c r="G40" s="347">
        <f>SUM(G35:G39)</f>
        <v>14198.48874490082</v>
      </c>
      <c r="H40" s="347">
        <f t="shared" ref="H40:AF40" si="5">SUM(H35:H39)</f>
        <v>14697.988024810056</v>
      </c>
      <c r="I40" s="347">
        <f t="shared" si="5"/>
        <v>15285.653743742925</v>
      </c>
      <c r="J40" s="347">
        <f t="shared" si="5"/>
        <v>16319.796658935589</v>
      </c>
      <c r="K40" s="347">
        <f t="shared" si="5"/>
        <v>17181.15661821733</v>
      </c>
      <c r="L40" s="347">
        <f t="shared" si="5"/>
        <v>17340.732098290689</v>
      </c>
      <c r="M40" s="347">
        <f t="shared" si="5"/>
        <v>17198.615193125966</v>
      </c>
      <c r="N40" s="347">
        <f t="shared" si="5"/>
        <v>19328.179042488347</v>
      </c>
      <c r="O40" s="347">
        <f t="shared" si="5"/>
        <v>17425.620187303819</v>
      </c>
      <c r="P40" s="347">
        <f t="shared" si="5"/>
        <v>18091.334212619695</v>
      </c>
      <c r="Q40" s="347">
        <f t="shared" si="5"/>
        <v>18461.457171379654</v>
      </c>
      <c r="R40" s="347">
        <f t="shared" si="5"/>
        <v>18437.622065190462</v>
      </c>
      <c r="S40" s="347">
        <f t="shared" si="5"/>
        <v>18088.346046982577</v>
      </c>
      <c r="T40" s="347">
        <f t="shared" si="5"/>
        <v>19021.20658932667</v>
      </c>
      <c r="U40" s="347">
        <f t="shared" si="5"/>
        <v>18801.223383449964</v>
      </c>
      <c r="V40" s="347">
        <f t="shared" si="5"/>
        <v>20123.954103339202</v>
      </c>
      <c r="W40" s="347">
        <f t="shared" si="5"/>
        <v>19529.876957100267</v>
      </c>
      <c r="X40" s="347">
        <f t="shared" si="5"/>
        <v>20305.444562953173</v>
      </c>
      <c r="Y40" s="347">
        <f t="shared" si="5"/>
        <v>18769.631103154352</v>
      </c>
      <c r="Z40" s="347">
        <f t="shared" si="5"/>
        <v>19084.743975630394</v>
      </c>
      <c r="AA40" s="347">
        <f t="shared" si="5"/>
        <v>18643.749126984949</v>
      </c>
      <c r="AB40" s="347">
        <f t="shared" si="5"/>
        <v>17193.639686015573</v>
      </c>
      <c r="AC40" s="347">
        <f t="shared" si="5"/>
        <v>21569.277046899533</v>
      </c>
      <c r="AD40" s="347">
        <f t="shared" si="5"/>
        <v>21236.480684060276</v>
      </c>
      <c r="AE40" s="347">
        <f t="shared" si="5"/>
        <v>20029.012663682941</v>
      </c>
      <c r="AF40" s="347">
        <f t="shared" si="5"/>
        <v>0</v>
      </c>
      <c r="AG40" s="685"/>
      <c r="AH40" s="1"/>
      <c r="AI40" s="1"/>
      <c r="AJ40" s="1"/>
    </row>
    <row r="41" spans="1:38" s="9" customFormat="1" ht="13.5" customHeight="1">
      <c r="B41" s="706" t="s">
        <v>275</v>
      </c>
      <c r="C41" s="707"/>
      <c r="D41" s="6" t="s">
        <v>47</v>
      </c>
      <c r="E41" s="22"/>
      <c r="F41" s="20"/>
      <c r="G41" s="11">
        <f t="shared" ref="G41:AF41" si="6">G98</f>
        <v>208.87553318575229</v>
      </c>
      <c r="H41" s="11">
        <f t="shared" si="6"/>
        <v>164.51305359698856</v>
      </c>
      <c r="I41" s="11">
        <f t="shared" si="6"/>
        <v>187.20816434701439</v>
      </c>
      <c r="J41" s="11">
        <f t="shared" si="6"/>
        <v>202.40648867962403</v>
      </c>
      <c r="K41" s="11">
        <f t="shared" si="6"/>
        <v>207.27118018783924</v>
      </c>
      <c r="L41" s="11">
        <f t="shared" si="6"/>
        <v>215.06638577561526</v>
      </c>
      <c r="M41" s="11">
        <f t="shared" si="6"/>
        <v>210.51311745964728</v>
      </c>
      <c r="N41" s="11">
        <f t="shared" si="6"/>
        <v>218.47465451052898</v>
      </c>
      <c r="O41" s="11">
        <f t="shared" si="6"/>
        <v>228.37911480543045</v>
      </c>
      <c r="P41" s="11">
        <f t="shared" si="6"/>
        <v>237.54737330432559</v>
      </c>
      <c r="Q41" s="11">
        <f t="shared" si="6"/>
        <v>241.84248566764643</v>
      </c>
      <c r="R41" s="11">
        <f t="shared" si="6"/>
        <v>253.85358077408486</v>
      </c>
      <c r="S41" s="11">
        <f t="shared" si="6"/>
        <v>245.42764159979362</v>
      </c>
      <c r="T41" s="11">
        <f t="shared" si="6"/>
        <v>253.72536681968037</v>
      </c>
      <c r="U41" s="11">
        <f t="shared" si="6"/>
        <v>254.90137997162068</v>
      </c>
      <c r="V41" s="11">
        <f t="shared" si="6"/>
        <v>247.78908101311737</v>
      </c>
      <c r="W41" s="11">
        <f t="shared" si="6"/>
        <v>270.14101044278186</v>
      </c>
      <c r="X41" s="11">
        <f t="shared" si="6"/>
        <v>195.75810094267061</v>
      </c>
      <c r="Y41" s="11">
        <f t="shared" si="6"/>
        <v>188.47091574288538</v>
      </c>
      <c r="Z41" s="11">
        <f t="shared" si="6"/>
        <v>159.11407600795857</v>
      </c>
      <c r="AA41" s="11">
        <f t="shared" si="6"/>
        <v>234.6568115273937</v>
      </c>
      <c r="AB41" s="11">
        <f t="shared" si="6"/>
        <v>160.2894626686639</v>
      </c>
      <c r="AC41" s="11">
        <f t="shared" si="6"/>
        <v>236.37848269721164</v>
      </c>
      <c r="AD41" s="11">
        <f t="shared" si="6"/>
        <v>262.46797648015286</v>
      </c>
      <c r="AE41" s="11">
        <f t="shared" si="6"/>
        <v>255.7049654356625</v>
      </c>
      <c r="AF41" s="11">
        <f t="shared" si="6"/>
        <v>0</v>
      </c>
      <c r="AG41" s="685" t="s">
        <v>47</v>
      </c>
      <c r="AH41" s="1"/>
      <c r="AI41" s="1"/>
      <c r="AJ41" s="1"/>
    </row>
    <row r="42" spans="1:38" s="9" customFormat="1" ht="13.5" customHeight="1">
      <c r="B42" s="708"/>
      <c r="C42" s="707"/>
      <c r="D42" s="6" t="s">
        <v>52</v>
      </c>
      <c r="E42" s="22"/>
      <c r="F42" s="20"/>
      <c r="G42" s="11">
        <f t="shared" ref="G42:AF42" si="7">G110</f>
        <v>669.1540994570189</v>
      </c>
      <c r="H42" s="11">
        <f t="shared" si="7"/>
        <v>647.14318832278855</v>
      </c>
      <c r="I42" s="11">
        <f t="shared" si="7"/>
        <v>687.404453657109</v>
      </c>
      <c r="J42" s="11">
        <f t="shared" si="7"/>
        <v>631.05111859337273</v>
      </c>
      <c r="K42" s="11">
        <f t="shared" si="7"/>
        <v>689.45166481353135</v>
      </c>
      <c r="L42" s="11">
        <f t="shared" si="7"/>
        <v>708.89297403874139</v>
      </c>
      <c r="M42" s="11">
        <f t="shared" si="7"/>
        <v>691.00913502640151</v>
      </c>
      <c r="N42" s="11">
        <f t="shared" si="7"/>
        <v>730.6793113807455</v>
      </c>
      <c r="O42" s="11">
        <f t="shared" si="7"/>
        <v>729.9017591073482</v>
      </c>
      <c r="P42" s="11">
        <f t="shared" si="7"/>
        <v>725.96049011668231</v>
      </c>
      <c r="Q42" s="11">
        <f t="shared" si="7"/>
        <v>766.42862597042983</v>
      </c>
      <c r="R42" s="11">
        <f t="shared" si="7"/>
        <v>770.53911126931939</v>
      </c>
      <c r="S42" s="11">
        <f t="shared" si="7"/>
        <v>738.43804398733801</v>
      </c>
      <c r="T42" s="11">
        <f t="shared" si="7"/>
        <v>816.71007024897995</v>
      </c>
      <c r="U42" s="11">
        <f t="shared" si="7"/>
        <v>787.48156753534033</v>
      </c>
      <c r="V42" s="11">
        <f t="shared" si="7"/>
        <v>764.15675131455203</v>
      </c>
      <c r="W42" s="11">
        <f t="shared" si="7"/>
        <v>723.4931454100431</v>
      </c>
      <c r="X42" s="11">
        <f t="shared" si="7"/>
        <v>765.74194331831973</v>
      </c>
      <c r="Y42" s="11">
        <f t="shared" si="7"/>
        <v>774.38195354829156</v>
      </c>
      <c r="Z42" s="11">
        <f t="shared" si="7"/>
        <v>645.27860517833869</v>
      </c>
      <c r="AA42" s="11">
        <f t="shared" si="7"/>
        <v>689.19464559967128</v>
      </c>
      <c r="AB42" s="11">
        <f t="shared" si="7"/>
        <v>687.13986122088488</v>
      </c>
      <c r="AC42" s="11">
        <f t="shared" si="7"/>
        <v>736.31885088264517</v>
      </c>
      <c r="AD42" s="11">
        <f t="shared" si="7"/>
        <v>767.25052556606181</v>
      </c>
      <c r="AE42" s="11">
        <f t="shared" si="7"/>
        <v>579.33437657409911</v>
      </c>
      <c r="AF42" s="11">
        <f t="shared" si="7"/>
        <v>0</v>
      </c>
      <c r="AG42" s="685" t="s">
        <v>52</v>
      </c>
      <c r="AH42" s="1"/>
      <c r="AI42" s="1"/>
      <c r="AJ42" s="1"/>
    </row>
    <row r="43" spans="1:38" s="9" customFormat="1" ht="13.5" customHeight="1">
      <c r="B43" s="708"/>
      <c r="C43" s="707"/>
      <c r="D43" s="6" t="s">
        <v>68</v>
      </c>
      <c r="E43" s="22"/>
      <c r="F43" s="20"/>
      <c r="G43" s="11">
        <f t="shared" ref="G43:AF43" si="8">G114</f>
        <v>129.67378467936771</v>
      </c>
      <c r="H43" s="11">
        <f t="shared" si="8"/>
        <v>125.09285441529858</v>
      </c>
      <c r="I43" s="11">
        <f t="shared" si="8"/>
        <v>119.69442756641625</v>
      </c>
      <c r="J43" s="11">
        <f t="shared" si="8"/>
        <v>115.63979404233538</v>
      </c>
      <c r="K43" s="11">
        <f t="shared" si="8"/>
        <v>111.43924763479649</v>
      </c>
      <c r="L43" s="11">
        <f t="shared" si="8"/>
        <v>113.38367367583629</v>
      </c>
      <c r="M43" s="11">
        <f t="shared" si="8"/>
        <v>115.39722812570686</v>
      </c>
      <c r="N43" s="11">
        <f t="shared" si="8"/>
        <v>113.9901418205359</v>
      </c>
      <c r="O43" s="11">
        <f t="shared" si="8"/>
        <v>107.03316106564633</v>
      </c>
      <c r="P43" s="11">
        <f t="shared" si="8"/>
        <v>107.2105457378633</v>
      </c>
      <c r="Q43" s="11">
        <f t="shared" si="8"/>
        <v>111.06148473703547</v>
      </c>
      <c r="R43" s="11">
        <f t="shared" si="8"/>
        <v>97.81085865126866</v>
      </c>
      <c r="S43" s="11">
        <f t="shared" si="8"/>
        <v>93.289924917569124</v>
      </c>
      <c r="T43" s="11">
        <f t="shared" si="8"/>
        <v>89.283898484782185</v>
      </c>
      <c r="U43" s="11">
        <f t="shared" si="8"/>
        <v>87.144172914137897</v>
      </c>
      <c r="V43" s="11">
        <f t="shared" si="8"/>
        <v>85.323407286533836</v>
      </c>
      <c r="W43" s="11">
        <f t="shared" si="8"/>
        <v>82.138229068731036</v>
      </c>
      <c r="X43" s="11">
        <f t="shared" si="8"/>
        <v>81.292920745417874</v>
      </c>
      <c r="Y43" s="11">
        <f t="shared" si="8"/>
        <v>72.781117167332809</v>
      </c>
      <c r="Z43" s="11">
        <f t="shared" si="8"/>
        <v>68.980139994253875</v>
      </c>
      <c r="AA43" s="11">
        <f t="shared" si="8"/>
        <v>66.376814728844323</v>
      </c>
      <c r="AB43" s="11">
        <f t="shared" si="8"/>
        <v>63.448906184563114</v>
      </c>
      <c r="AC43" s="11">
        <f t="shared" si="8"/>
        <v>68.92812079178907</v>
      </c>
      <c r="AD43" s="11">
        <f t="shared" si="8"/>
        <v>70.23342777455133</v>
      </c>
      <c r="AE43" s="11">
        <f t="shared" si="8"/>
        <v>138.88289067797081</v>
      </c>
      <c r="AF43" s="11">
        <f t="shared" si="8"/>
        <v>0</v>
      </c>
      <c r="AG43" s="685" t="s">
        <v>285</v>
      </c>
      <c r="AH43" s="1"/>
      <c r="AI43" s="1"/>
      <c r="AJ43" s="1"/>
    </row>
    <row r="44" spans="1:38" s="9" customFormat="1" ht="13.5" customHeight="1">
      <c r="B44" s="708"/>
      <c r="C44" s="707"/>
      <c r="D44" s="18" t="s">
        <v>274</v>
      </c>
      <c r="E44" s="27"/>
      <c r="F44" s="659"/>
      <c r="G44" s="660">
        <f>SUM(G41:G43)</f>
        <v>1007.7034173221389</v>
      </c>
      <c r="H44" s="660">
        <f t="shared" ref="H44:AF44" si="9">SUM(H41:H43)</f>
        <v>936.74909633507571</v>
      </c>
      <c r="I44" s="660">
        <f t="shared" si="9"/>
        <v>994.30704557053969</v>
      </c>
      <c r="J44" s="660">
        <f t="shared" si="9"/>
        <v>949.09740131533204</v>
      </c>
      <c r="K44" s="660">
        <f t="shared" si="9"/>
        <v>1008.1620926361671</v>
      </c>
      <c r="L44" s="660">
        <f t="shared" si="9"/>
        <v>1037.343033490193</v>
      </c>
      <c r="M44" s="660">
        <f t="shared" si="9"/>
        <v>1016.9194806117556</v>
      </c>
      <c r="N44" s="660">
        <f t="shared" si="9"/>
        <v>1063.1441077118104</v>
      </c>
      <c r="O44" s="660">
        <f t="shared" si="9"/>
        <v>1065.3140349784248</v>
      </c>
      <c r="P44" s="660">
        <f t="shared" si="9"/>
        <v>1070.7184091588711</v>
      </c>
      <c r="Q44" s="660">
        <f t="shared" si="9"/>
        <v>1119.3325963751117</v>
      </c>
      <c r="R44" s="660">
        <f t="shared" si="9"/>
        <v>1122.2035506946729</v>
      </c>
      <c r="S44" s="660">
        <f t="shared" si="9"/>
        <v>1077.1556105047007</v>
      </c>
      <c r="T44" s="660">
        <f t="shared" si="9"/>
        <v>1159.7193355534425</v>
      </c>
      <c r="U44" s="660">
        <f t="shared" si="9"/>
        <v>1129.527120421099</v>
      </c>
      <c r="V44" s="660">
        <f t="shared" si="9"/>
        <v>1097.2692396142033</v>
      </c>
      <c r="W44" s="660">
        <f t="shared" si="9"/>
        <v>1075.7723849215561</v>
      </c>
      <c r="X44" s="660">
        <f t="shared" si="9"/>
        <v>1042.7929650064082</v>
      </c>
      <c r="Y44" s="660">
        <f t="shared" si="9"/>
        <v>1035.6339864585098</v>
      </c>
      <c r="Z44" s="660">
        <f t="shared" si="9"/>
        <v>873.37282118055123</v>
      </c>
      <c r="AA44" s="660">
        <f t="shared" si="9"/>
        <v>990.22827185590938</v>
      </c>
      <c r="AB44" s="660">
        <f t="shared" si="9"/>
        <v>910.87823007411191</v>
      </c>
      <c r="AC44" s="660">
        <f t="shared" si="9"/>
        <v>1041.6254543716459</v>
      </c>
      <c r="AD44" s="660">
        <f t="shared" si="9"/>
        <v>1099.9519298207661</v>
      </c>
      <c r="AE44" s="660">
        <f t="shared" si="9"/>
        <v>973.9222326877325</v>
      </c>
      <c r="AF44" s="660">
        <f t="shared" si="9"/>
        <v>0</v>
      </c>
      <c r="AG44" s="1"/>
      <c r="AH44" s="1"/>
      <c r="AI44" s="1"/>
      <c r="AJ44" s="1"/>
    </row>
    <row r="45" spans="1:38" s="9" customFormat="1" ht="13.5" customHeight="1">
      <c r="B45" s="661"/>
      <c r="C45" s="363"/>
      <c r="D45" s="18" t="s">
        <v>65</v>
      </c>
      <c r="E45" s="27"/>
      <c r="F45" s="19"/>
      <c r="G45" s="21">
        <f>G44+G40</f>
        <v>15206.192162222958</v>
      </c>
      <c r="H45" s="21">
        <f t="shared" ref="H45:AF45" si="10">H44+H40</f>
        <v>15634.737121145132</v>
      </c>
      <c r="I45" s="21">
        <f t="shared" si="10"/>
        <v>16279.960789313465</v>
      </c>
      <c r="J45" s="21">
        <f t="shared" si="10"/>
        <v>17268.894060250921</v>
      </c>
      <c r="K45" s="21">
        <f t="shared" si="10"/>
        <v>18189.318710853498</v>
      </c>
      <c r="L45" s="21">
        <f t="shared" si="10"/>
        <v>18378.075131780883</v>
      </c>
      <c r="M45" s="21">
        <f t="shared" si="10"/>
        <v>18215.534673737722</v>
      </c>
      <c r="N45" s="21">
        <f t="shared" si="10"/>
        <v>20391.323150200158</v>
      </c>
      <c r="O45" s="21">
        <f t="shared" si="10"/>
        <v>18490.934222282245</v>
      </c>
      <c r="P45" s="21">
        <f t="shared" si="10"/>
        <v>19162.052621778566</v>
      </c>
      <c r="Q45" s="21">
        <f t="shared" si="10"/>
        <v>19580.789767754766</v>
      </c>
      <c r="R45" s="21">
        <f t="shared" si="10"/>
        <v>19559.825615885136</v>
      </c>
      <c r="S45" s="21">
        <f t="shared" si="10"/>
        <v>19165.501657487279</v>
      </c>
      <c r="T45" s="21">
        <f t="shared" si="10"/>
        <v>20180.925924880114</v>
      </c>
      <c r="U45" s="21">
        <f t="shared" si="10"/>
        <v>19930.750503871062</v>
      </c>
      <c r="V45" s="21">
        <f t="shared" si="10"/>
        <v>21221.223342953406</v>
      </c>
      <c r="W45" s="21">
        <f t="shared" si="10"/>
        <v>20605.649342021821</v>
      </c>
      <c r="X45" s="21">
        <f t="shared" si="10"/>
        <v>21348.23752795958</v>
      </c>
      <c r="Y45" s="21">
        <f t="shared" si="10"/>
        <v>19805.265089612862</v>
      </c>
      <c r="Z45" s="21">
        <f t="shared" si="10"/>
        <v>19958.116796810944</v>
      </c>
      <c r="AA45" s="21">
        <f t="shared" si="10"/>
        <v>19633.97739884086</v>
      </c>
      <c r="AB45" s="21">
        <f t="shared" si="10"/>
        <v>18104.517916089684</v>
      </c>
      <c r="AC45" s="21">
        <f t="shared" si="10"/>
        <v>22610.902501271179</v>
      </c>
      <c r="AD45" s="21">
        <f t="shared" si="10"/>
        <v>22336.432613881043</v>
      </c>
      <c r="AE45" s="21">
        <f t="shared" si="10"/>
        <v>21002.934896370673</v>
      </c>
      <c r="AF45" s="21">
        <f t="shared" si="10"/>
        <v>0</v>
      </c>
      <c r="AG45" s="1"/>
      <c r="AH45" s="1"/>
      <c r="AI45" s="1"/>
      <c r="AJ45" s="1"/>
    </row>
    <row r="47" spans="1:38" s="209" customFormat="1" ht="15.75" customHeight="1">
      <c r="B47" s="210" t="s">
        <v>293</v>
      </c>
      <c r="O47" s="698" t="s">
        <v>272</v>
      </c>
      <c r="AG47" s="211"/>
      <c r="AH47" s="211"/>
      <c r="AI47" s="211"/>
      <c r="AJ47" s="211"/>
    </row>
    <row r="48" spans="1:38" s="2" customFormat="1" ht="12" customHeight="1" thickBot="1">
      <c r="B48" s="2" t="s">
        <v>69</v>
      </c>
      <c r="I48" s="207" t="s">
        <v>118</v>
      </c>
      <c r="AG48" s="1"/>
      <c r="AH48" s="1"/>
      <c r="AI48" s="1"/>
      <c r="AJ48" s="1"/>
    </row>
    <row r="49" spans="2:36" s="2" customFormat="1" ht="9.9499999999999993" customHeight="1" thickBot="1">
      <c r="B49" s="29" t="s">
        <v>1</v>
      </c>
      <c r="C49" s="30"/>
      <c r="D49" s="31"/>
      <c r="E49" s="31"/>
      <c r="F49" s="348"/>
      <c r="G49" s="247">
        <v>33147</v>
      </c>
      <c r="H49" s="248">
        <v>33512</v>
      </c>
      <c r="I49" s="248">
        <v>33878</v>
      </c>
      <c r="J49" s="247">
        <v>34243</v>
      </c>
      <c r="K49" s="248">
        <v>34608</v>
      </c>
      <c r="L49" s="248">
        <v>34973</v>
      </c>
      <c r="M49" s="247">
        <v>35339</v>
      </c>
      <c r="N49" s="248">
        <v>35704</v>
      </c>
      <c r="O49" s="248">
        <v>36069</v>
      </c>
      <c r="P49" s="247">
        <v>36434</v>
      </c>
      <c r="Q49" s="248">
        <v>36800</v>
      </c>
      <c r="R49" s="248">
        <v>37165</v>
      </c>
      <c r="S49" s="247">
        <v>37530</v>
      </c>
      <c r="T49" s="248">
        <v>37895</v>
      </c>
      <c r="U49" s="248">
        <v>38261</v>
      </c>
      <c r="V49" s="247">
        <v>38626</v>
      </c>
      <c r="W49" s="248">
        <v>38991</v>
      </c>
      <c r="X49" s="248">
        <v>39356</v>
      </c>
      <c r="Y49" s="247">
        <v>39722</v>
      </c>
      <c r="Z49" s="248">
        <v>40087</v>
      </c>
      <c r="AA49" s="248">
        <v>40452</v>
      </c>
      <c r="AB49" s="247">
        <v>40817</v>
      </c>
      <c r="AC49" s="248">
        <v>41183</v>
      </c>
      <c r="AD49" s="248">
        <v>41548</v>
      </c>
      <c r="AE49" s="248">
        <v>41913</v>
      </c>
      <c r="AF49" s="314">
        <v>42278</v>
      </c>
      <c r="AG49" s="1"/>
      <c r="AH49" s="1"/>
      <c r="AI49" s="1"/>
      <c r="AJ49" s="1"/>
    </row>
    <row r="50" spans="2:36" s="2" customFormat="1" ht="9.9499999999999993" customHeight="1">
      <c r="B50" s="32" t="s">
        <v>2</v>
      </c>
      <c r="C50" s="33"/>
      <c r="D50" s="34"/>
      <c r="E50" s="34"/>
      <c r="F50" s="349"/>
      <c r="G50" s="249">
        <f t="shared" ref="G50:AF50" si="11">SUM(G51,G58,G92,G76,G97)</f>
        <v>14198.48874490082</v>
      </c>
      <c r="H50" s="250">
        <f t="shared" si="11"/>
        <v>14697.988024810056</v>
      </c>
      <c r="I50" s="250">
        <f t="shared" si="11"/>
        <v>15285.653743742925</v>
      </c>
      <c r="J50" s="249">
        <f t="shared" si="11"/>
        <v>16319.796658935589</v>
      </c>
      <c r="K50" s="250">
        <f t="shared" si="11"/>
        <v>17181.15661821733</v>
      </c>
      <c r="L50" s="250">
        <f t="shared" si="11"/>
        <v>17340.732098290689</v>
      </c>
      <c r="M50" s="249">
        <f t="shared" si="11"/>
        <v>17198.615193125966</v>
      </c>
      <c r="N50" s="250">
        <f t="shared" si="11"/>
        <v>19328.179042488347</v>
      </c>
      <c r="O50" s="250">
        <f t="shared" si="11"/>
        <v>17425.620187303819</v>
      </c>
      <c r="P50" s="249">
        <f t="shared" si="11"/>
        <v>18091.334212619695</v>
      </c>
      <c r="Q50" s="250">
        <f t="shared" si="11"/>
        <v>18461.457171379654</v>
      </c>
      <c r="R50" s="250">
        <f t="shared" si="11"/>
        <v>18437.622065190462</v>
      </c>
      <c r="S50" s="249">
        <f t="shared" si="11"/>
        <v>18088.346046982577</v>
      </c>
      <c r="T50" s="250">
        <f t="shared" si="11"/>
        <v>19021.20658932667</v>
      </c>
      <c r="U50" s="250">
        <f t="shared" si="11"/>
        <v>18801.223383449964</v>
      </c>
      <c r="V50" s="249">
        <f t="shared" si="11"/>
        <v>20123.954103339202</v>
      </c>
      <c r="W50" s="250">
        <f t="shared" si="11"/>
        <v>19529.876957100267</v>
      </c>
      <c r="X50" s="250">
        <f t="shared" si="11"/>
        <v>20305.444562953173</v>
      </c>
      <c r="Y50" s="249">
        <f t="shared" si="11"/>
        <v>18769.631103154352</v>
      </c>
      <c r="Z50" s="250">
        <f t="shared" si="11"/>
        <v>19084.743975630394</v>
      </c>
      <c r="AA50" s="250">
        <f t="shared" si="11"/>
        <v>18643.749126984949</v>
      </c>
      <c r="AB50" s="249">
        <f t="shared" si="11"/>
        <v>17193.639686015573</v>
      </c>
      <c r="AC50" s="250">
        <f t="shared" si="11"/>
        <v>21569.277046899533</v>
      </c>
      <c r="AD50" s="250">
        <f t="shared" si="11"/>
        <v>21236.480684060276</v>
      </c>
      <c r="AE50" s="250">
        <f t="shared" si="11"/>
        <v>20029.012663682941</v>
      </c>
      <c r="AF50" s="315">
        <f t="shared" si="11"/>
        <v>0</v>
      </c>
      <c r="AG50" s="1"/>
      <c r="AH50" s="1"/>
      <c r="AI50" s="1"/>
      <c r="AJ50" s="1"/>
    </row>
    <row r="51" spans="2:36" s="2" customFormat="1" ht="9.9499999999999993" customHeight="1">
      <c r="B51" s="35"/>
      <c r="C51" s="12" t="s">
        <v>3</v>
      </c>
      <c r="D51" s="36"/>
      <c r="E51" s="36"/>
      <c r="F51" s="350"/>
      <c r="G51" s="251">
        <f t="shared" ref="G51:AF51" si="12">SUM(G52:G57)</f>
        <v>664.0118771037844</v>
      </c>
      <c r="H51" s="251">
        <f t="shared" si="12"/>
        <v>563.21302024267425</v>
      </c>
      <c r="I51" s="251">
        <f t="shared" si="12"/>
        <v>630.39591079482034</v>
      </c>
      <c r="J51" s="251">
        <f t="shared" si="12"/>
        <v>587.24394731660891</v>
      </c>
      <c r="K51" s="251">
        <f t="shared" si="12"/>
        <v>662.74571428783929</v>
      </c>
      <c r="L51" s="251">
        <f t="shared" si="12"/>
        <v>635.90806492391062</v>
      </c>
      <c r="M51" s="251">
        <f t="shared" si="12"/>
        <v>627.99969822787648</v>
      </c>
      <c r="N51" s="251">
        <f t="shared" si="12"/>
        <v>678.86387328529781</v>
      </c>
      <c r="O51" s="251">
        <f t="shared" si="12"/>
        <v>559.45087508571601</v>
      </c>
      <c r="P51" s="251">
        <f t="shared" si="12"/>
        <v>550.70402151685107</v>
      </c>
      <c r="Q51" s="251">
        <f t="shared" si="12"/>
        <v>509.6576957745574</v>
      </c>
      <c r="R51" s="251">
        <f t="shared" si="12"/>
        <v>766.37542104592887</v>
      </c>
      <c r="S51" s="251">
        <f t="shared" si="12"/>
        <v>673.68449292839318</v>
      </c>
      <c r="T51" s="251">
        <f t="shared" si="12"/>
        <v>756.26990719981654</v>
      </c>
      <c r="U51" s="251">
        <f t="shared" si="12"/>
        <v>696.42028708830219</v>
      </c>
      <c r="V51" s="251">
        <f t="shared" si="12"/>
        <v>957.35516978715589</v>
      </c>
      <c r="W51" s="251">
        <f t="shared" si="12"/>
        <v>1357.3437459214847</v>
      </c>
      <c r="X51" s="251">
        <f t="shared" si="12"/>
        <v>1232.5682928598144</v>
      </c>
      <c r="Y51" s="251">
        <f t="shared" si="12"/>
        <v>1030.1388880565687</v>
      </c>
      <c r="Z51" s="251">
        <f t="shared" si="12"/>
        <v>1025.5584971186947</v>
      </c>
      <c r="AA51" s="251">
        <f t="shared" si="12"/>
        <v>1123.4168895143423</v>
      </c>
      <c r="AB51" s="251">
        <f t="shared" si="12"/>
        <v>65.973094245020974</v>
      </c>
      <c r="AC51" s="251">
        <f t="shared" si="12"/>
        <v>1012.9938403092541</v>
      </c>
      <c r="AD51" s="251">
        <f t="shared" si="12"/>
        <v>835.04293989954158</v>
      </c>
      <c r="AE51" s="251">
        <f t="shared" si="12"/>
        <v>793.36198103657421</v>
      </c>
      <c r="AF51" s="251">
        <f t="shared" si="12"/>
        <v>0</v>
      </c>
      <c r="AG51" s="1"/>
      <c r="AH51" s="1"/>
      <c r="AI51" s="1"/>
      <c r="AJ51" s="1"/>
    </row>
    <row r="52" spans="2:36" s="2" customFormat="1" ht="9.9499999999999993" customHeight="1">
      <c r="B52" s="35"/>
      <c r="C52" s="15"/>
      <c r="D52" s="38" t="s">
        <v>4</v>
      </c>
      <c r="E52" s="239"/>
      <c r="F52" s="351"/>
      <c r="G52" s="252">
        <f>G186</f>
        <v>10.802693071365201</v>
      </c>
      <c r="H52" s="253">
        <f t="shared" ref="H52:AD52" si="13">H186</f>
        <v>7.4051199958250908</v>
      </c>
      <c r="I52" s="253">
        <f t="shared" si="13"/>
        <v>7.6783459959936327</v>
      </c>
      <c r="J52" s="252">
        <f t="shared" si="13"/>
        <v>7.4102241229413046</v>
      </c>
      <c r="K52" s="253">
        <f t="shared" si="13"/>
        <v>13.136989698891608</v>
      </c>
      <c r="L52" s="253">
        <f t="shared" si="13"/>
        <v>13.145916113945926</v>
      </c>
      <c r="M52" s="252">
        <f t="shared" si="13"/>
        <v>14.37975937763423</v>
      </c>
      <c r="N52" s="253">
        <f t="shared" si="13"/>
        <v>17.02077326880881</v>
      </c>
      <c r="O52" s="253">
        <f t="shared" si="13"/>
        <v>12.599456069150403</v>
      </c>
      <c r="P52" s="252">
        <f t="shared" si="13"/>
        <v>9.6174840922370919</v>
      </c>
      <c r="Q52" s="253">
        <f t="shared" si="13"/>
        <v>11.152987590267136</v>
      </c>
      <c r="R52" s="253">
        <f t="shared" si="13"/>
        <v>19.056060008121126</v>
      </c>
      <c r="S52" s="252">
        <f t="shared" si="13"/>
        <v>24.194945541202749</v>
      </c>
      <c r="T52" s="253">
        <f t="shared" si="13"/>
        <v>24.750711820431821</v>
      </c>
      <c r="U52" s="253">
        <f t="shared" si="13"/>
        <v>25.525740930885959</v>
      </c>
      <c r="V52" s="252">
        <f t="shared" si="13"/>
        <v>26.275171155991174</v>
      </c>
      <c r="W52" s="253">
        <f t="shared" si="13"/>
        <v>24.445529453192815</v>
      </c>
      <c r="X52" s="253">
        <f t="shared" si="13"/>
        <v>36.608042231802408</v>
      </c>
      <c r="Y52" s="252">
        <f t="shared" si="13"/>
        <v>47.984140451486716</v>
      </c>
      <c r="Z52" s="253">
        <f t="shared" si="13"/>
        <v>56.629265162406213</v>
      </c>
      <c r="AA52" s="253">
        <f t="shared" si="13"/>
        <v>52.563873310981371</v>
      </c>
      <c r="AB52" s="252">
        <f t="shared" si="13"/>
        <v>8.8830613098625868</v>
      </c>
      <c r="AC52" s="253">
        <f t="shared" si="13"/>
        <v>0</v>
      </c>
      <c r="AD52" s="253">
        <f t="shared" si="13"/>
        <v>0</v>
      </c>
      <c r="AE52" s="253">
        <f t="shared" ref="AE52" si="14">AE186</f>
        <v>0</v>
      </c>
      <c r="AF52" s="316"/>
      <c r="AG52" s="1" t="s">
        <v>131</v>
      </c>
      <c r="AH52" s="1"/>
      <c r="AI52" s="1"/>
      <c r="AJ52" s="1"/>
    </row>
    <row r="53" spans="2:36" s="2" customFormat="1" ht="9.9499999999999993" customHeight="1">
      <c r="B53" s="35"/>
      <c r="C53" s="15"/>
      <c r="D53" s="237" t="s">
        <v>5</v>
      </c>
      <c r="E53" s="240"/>
      <c r="F53" s="352"/>
      <c r="G53" s="254">
        <f t="shared" ref="G53:AD53" si="15">G187</f>
        <v>276.43603796478664</v>
      </c>
      <c r="H53" s="255">
        <f t="shared" si="15"/>
        <v>214.86876339637496</v>
      </c>
      <c r="I53" s="255">
        <f t="shared" si="15"/>
        <v>276.43603796478664</v>
      </c>
      <c r="J53" s="254">
        <f t="shared" si="15"/>
        <v>268.17852365582695</v>
      </c>
      <c r="K53" s="255">
        <f t="shared" si="15"/>
        <v>319.40025321910673</v>
      </c>
      <c r="L53" s="255">
        <f t="shared" si="15"/>
        <v>290.71894991611049</v>
      </c>
      <c r="M53" s="254">
        <f t="shared" si="15"/>
        <v>310.12251450136347</v>
      </c>
      <c r="N53" s="255">
        <f t="shared" si="15"/>
        <v>348.80470533871147</v>
      </c>
      <c r="O53" s="255">
        <f t="shared" si="15"/>
        <v>357.51845040079769</v>
      </c>
      <c r="P53" s="254">
        <f t="shared" si="15"/>
        <v>342.41739820439096</v>
      </c>
      <c r="Q53" s="255">
        <f t="shared" si="15"/>
        <v>351.74007642679658</v>
      </c>
      <c r="R53" s="255">
        <f t="shared" si="15"/>
        <v>554.95804832057479</v>
      </c>
      <c r="S53" s="254">
        <f t="shared" si="15"/>
        <v>517.83474322356517</v>
      </c>
      <c r="T53" s="255">
        <f t="shared" si="15"/>
        <v>570.57340605393472</v>
      </c>
      <c r="U53" s="255">
        <f t="shared" si="15"/>
        <v>624.15689806058253</v>
      </c>
      <c r="V53" s="254">
        <f t="shared" si="15"/>
        <v>750.43310201046518</v>
      </c>
      <c r="W53" s="255">
        <f t="shared" si="15"/>
        <v>1290</v>
      </c>
      <c r="X53" s="255">
        <f>X187</f>
        <v>1160</v>
      </c>
      <c r="Y53" s="254">
        <f t="shared" si="15"/>
        <v>1040</v>
      </c>
      <c r="Z53" s="255">
        <f t="shared" si="15"/>
        <v>1055</v>
      </c>
      <c r="AA53" s="255">
        <f t="shared" si="15"/>
        <v>1070</v>
      </c>
      <c r="AB53" s="254">
        <f t="shared" si="15"/>
        <v>69.677000000000007</v>
      </c>
      <c r="AC53" s="255">
        <f t="shared" si="15"/>
        <v>1080.048</v>
      </c>
      <c r="AD53" s="255">
        <f t="shared" si="15"/>
        <v>1012.027</v>
      </c>
      <c r="AE53" s="255">
        <f t="shared" ref="AE53" si="16">AE187</f>
        <v>1083.9680000000001</v>
      </c>
      <c r="AF53" s="317"/>
      <c r="AG53" s="1" t="s">
        <v>130</v>
      </c>
      <c r="AH53" s="1"/>
      <c r="AI53" s="1"/>
      <c r="AJ53" s="1"/>
    </row>
    <row r="54" spans="2:36" s="2" customFormat="1" ht="9.9499999999999993" customHeight="1">
      <c r="B54" s="35"/>
      <c r="C54" s="15"/>
      <c r="D54" s="42" t="s">
        <v>6</v>
      </c>
      <c r="E54" s="241"/>
      <c r="F54" s="353"/>
      <c r="G54" s="256">
        <f t="shared" ref="G54:AD54" si="17">G188</f>
        <v>15.63313804370752</v>
      </c>
      <c r="H54" s="257">
        <f t="shared" si="17"/>
        <v>14.974079323399998</v>
      </c>
      <c r="I54" s="257">
        <f t="shared" si="17"/>
        <v>16.86836443011617</v>
      </c>
      <c r="J54" s="256">
        <f t="shared" si="17"/>
        <v>15.841394985428982</v>
      </c>
      <c r="K54" s="257">
        <f t="shared" si="17"/>
        <v>13.033002969912632</v>
      </c>
      <c r="L54" s="257">
        <f t="shared" si="17"/>
        <v>13.407940177574641</v>
      </c>
      <c r="M54" s="256">
        <f t="shared" si="17"/>
        <v>11.485343479512192</v>
      </c>
      <c r="N54" s="257">
        <f t="shared" si="17"/>
        <v>11.973847206535941</v>
      </c>
      <c r="O54" s="257">
        <f t="shared" si="17"/>
        <v>11.601471516714533</v>
      </c>
      <c r="P54" s="256">
        <f t="shared" si="17"/>
        <v>11.639530664050017</v>
      </c>
      <c r="Q54" s="257">
        <f t="shared" si="17"/>
        <v>9.0767256536074346</v>
      </c>
      <c r="R54" s="257">
        <f t="shared" si="17"/>
        <v>8.9673973747050582</v>
      </c>
      <c r="S54" s="256">
        <f t="shared" si="17"/>
        <v>9.9819070703569004</v>
      </c>
      <c r="T54" s="257">
        <f t="shared" si="17"/>
        <v>7.5064448559067385</v>
      </c>
      <c r="U54" s="257">
        <f t="shared" si="17"/>
        <v>7.4046690431267548</v>
      </c>
      <c r="V54" s="256">
        <f t="shared" si="17"/>
        <v>6.9017917954569885</v>
      </c>
      <c r="W54" s="257">
        <f t="shared" si="17"/>
        <v>9.7551977009751738</v>
      </c>
      <c r="X54" s="257">
        <f t="shared" si="17"/>
        <v>19.498263171551955</v>
      </c>
      <c r="Y54" s="256">
        <f t="shared" si="17"/>
        <v>22.10507189474999</v>
      </c>
      <c r="Z54" s="257">
        <f t="shared" si="17"/>
        <v>24.305428127008284</v>
      </c>
      <c r="AA54" s="257">
        <f t="shared" si="17"/>
        <v>27.518185852791493</v>
      </c>
      <c r="AB54" s="256">
        <f t="shared" si="17"/>
        <v>23.355670894219958</v>
      </c>
      <c r="AC54" s="257">
        <f t="shared" si="17"/>
        <v>35.461305461516631</v>
      </c>
      <c r="AD54" s="257">
        <f t="shared" si="17"/>
        <v>24.391695620584681</v>
      </c>
      <c r="AE54" s="257">
        <f t="shared" ref="AE54" si="18">AE188</f>
        <v>23.863814632577206</v>
      </c>
      <c r="AF54" s="318"/>
      <c r="AG54" s="1" t="s">
        <v>231</v>
      </c>
      <c r="AH54" s="1"/>
      <c r="AI54" s="1"/>
      <c r="AJ54" s="1"/>
    </row>
    <row r="55" spans="2:36" s="2" customFormat="1" ht="9.9499999999999993" customHeight="1">
      <c r="B55" s="35"/>
      <c r="C55" s="15"/>
      <c r="D55" s="42" t="s">
        <v>7</v>
      </c>
      <c r="E55" s="241"/>
      <c r="F55" s="353"/>
      <c r="G55" s="652">
        <f t="shared" ref="G55:AD55" si="19">G189</f>
        <v>209.27725172708344</v>
      </c>
      <c r="H55" s="653">
        <f t="shared" si="19"/>
        <v>176.9633982851951</v>
      </c>
      <c r="I55" s="653">
        <f t="shared" si="19"/>
        <v>176.1620946204568</v>
      </c>
      <c r="J55" s="652">
        <f t="shared" si="19"/>
        <v>160.98958221390023</v>
      </c>
      <c r="K55" s="653">
        <f t="shared" si="19"/>
        <v>172.9183980568404</v>
      </c>
      <c r="L55" s="653">
        <f t="shared" si="19"/>
        <v>121.94491358912094</v>
      </c>
      <c r="M55" s="652">
        <f t="shared" si="19"/>
        <v>144.30483118289629</v>
      </c>
      <c r="N55" s="653">
        <f t="shared" si="19"/>
        <v>146.1081915502574</v>
      </c>
      <c r="O55" s="653">
        <f t="shared" si="19"/>
        <v>142.3507812185137</v>
      </c>
      <c r="P55" s="652">
        <f t="shared" si="19"/>
        <v>146.84823679615909</v>
      </c>
      <c r="Q55" s="653">
        <f t="shared" si="19"/>
        <v>138.79669560937819</v>
      </c>
      <c r="R55" s="653">
        <f t="shared" si="19"/>
        <v>175.03127638742575</v>
      </c>
      <c r="S55" s="652">
        <f t="shared" si="19"/>
        <v>143.31887097408321</v>
      </c>
      <c r="T55" s="653">
        <f t="shared" si="19"/>
        <v>171.21979977360337</v>
      </c>
      <c r="U55" s="653">
        <f t="shared" si="19"/>
        <v>122.56482858490733</v>
      </c>
      <c r="V55" s="652">
        <f t="shared" si="19"/>
        <v>123.92181101399353</v>
      </c>
      <c r="W55" s="653">
        <f t="shared" si="19"/>
        <v>174.55081398455351</v>
      </c>
      <c r="X55" s="653">
        <f t="shared" si="19"/>
        <v>102.35970282256676</v>
      </c>
      <c r="Y55" s="652">
        <f t="shared" si="19"/>
        <v>70.67</v>
      </c>
      <c r="Z55" s="653">
        <f t="shared" si="19"/>
        <v>64.7</v>
      </c>
      <c r="AA55" s="653">
        <f t="shared" si="19"/>
        <v>88.047892005543787</v>
      </c>
      <c r="AB55" s="652">
        <f t="shared" si="19"/>
        <v>101.77000000000001</v>
      </c>
      <c r="AC55" s="257">
        <f t="shared" si="19"/>
        <v>164</v>
      </c>
      <c r="AD55" s="257">
        <f t="shared" si="19"/>
        <v>154.80000000000001</v>
      </c>
      <c r="AE55" s="257">
        <v>95.714553492452339</v>
      </c>
      <c r="AF55" s="318"/>
      <c r="AG55" s="675" t="s">
        <v>280</v>
      </c>
      <c r="AH55" s="1"/>
      <c r="AI55" s="1"/>
      <c r="AJ55" s="1"/>
    </row>
    <row r="56" spans="2:36" s="2" customFormat="1" ht="9.9499999999999993" customHeight="1">
      <c r="B56" s="35"/>
      <c r="C56" s="15"/>
      <c r="D56" s="42" t="s">
        <v>8</v>
      </c>
      <c r="E56" s="241"/>
      <c r="F56" s="353"/>
      <c r="G56" s="256">
        <f t="shared" ref="G56:AD56" si="20">G190</f>
        <v>2.3937435116524436E-2</v>
      </c>
      <c r="H56" s="257">
        <f t="shared" si="20"/>
        <v>3.5384204836293481E-2</v>
      </c>
      <c r="I56" s="257">
        <f t="shared" si="20"/>
        <v>5.3312748537337772E-2</v>
      </c>
      <c r="J56" s="256">
        <f t="shared" si="20"/>
        <v>7.2928403697223129E-2</v>
      </c>
      <c r="K56" s="257">
        <f t="shared" si="20"/>
        <v>9.2834718165612146E-2</v>
      </c>
      <c r="L56" s="257">
        <f t="shared" si="20"/>
        <v>0.10252196592518753</v>
      </c>
      <c r="M56" s="256">
        <f t="shared" si="20"/>
        <v>0.10906494757920876</v>
      </c>
      <c r="N56" s="257">
        <f t="shared" si="20"/>
        <v>0.10818851873702104</v>
      </c>
      <c r="O56" s="257">
        <f t="shared" si="20"/>
        <v>0.10202678473603086</v>
      </c>
      <c r="P56" s="256">
        <f t="shared" si="20"/>
        <v>0.12841780829742599</v>
      </c>
      <c r="Q56" s="257">
        <f t="shared" si="20"/>
        <v>0.12681007101546829</v>
      </c>
      <c r="R56" s="257">
        <f t="shared" si="20"/>
        <v>0.12059295031623761</v>
      </c>
      <c r="S56" s="256">
        <f t="shared" si="20"/>
        <v>0.11712127002938623</v>
      </c>
      <c r="T56" s="257">
        <f t="shared" si="20"/>
        <v>0.10723388345854373</v>
      </c>
      <c r="U56" s="257">
        <f t="shared" si="20"/>
        <v>0.10812770666643563</v>
      </c>
      <c r="V56" s="256">
        <f t="shared" si="20"/>
        <v>0.16475324718707962</v>
      </c>
      <c r="W56" s="257">
        <f t="shared" si="20"/>
        <v>0.18932666485699973</v>
      </c>
      <c r="X56" s="257">
        <f t="shared" si="20"/>
        <v>0.20591521802746887</v>
      </c>
      <c r="Y56" s="256">
        <f t="shared" si="20"/>
        <v>0.22018731799962959</v>
      </c>
      <c r="Z56" s="257">
        <f t="shared" si="20"/>
        <v>0.21026289234853215</v>
      </c>
      <c r="AA56" s="257">
        <f t="shared" si="20"/>
        <v>0.20938599546313161</v>
      </c>
      <c r="AB56" s="256">
        <f t="shared" si="20"/>
        <v>0.16990208825640821</v>
      </c>
      <c r="AC56" s="257">
        <f t="shared" si="20"/>
        <v>0.18498493821384626</v>
      </c>
      <c r="AD56" s="257">
        <f t="shared" si="20"/>
        <v>0.17253140488688187</v>
      </c>
      <c r="AE56" s="257">
        <f t="shared" ref="AE56" si="21">AE190</f>
        <v>0.17542160082317659</v>
      </c>
      <c r="AF56" s="318"/>
      <c r="AG56" s="1" t="s">
        <v>101</v>
      </c>
      <c r="AH56" s="1"/>
      <c r="AI56" s="1"/>
      <c r="AJ56" s="1"/>
    </row>
    <row r="57" spans="2:36" s="2" customFormat="1" ht="9.9499999999999993" customHeight="1">
      <c r="B57" s="35"/>
      <c r="C57" s="15"/>
      <c r="D57" s="683" t="s">
        <v>9</v>
      </c>
      <c r="E57" s="242"/>
      <c r="F57" s="354"/>
      <c r="G57" s="258">
        <f>G191</f>
        <v>151.83881886172509</v>
      </c>
      <c r="H57" s="259">
        <f t="shared" ref="H57:AD57" si="22">H191</f>
        <v>148.96627503704281</v>
      </c>
      <c r="I57" s="259">
        <f t="shared" si="22"/>
        <v>153.1977550349298</v>
      </c>
      <c r="J57" s="258">
        <f t="shared" si="22"/>
        <v>134.75129393481419</v>
      </c>
      <c r="K57" s="259">
        <f t="shared" si="22"/>
        <v>144.16423562492236</v>
      </c>
      <c r="L57" s="259">
        <f t="shared" si="22"/>
        <v>196.58782316123344</v>
      </c>
      <c r="M57" s="258">
        <f t="shared" si="22"/>
        <v>147.59818473889101</v>
      </c>
      <c r="N57" s="259">
        <f t="shared" si="22"/>
        <v>154.84816740224716</v>
      </c>
      <c r="O57" s="259">
        <f t="shared" si="22"/>
        <v>35.2786890958036</v>
      </c>
      <c r="P57" s="258">
        <f t="shared" si="22"/>
        <v>40.052953951716496</v>
      </c>
      <c r="Q57" s="259">
        <f t="shared" si="22"/>
        <v>-1.2355995765073864</v>
      </c>
      <c r="R57" s="259">
        <f t="shared" si="22"/>
        <v>8.2420460047859549</v>
      </c>
      <c r="S57" s="258">
        <f t="shared" si="22"/>
        <v>-21.763095150844268</v>
      </c>
      <c r="T57" s="259">
        <f t="shared" si="22"/>
        <v>-17.887689187518653</v>
      </c>
      <c r="U57" s="259">
        <f t="shared" si="22"/>
        <v>-83.339977237866833</v>
      </c>
      <c r="V57" s="258">
        <f t="shared" si="22"/>
        <v>49.658540564061965</v>
      </c>
      <c r="W57" s="259">
        <f t="shared" si="22"/>
        <v>-141.59712188209389</v>
      </c>
      <c r="X57" s="259">
        <f t="shared" si="22"/>
        <v>-86.103630584134194</v>
      </c>
      <c r="Y57" s="258">
        <f t="shared" si="22"/>
        <v>-150.84051160766754</v>
      </c>
      <c r="Z57" s="259">
        <f t="shared" si="22"/>
        <v>-175.28645906306841</v>
      </c>
      <c r="AA57" s="259">
        <f t="shared" si="22"/>
        <v>-114.92244765043765</v>
      </c>
      <c r="AB57" s="258">
        <f t="shared" si="22"/>
        <v>-137.882540047318</v>
      </c>
      <c r="AC57" s="259">
        <f t="shared" si="22"/>
        <v>-266.70045009047624</v>
      </c>
      <c r="AD57" s="259">
        <f t="shared" si="22"/>
        <v>-356.34828712593003</v>
      </c>
      <c r="AE57" s="259">
        <f t="shared" ref="AE57" si="23">AE191</f>
        <v>-410.35980868927868</v>
      </c>
      <c r="AF57" s="319"/>
      <c r="AG57" s="1" t="s">
        <v>100</v>
      </c>
      <c r="AH57" s="1"/>
      <c r="AI57" s="1"/>
      <c r="AJ57" s="1"/>
    </row>
    <row r="58" spans="2:36" s="2" customFormat="1" ht="9.9499999999999993" customHeight="1">
      <c r="B58" s="35"/>
      <c r="C58" s="45" t="s">
        <v>10</v>
      </c>
      <c r="D58" s="46"/>
      <c r="E58" s="46"/>
      <c r="F58" s="355"/>
      <c r="G58" s="261">
        <f t="shared" ref="G58:AF58" si="24">SUM(G59,G63)</f>
        <v>5239.0596109165899</v>
      </c>
      <c r="H58" s="261">
        <f t="shared" si="24"/>
        <v>5627.7714971506903</v>
      </c>
      <c r="I58" s="261">
        <f t="shared" si="24"/>
        <v>5578.3424080377235</v>
      </c>
      <c r="J58" s="260">
        <f t="shared" si="24"/>
        <v>5570.8152755795254</v>
      </c>
      <c r="K58" s="261">
        <f t="shared" si="24"/>
        <v>5897.4884202086741</v>
      </c>
      <c r="L58" s="261">
        <f t="shared" si="24"/>
        <v>5885.1059409588488</v>
      </c>
      <c r="M58" s="260">
        <f t="shared" si="24"/>
        <v>5934.3198253809478</v>
      </c>
      <c r="N58" s="261">
        <f t="shared" si="24"/>
        <v>6504.9463813530419</v>
      </c>
      <c r="O58" s="261">
        <f t="shared" si="24"/>
        <v>5764.533783399309</v>
      </c>
      <c r="P58" s="260">
        <f t="shared" si="24"/>
        <v>5816.2064093023628</v>
      </c>
      <c r="Q58" s="261">
        <f t="shared" si="24"/>
        <v>6078.7339557477535</v>
      </c>
      <c r="R58" s="261">
        <f t="shared" si="24"/>
        <v>5788.3200988548169</v>
      </c>
      <c r="S58" s="260">
        <f t="shared" si="24"/>
        <v>5790.640885078913</v>
      </c>
      <c r="T58" s="261">
        <f t="shared" si="24"/>
        <v>5914.5405333992367</v>
      </c>
      <c r="U58" s="261">
        <f t="shared" si="24"/>
        <v>5951.7268207469569</v>
      </c>
      <c r="V58" s="260">
        <f t="shared" si="24"/>
        <v>6381.774852943211</v>
      </c>
      <c r="W58" s="261">
        <f t="shared" si="24"/>
        <v>6200.7071811472761</v>
      </c>
      <c r="X58" s="261">
        <f t="shared" si="24"/>
        <v>6613.8503991135876</v>
      </c>
      <c r="Y58" s="260">
        <f t="shared" si="24"/>
        <v>6173.7411111202564</v>
      </c>
      <c r="Z58" s="261">
        <f t="shared" si="24"/>
        <v>5797.4690153882011</v>
      </c>
      <c r="AA58" s="261">
        <f t="shared" si="24"/>
        <v>5757.217791692141</v>
      </c>
      <c r="AB58" s="260">
        <f t="shared" si="24"/>
        <v>4253.9289032691267</v>
      </c>
      <c r="AC58" s="261">
        <f t="shared" si="24"/>
        <v>6242.1900210174954</v>
      </c>
      <c r="AD58" s="261">
        <f t="shared" si="24"/>
        <v>6058.8427669361818</v>
      </c>
      <c r="AE58" s="261">
        <f t="shared" si="24"/>
        <v>5753.8274157415872</v>
      </c>
      <c r="AF58" s="320">
        <f t="shared" si="24"/>
        <v>0</v>
      </c>
      <c r="AG58" s="1"/>
      <c r="AH58" s="1"/>
      <c r="AI58" s="1"/>
      <c r="AJ58" s="1"/>
    </row>
    <row r="59" spans="2:36" s="2" customFormat="1" ht="9.9499999999999993" customHeight="1">
      <c r="B59" s="35"/>
      <c r="C59" s="47"/>
      <c r="D59" s="45" t="s">
        <v>11</v>
      </c>
      <c r="E59" s="45"/>
      <c r="F59" s="356"/>
      <c r="G59" s="262">
        <f t="shared" ref="G59:AF59" si="25">SUM(G60:G62)</f>
        <v>822.02790956192462</v>
      </c>
      <c r="H59" s="263">
        <f t="shared" si="25"/>
        <v>937.3291843417669</v>
      </c>
      <c r="I59" s="263">
        <f t="shared" si="25"/>
        <v>971.59504011149988</v>
      </c>
      <c r="J59" s="262">
        <f t="shared" si="25"/>
        <v>902.6823173620827</v>
      </c>
      <c r="K59" s="263">
        <f t="shared" si="25"/>
        <v>877.7605698795312</v>
      </c>
      <c r="L59" s="263">
        <f t="shared" si="25"/>
        <v>740.79317574880417</v>
      </c>
      <c r="M59" s="262">
        <f t="shared" si="25"/>
        <v>812.58211902229164</v>
      </c>
      <c r="N59" s="263">
        <f t="shared" si="25"/>
        <v>823.12124463043506</v>
      </c>
      <c r="O59" s="263">
        <f t="shared" si="25"/>
        <v>702.90055569401966</v>
      </c>
      <c r="P59" s="262">
        <f t="shared" si="25"/>
        <v>650.89212563169804</v>
      </c>
      <c r="Q59" s="263">
        <f t="shared" si="25"/>
        <v>532.35863765201123</v>
      </c>
      <c r="R59" s="263">
        <f t="shared" si="25"/>
        <v>467.29989114037045</v>
      </c>
      <c r="S59" s="262">
        <f t="shared" si="25"/>
        <v>454.24711145307322</v>
      </c>
      <c r="T59" s="263">
        <f t="shared" si="25"/>
        <v>407.11000038441483</v>
      </c>
      <c r="U59" s="263">
        <f t="shared" si="25"/>
        <v>434.1017643321747</v>
      </c>
      <c r="V59" s="262">
        <f t="shared" si="25"/>
        <v>465.29302896565463</v>
      </c>
      <c r="W59" s="263">
        <f t="shared" si="25"/>
        <v>479.89141792817873</v>
      </c>
      <c r="X59" s="263">
        <f t="shared" si="25"/>
        <v>450.02083512800414</v>
      </c>
      <c r="Y59" s="262">
        <f t="shared" si="25"/>
        <v>382.52257431864882</v>
      </c>
      <c r="Z59" s="263">
        <f t="shared" si="25"/>
        <v>371.11038251693248</v>
      </c>
      <c r="AA59" s="263">
        <f t="shared" si="25"/>
        <v>399.96295800868143</v>
      </c>
      <c r="AB59" s="262">
        <f t="shared" si="25"/>
        <v>388.69552653453718</v>
      </c>
      <c r="AC59" s="263">
        <f t="shared" si="25"/>
        <v>429.10939747166788</v>
      </c>
      <c r="AD59" s="263">
        <f t="shared" si="25"/>
        <v>382.16693278408172</v>
      </c>
      <c r="AE59" s="263">
        <f t="shared" si="25"/>
        <v>370.88775338824053</v>
      </c>
      <c r="AF59" s="321">
        <f t="shared" si="25"/>
        <v>0</v>
      </c>
      <c r="AG59" s="1"/>
      <c r="AH59" s="1"/>
      <c r="AI59" s="1"/>
      <c r="AJ59" s="1"/>
    </row>
    <row r="60" spans="2:36" s="2" customFormat="1" ht="9.9499999999999993" customHeight="1">
      <c r="B60" s="35"/>
      <c r="C60" s="47"/>
      <c r="D60" s="101" t="s">
        <v>12</v>
      </c>
      <c r="E60" s="243"/>
      <c r="F60" s="357"/>
      <c r="G60" s="264">
        <v>418.53540855027904</v>
      </c>
      <c r="H60" s="265">
        <v>498.69508906293134</v>
      </c>
      <c r="I60" s="265">
        <v>537.27330430314589</v>
      </c>
      <c r="J60" s="264">
        <v>412.28681983750312</v>
      </c>
      <c r="K60" s="265">
        <v>341.25566979544925</v>
      </c>
      <c r="L60" s="265">
        <v>226.5762548223845</v>
      </c>
      <c r="M60" s="264">
        <v>310.96534047594849</v>
      </c>
      <c r="N60" s="265">
        <v>288.51710426581724</v>
      </c>
      <c r="O60" s="265">
        <v>249.01771613474205</v>
      </c>
      <c r="P60" s="264">
        <v>235.22743348674487</v>
      </c>
      <c r="Q60" s="265">
        <v>145.39114799580969</v>
      </c>
      <c r="R60" s="265">
        <v>99.092248148958973</v>
      </c>
      <c r="S60" s="264">
        <v>119.55423966576801</v>
      </c>
      <c r="T60" s="265">
        <v>91.404590496636729</v>
      </c>
      <c r="U60" s="265">
        <v>137.43946855625259</v>
      </c>
      <c r="V60" s="264">
        <v>119.0673281611905</v>
      </c>
      <c r="W60" s="265">
        <v>144.22489050812871</v>
      </c>
      <c r="X60" s="265">
        <v>154.68678860277248</v>
      </c>
      <c r="Y60" s="264">
        <v>113.44584484040261</v>
      </c>
      <c r="Z60" s="265">
        <v>149.62725410555825</v>
      </c>
      <c r="AA60" s="265">
        <v>141.60285528972364</v>
      </c>
      <c r="AB60" s="264">
        <v>135.8967995040073</v>
      </c>
      <c r="AC60" s="265">
        <v>144.16719365618167</v>
      </c>
      <c r="AD60" s="265">
        <v>92.856874062089972</v>
      </c>
      <c r="AE60" s="265">
        <v>89.487009962766976</v>
      </c>
      <c r="AF60" s="322"/>
      <c r="AG60" s="1" t="s">
        <v>127</v>
      </c>
      <c r="AH60" s="1"/>
      <c r="AI60" s="1"/>
      <c r="AJ60" s="1"/>
    </row>
    <row r="61" spans="2:36" s="2" customFormat="1" ht="9.9499999999999993" customHeight="1">
      <c r="B61" s="35"/>
      <c r="C61" s="47"/>
      <c r="D61" s="237" t="s">
        <v>13</v>
      </c>
      <c r="E61" s="240"/>
      <c r="F61" s="352"/>
      <c r="G61" s="254">
        <v>54.145417934287281</v>
      </c>
      <c r="H61" s="255">
        <v>59.266561893561736</v>
      </c>
      <c r="I61" s="255">
        <v>58.672239003075724</v>
      </c>
      <c r="J61" s="254">
        <v>66.112135257158911</v>
      </c>
      <c r="K61" s="255">
        <v>71.774954906803643</v>
      </c>
      <c r="L61" s="255">
        <v>69.038479031867737</v>
      </c>
      <c r="M61" s="254">
        <v>68.052814740821859</v>
      </c>
      <c r="N61" s="255">
        <v>71.069572700317892</v>
      </c>
      <c r="O61" s="255">
        <v>62.124245180776107</v>
      </c>
      <c r="P61" s="254">
        <v>56.662477959547864</v>
      </c>
      <c r="Q61" s="255">
        <v>53.00068618307963</v>
      </c>
      <c r="R61" s="255">
        <v>50.471611367169118</v>
      </c>
      <c r="S61" s="254">
        <v>45.987366339721063</v>
      </c>
      <c r="T61" s="255">
        <v>43.069650548445331</v>
      </c>
      <c r="U61" s="255">
        <v>40.788620918489585</v>
      </c>
      <c r="V61" s="254">
        <v>46.995563822589133</v>
      </c>
      <c r="W61" s="255">
        <v>46.363637522203312</v>
      </c>
      <c r="X61" s="255">
        <v>40.912585354281738</v>
      </c>
      <c r="Y61" s="254">
        <v>34.225968462506479</v>
      </c>
      <c r="Z61" s="255">
        <v>25.225216423419539</v>
      </c>
      <c r="AA61" s="255">
        <v>26.042682136077165</v>
      </c>
      <c r="AB61" s="254">
        <v>21.504052669373962</v>
      </c>
      <c r="AC61" s="255">
        <v>22.590887518012845</v>
      </c>
      <c r="AD61" s="255">
        <v>25.181108530690711</v>
      </c>
      <c r="AE61" s="255">
        <v>29.406385883300874</v>
      </c>
      <c r="AF61" s="317"/>
      <c r="AG61" s="1" t="s">
        <v>128</v>
      </c>
      <c r="AH61" s="1"/>
      <c r="AI61" s="1"/>
      <c r="AJ61" s="1"/>
    </row>
    <row r="62" spans="2:36" s="2" customFormat="1" ht="9.9499999999999993" customHeight="1">
      <c r="B62" s="35"/>
      <c r="C62" s="47"/>
      <c r="D62" s="127" t="s">
        <v>120</v>
      </c>
      <c r="E62" s="240"/>
      <c r="F62" s="352"/>
      <c r="G62" s="254">
        <v>349.34708307735832</v>
      </c>
      <c r="H62" s="255">
        <v>379.36753338527382</v>
      </c>
      <c r="I62" s="255">
        <v>375.64949680527826</v>
      </c>
      <c r="J62" s="254">
        <v>424.28336226742067</v>
      </c>
      <c r="K62" s="255">
        <v>464.72994517727835</v>
      </c>
      <c r="L62" s="255">
        <v>445.17844189455195</v>
      </c>
      <c r="M62" s="254">
        <v>433.56396380552127</v>
      </c>
      <c r="N62" s="255">
        <v>463.53456766429991</v>
      </c>
      <c r="O62" s="255">
        <v>391.75859437850153</v>
      </c>
      <c r="P62" s="254">
        <v>359.00221418540531</v>
      </c>
      <c r="Q62" s="255">
        <v>333.9668034731219</v>
      </c>
      <c r="R62" s="255">
        <v>317.73603162424234</v>
      </c>
      <c r="S62" s="254">
        <v>288.70550544758413</v>
      </c>
      <c r="T62" s="255">
        <v>272.63575933933276</v>
      </c>
      <c r="U62" s="255">
        <v>255.87367485743252</v>
      </c>
      <c r="V62" s="254">
        <v>299.23013698187498</v>
      </c>
      <c r="W62" s="255">
        <v>289.30288989784668</v>
      </c>
      <c r="X62" s="255">
        <v>254.42146117094993</v>
      </c>
      <c r="Y62" s="254">
        <v>234.85076101573972</v>
      </c>
      <c r="Z62" s="255">
        <v>196.25791198795469</v>
      </c>
      <c r="AA62" s="255">
        <v>232.3174205828806</v>
      </c>
      <c r="AB62" s="254">
        <v>231.29467436115593</v>
      </c>
      <c r="AC62" s="255">
        <v>262.35131629747337</v>
      </c>
      <c r="AD62" s="255">
        <v>264.12895019130104</v>
      </c>
      <c r="AE62" s="255">
        <v>251.99435754217265</v>
      </c>
      <c r="AF62" s="317"/>
      <c r="AG62" s="1" t="s">
        <v>128</v>
      </c>
      <c r="AH62" s="1"/>
      <c r="AI62" s="1"/>
      <c r="AJ62" s="1"/>
    </row>
    <row r="63" spans="2:36" s="2" customFormat="1" ht="9.9499999999999993" customHeight="1">
      <c r="B63" s="35"/>
      <c r="C63" s="47"/>
      <c r="D63" s="48" t="s">
        <v>14</v>
      </c>
      <c r="E63" s="48"/>
      <c r="F63" s="358"/>
      <c r="G63" s="266">
        <f t="shared" ref="G63:AF63" si="26">SUM(G64:G75)</f>
        <v>4417.0317013546655</v>
      </c>
      <c r="H63" s="267">
        <f t="shared" si="26"/>
        <v>4690.4423128089238</v>
      </c>
      <c r="I63" s="267">
        <f t="shared" si="26"/>
        <v>4606.7473679262239</v>
      </c>
      <c r="J63" s="266">
        <f t="shared" si="26"/>
        <v>4668.132958217443</v>
      </c>
      <c r="K63" s="267">
        <f t="shared" si="26"/>
        <v>5019.7278503291427</v>
      </c>
      <c r="L63" s="267">
        <f t="shared" si="26"/>
        <v>5144.3127652100447</v>
      </c>
      <c r="M63" s="266">
        <f t="shared" si="26"/>
        <v>5121.7377063586564</v>
      </c>
      <c r="N63" s="267">
        <f t="shared" si="26"/>
        <v>5681.8251367226067</v>
      </c>
      <c r="O63" s="267">
        <f t="shared" si="26"/>
        <v>5061.6332277052898</v>
      </c>
      <c r="P63" s="266">
        <f t="shared" si="26"/>
        <v>5165.3142836706647</v>
      </c>
      <c r="Q63" s="267">
        <f t="shared" si="26"/>
        <v>5546.3753180957419</v>
      </c>
      <c r="R63" s="267">
        <f t="shared" si="26"/>
        <v>5321.0202077144468</v>
      </c>
      <c r="S63" s="266">
        <f t="shared" si="26"/>
        <v>5336.3937736258395</v>
      </c>
      <c r="T63" s="267">
        <f t="shared" si="26"/>
        <v>5507.4305330148218</v>
      </c>
      <c r="U63" s="267">
        <f t="shared" si="26"/>
        <v>5517.6250564147822</v>
      </c>
      <c r="V63" s="266">
        <f t="shared" si="26"/>
        <v>5916.4818239775568</v>
      </c>
      <c r="W63" s="267">
        <f t="shared" si="26"/>
        <v>5720.8157632190969</v>
      </c>
      <c r="X63" s="267">
        <f t="shared" si="26"/>
        <v>6163.8295639855833</v>
      </c>
      <c r="Y63" s="266">
        <f t="shared" si="26"/>
        <v>5791.218536801608</v>
      </c>
      <c r="Z63" s="267">
        <f t="shared" si="26"/>
        <v>5426.358632871269</v>
      </c>
      <c r="AA63" s="267">
        <f t="shared" si="26"/>
        <v>5357.2548336834598</v>
      </c>
      <c r="AB63" s="266">
        <f t="shared" si="26"/>
        <v>3865.2333767345895</v>
      </c>
      <c r="AC63" s="267">
        <f t="shared" si="26"/>
        <v>5813.0806235458276</v>
      </c>
      <c r="AD63" s="267">
        <f t="shared" si="26"/>
        <v>5676.6758341520999</v>
      </c>
      <c r="AE63" s="267">
        <f t="shared" si="26"/>
        <v>5382.9396623533466</v>
      </c>
      <c r="AF63" s="323">
        <f t="shared" si="26"/>
        <v>0</v>
      </c>
      <c r="AG63" s="1"/>
      <c r="AH63" s="1"/>
      <c r="AI63" s="1"/>
      <c r="AJ63" s="1"/>
    </row>
    <row r="64" spans="2:36" s="2" customFormat="1" ht="9.9499999999999993" customHeight="1">
      <c r="B64" s="35"/>
      <c r="C64" s="47"/>
      <c r="D64" s="682" t="s">
        <v>15</v>
      </c>
      <c r="E64" s="241"/>
      <c r="F64" s="353"/>
      <c r="G64" s="256">
        <v>676.76259399906598</v>
      </c>
      <c r="H64" s="257">
        <v>685.37954856778424</v>
      </c>
      <c r="I64" s="257">
        <v>689.3399898869867</v>
      </c>
      <c r="J64" s="256">
        <v>679.83780664479434</v>
      </c>
      <c r="K64" s="257">
        <v>704.17961325868328</v>
      </c>
      <c r="L64" s="257">
        <v>695.5539703699759</v>
      </c>
      <c r="M64" s="256">
        <v>709.56587495171527</v>
      </c>
      <c r="N64" s="257">
        <v>752.75215511793601</v>
      </c>
      <c r="O64" s="257">
        <v>724.56356700643255</v>
      </c>
      <c r="P64" s="256">
        <v>758.95531721382747</v>
      </c>
      <c r="Q64" s="257">
        <v>758.53480815094611</v>
      </c>
      <c r="R64" s="257">
        <v>730.70139568387913</v>
      </c>
      <c r="S64" s="256">
        <v>717.63979667672493</v>
      </c>
      <c r="T64" s="257">
        <v>710.76284114972407</v>
      </c>
      <c r="U64" s="257">
        <v>695.95628153514099</v>
      </c>
      <c r="V64" s="256">
        <v>749.19302248551583</v>
      </c>
      <c r="W64" s="257">
        <v>728.96151885228574</v>
      </c>
      <c r="X64" s="257">
        <v>758.31953040770986</v>
      </c>
      <c r="Y64" s="256">
        <v>771.61020597112747</v>
      </c>
      <c r="Z64" s="257">
        <v>616.70471832778333</v>
      </c>
      <c r="AA64" s="257">
        <v>776.78545567242816</v>
      </c>
      <c r="AB64" s="256">
        <v>815.6940424611106</v>
      </c>
      <c r="AC64" s="257">
        <v>812.20005301662025</v>
      </c>
      <c r="AD64" s="257">
        <v>621.2889167392259</v>
      </c>
      <c r="AE64" s="257">
        <v>551.36698745496676</v>
      </c>
      <c r="AF64" s="318"/>
      <c r="AG64" s="1" t="s">
        <v>127</v>
      </c>
      <c r="AH64" s="1"/>
      <c r="AI64" s="1"/>
      <c r="AJ64" s="1"/>
    </row>
    <row r="65" spans="2:36" s="2" customFormat="1" ht="9.9499999999999993" customHeight="1">
      <c r="B65" s="35"/>
      <c r="C65" s="47"/>
      <c r="D65" s="53" t="s">
        <v>16</v>
      </c>
      <c r="E65" s="244"/>
      <c r="F65" s="359"/>
      <c r="G65" s="268">
        <v>8.4238953003993586</v>
      </c>
      <c r="H65" s="269">
        <v>8.4627677268963968</v>
      </c>
      <c r="I65" s="269">
        <v>8.4429450809769016</v>
      </c>
      <c r="J65" s="268">
        <v>8.2268672193878434</v>
      </c>
      <c r="K65" s="269">
        <v>8.7185649693488205</v>
      </c>
      <c r="L65" s="269">
        <v>8.5056446812235986</v>
      </c>
      <c r="M65" s="268">
        <v>8.7648281183501506</v>
      </c>
      <c r="N65" s="269">
        <v>9.6990446472128333</v>
      </c>
      <c r="O65" s="269">
        <v>9.1537069915139835</v>
      </c>
      <c r="P65" s="268">
        <v>9.854639521706881</v>
      </c>
      <c r="Q65" s="269">
        <v>9.9119251314320866</v>
      </c>
      <c r="R65" s="269">
        <v>9.4784810379869615</v>
      </c>
      <c r="S65" s="268">
        <v>9.3191540616262376</v>
      </c>
      <c r="T65" s="269">
        <v>9.283184551416424</v>
      </c>
      <c r="U65" s="269">
        <v>9.1209791738504773</v>
      </c>
      <c r="V65" s="268">
        <v>10.285982918475257</v>
      </c>
      <c r="W65" s="269">
        <v>9.8970431171803046</v>
      </c>
      <c r="X65" s="269">
        <v>10.768133087630305</v>
      </c>
      <c r="Y65" s="268">
        <v>74.930884454684573</v>
      </c>
      <c r="Z65" s="269">
        <v>30.662998655221202</v>
      </c>
      <c r="AA65" s="269">
        <v>75.161377132392914</v>
      </c>
      <c r="AB65" s="268">
        <v>48.943604557752302</v>
      </c>
      <c r="AC65" s="269">
        <v>52.865149630528286</v>
      </c>
      <c r="AD65" s="269">
        <v>42.125351183653137</v>
      </c>
      <c r="AE65" s="269">
        <v>35.557585202394712</v>
      </c>
      <c r="AF65" s="324"/>
      <c r="AG65" s="1" t="s">
        <v>128</v>
      </c>
      <c r="AH65" s="1"/>
      <c r="AI65" s="1"/>
      <c r="AJ65" s="1"/>
    </row>
    <row r="66" spans="2:36" s="2" customFormat="1" ht="9.9499999999999993" customHeight="1">
      <c r="B66" s="35"/>
      <c r="C66" s="47"/>
      <c r="D66" s="53" t="s">
        <v>17</v>
      </c>
      <c r="E66" s="244"/>
      <c r="F66" s="359"/>
      <c r="G66" s="268">
        <v>55.312013349299953</v>
      </c>
      <c r="H66" s="269">
        <v>54.51876988491474</v>
      </c>
      <c r="I66" s="269">
        <v>52.946634872684491</v>
      </c>
      <c r="J66" s="268">
        <v>49.838986395119377</v>
      </c>
      <c r="K66" s="269">
        <v>56.688419203932973</v>
      </c>
      <c r="L66" s="269">
        <v>53.50336019358452</v>
      </c>
      <c r="M66" s="268">
        <v>57.615291451007728</v>
      </c>
      <c r="N66" s="269">
        <v>71.776604650002582</v>
      </c>
      <c r="O66" s="269">
        <v>63.844344907740599</v>
      </c>
      <c r="P66" s="268">
        <v>74.000079096061114</v>
      </c>
      <c r="Q66" s="269">
        <v>76.279709930308073</v>
      </c>
      <c r="R66" s="269">
        <v>71.566074977504186</v>
      </c>
      <c r="S66" s="268">
        <v>70.558935161035876</v>
      </c>
      <c r="T66" s="269">
        <v>71.307871103357499</v>
      </c>
      <c r="U66" s="269">
        <v>71.516650891275432</v>
      </c>
      <c r="V66" s="268">
        <v>89.488058399326192</v>
      </c>
      <c r="W66" s="269">
        <v>84.152202368914246</v>
      </c>
      <c r="X66" s="269">
        <v>99.717379307780107</v>
      </c>
      <c r="Y66" s="268">
        <v>71.027406328256077</v>
      </c>
      <c r="Z66" s="269">
        <v>63.954417083444092</v>
      </c>
      <c r="AA66" s="269">
        <v>61.267664895217116</v>
      </c>
      <c r="AB66" s="268">
        <v>78.872443522376273</v>
      </c>
      <c r="AC66" s="269">
        <v>81.709076624448571</v>
      </c>
      <c r="AD66" s="269">
        <v>74.088508453005048</v>
      </c>
      <c r="AE66" s="269">
        <v>70.783704040698964</v>
      </c>
      <c r="AF66" s="324"/>
      <c r="AG66" s="1" t="s">
        <v>128</v>
      </c>
      <c r="AH66" s="1"/>
      <c r="AI66" s="1"/>
      <c r="AJ66" s="1"/>
    </row>
    <row r="67" spans="2:36" s="2" customFormat="1" ht="9.9499999999999993" customHeight="1">
      <c r="B67" s="35"/>
      <c r="C67" s="47"/>
      <c r="D67" s="53" t="s">
        <v>18</v>
      </c>
      <c r="E67" s="244"/>
      <c r="F67" s="359"/>
      <c r="G67" s="268">
        <v>1879.665357644426</v>
      </c>
      <c r="H67" s="269">
        <v>2130.4162324716772</v>
      </c>
      <c r="I67" s="269">
        <v>1983.1405310719899</v>
      </c>
      <c r="J67" s="268">
        <v>1968.6920678608649</v>
      </c>
      <c r="K67" s="269">
        <v>2056.419780146583</v>
      </c>
      <c r="L67" s="269">
        <v>2205.4814890599919</v>
      </c>
      <c r="M67" s="268">
        <v>2132.1351751811512</v>
      </c>
      <c r="N67" s="269">
        <v>2200.9524783804668</v>
      </c>
      <c r="O67" s="269">
        <v>2090.3323975098688</v>
      </c>
      <c r="P67" s="268">
        <v>2090.8746234438408</v>
      </c>
      <c r="Q67" s="269">
        <v>2129.8760242623098</v>
      </c>
      <c r="R67" s="269">
        <v>2045.7708811899583</v>
      </c>
      <c r="S67" s="268">
        <v>2064.3095351581455</v>
      </c>
      <c r="T67" s="269">
        <v>2079.9048421565658</v>
      </c>
      <c r="U67" s="269">
        <v>2150.7320573921293</v>
      </c>
      <c r="V67" s="268">
        <v>2124.0930758978725</v>
      </c>
      <c r="W67" s="269">
        <v>2085.0177784774733</v>
      </c>
      <c r="X67" s="269">
        <v>2110.6843266321625</v>
      </c>
      <c r="Y67" s="268">
        <v>2029.7969597748931</v>
      </c>
      <c r="Z67" s="269">
        <v>1947.3851877179488</v>
      </c>
      <c r="AA67" s="269">
        <v>1890.0973213967043</v>
      </c>
      <c r="AB67" s="268">
        <v>1188.5517565383091</v>
      </c>
      <c r="AC67" s="269">
        <v>1761.1810583654733</v>
      </c>
      <c r="AD67" s="269">
        <v>1858.7321545944098</v>
      </c>
      <c r="AE67" s="269">
        <v>1711.8902460757629</v>
      </c>
      <c r="AF67" s="324"/>
      <c r="AG67" s="1" t="s">
        <v>128</v>
      </c>
      <c r="AH67" s="1"/>
      <c r="AI67" s="1"/>
      <c r="AJ67" s="1"/>
    </row>
    <row r="68" spans="2:36" s="2" customFormat="1" ht="9.9499999999999993" customHeight="1">
      <c r="B68" s="35"/>
      <c r="C68" s="47"/>
      <c r="D68" s="53" t="s">
        <v>19</v>
      </c>
      <c r="E68" s="244"/>
      <c r="F68" s="359"/>
      <c r="G68" s="268">
        <v>43.391099045455626</v>
      </c>
      <c r="H68" s="269">
        <v>44.02770554503234</v>
      </c>
      <c r="I68" s="269">
        <v>43.14878986898384</v>
      </c>
      <c r="J68" s="268">
        <v>41.873633552860923</v>
      </c>
      <c r="K68" s="269">
        <v>45.475562929521011</v>
      </c>
      <c r="L68" s="269">
        <v>43.970519480219195</v>
      </c>
      <c r="M68" s="268">
        <v>47.345816611818158</v>
      </c>
      <c r="N68" s="269">
        <v>54.978976615003546</v>
      </c>
      <c r="O68" s="269">
        <v>47.533244764888188</v>
      </c>
      <c r="P68" s="268">
        <v>52.916598939208548</v>
      </c>
      <c r="Q68" s="269">
        <v>55.669135120519975</v>
      </c>
      <c r="R68" s="269">
        <v>52.701717061743125</v>
      </c>
      <c r="S68" s="268">
        <v>52.068457755155073</v>
      </c>
      <c r="T68" s="269">
        <v>52.026693132137545</v>
      </c>
      <c r="U68" s="269">
        <v>52.175929173129418</v>
      </c>
      <c r="V68" s="268">
        <v>63.526443703405285</v>
      </c>
      <c r="W68" s="269">
        <v>61.056306053195385</v>
      </c>
      <c r="X68" s="269">
        <v>70.19465577561887</v>
      </c>
      <c r="Y68" s="268">
        <v>56.155531992375309</v>
      </c>
      <c r="Z68" s="269">
        <v>48.036053449915698</v>
      </c>
      <c r="AA68" s="269">
        <v>40.538749999631655</v>
      </c>
      <c r="AB68" s="268">
        <v>50.102158540456593</v>
      </c>
      <c r="AC68" s="269">
        <v>43.411790854845712</v>
      </c>
      <c r="AD68" s="269">
        <v>26.235586204211085</v>
      </c>
      <c r="AE68" s="269">
        <v>30.779903469362264</v>
      </c>
      <c r="AF68" s="324"/>
      <c r="AG68" s="1" t="s">
        <v>128</v>
      </c>
      <c r="AH68" s="1"/>
      <c r="AI68" s="1"/>
      <c r="AJ68" s="1"/>
    </row>
    <row r="69" spans="2:36" s="2" customFormat="1" ht="9.9499999999999993" customHeight="1">
      <c r="B69" s="35"/>
      <c r="C69" s="47"/>
      <c r="D69" s="53" t="s">
        <v>71</v>
      </c>
      <c r="E69" s="244"/>
      <c r="F69" s="359"/>
      <c r="G69" s="268">
        <v>499.63519267322823</v>
      </c>
      <c r="H69" s="269">
        <v>521.44048839985919</v>
      </c>
      <c r="I69" s="269">
        <v>587.88127369040456</v>
      </c>
      <c r="J69" s="268">
        <v>658.93502777815047</v>
      </c>
      <c r="K69" s="269">
        <v>667.32815614530182</v>
      </c>
      <c r="L69" s="269">
        <v>705.66212990009592</v>
      </c>
      <c r="M69" s="268">
        <v>709.14792488832461</v>
      </c>
      <c r="N69" s="269">
        <v>936.71413682277296</v>
      </c>
      <c r="O69" s="269">
        <v>824.23188102649465</v>
      </c>
      <c r="P69" s="268">
        <v>792.48293081147074</v>
      </c>
      <c r="Q69" s="269">
        <v>1051.2764778171058</v>
      </c>
      <c r="R69" s="269">
        <v>1040.6281833200999</v>
      </c>
      <c r="S69" s="268">
        <v>1019.6085179781894</v>
      </c>
      <c r="T69" s="269">
        <v>1113.2421226505228</v>
      </c>
      <c r="U69" s="269">
        <v>1080.4092029495598</v>
      </c>
      <c r="V69" s="268">
        <v>1136.1784329579232</v>
      </c>
      <c r="W69" s="269">
        <v>1092.5526882393281</v>
      </c>
      <c r="X69" s="269">
        <v>1342.1875783448324</v>
      </c>
      <c r="Y69" s="268">
        <v>1267.8608470082643</v>
      </c>
      <c r="Z69" s="269">
        <v>1314.5901818350544</v>
      </c>
      <c r="AA69" s="269">
        <v>1172.869954639156</v>
      </c>
      <c r="AB69" s="268">
        <v>389.61223139188809</v>
      </c>
      <c r="AC69" s="269">
        <v>1352.8310093961643</v>
      </c>
      <c r="AD69" s="269">
        <v>1336.5568797604717</v>
      </c>
      <c r="AE69" s="269">
        <v>1407.5232857001038</v>
      </c>
      <c r="AF69" s="324"/>
      <c r="AG69" s="1" t="s">
        <v>128</v>
      </c>
      <c r="AH69" s="1"/>
      <c r="AI69" s="1"/>
      <c r="AJ69" s="1"/>
    </row>
    <row r="70" spans="2:36" s="2" customFormat="1" ht="9.9499999999999993" customHeight="1">
      <c r="B70" s="35"/>
      <c r="C70" s="47"/>
      <c r="D70" s="53" t="s">
        <v>20</v>
      </c>
      <c r="E70" s="244"/>
      <c r="F70" s="359"/>
      <c r="G70" s="268">
        <v>262.50605314001683</v>
      </c>
      <c r="H70" s="269">
        <v>264.10184430033291</v>
      </c>
      <c r="I70" s="269">
        <v>257.60434989059723</v>
      </c>
      <c r="J70" s="268">
        <v>241.65692951651386</v>
      </c>
      <c r="K70" s="269">
        <v>256.88004599755629</v>
      </c>
      <c r="L70" s="269">
        <v>253.31370111746529</v>
      </c>
      <c r="M70" s="268">
        <v>254.90310384279292</v>
      </c>
      <c r="N70" s="269">
        <v>150.21419632196449</v>
      </c>
      <c r="O70" s="269">
        <v>136.79611826051453</v>
      </c>
      <c r="P70" s="268">
        <v>153.32718388395688</v>
      </c>
      <c r="Q70" s="269">
        <v>156.13315975552237</v>
      </c>
      <c r="R70" s="269">
        <v>147.62513695859158</v>
      </c>
      <c r="S70" s="268">
        <v>145.33022684235772</v>
      </c>
      <c r="T70" s="269">
        <v>145.80734084638991</v>
      </c>
      <c r="U70" s="269">
        <v>144.34359798367481</v>
      </c>
      <c r="V70" s="268">
        <v>173.50666523918161</v>
      </c>
      <c r="W70" s="269">
        <v>164.672659039471</v>
      </c>
      <c r="X70" s="269">
        <v>189.3344752767897</v>
      </c>
      <c r="Y70" s="268">
        <v>242.41553187121676</v>
      </c>
      <c r="Z70" s="269">
        <v>247.4270244265384</v>
      </c>
      <c r="AA70" s="269">
        <v>225.62522884613836</v>
      </c>
      <c r="AB70" s="268">
        <v>243.08100217211208</v>
      </c>
      <c r="AC70" s="269">
        <v>268.69340799157158</v>
      </c>
      <c r="AD70" s="269">
        <v>268.26676491257507</v>
      </c>
      <c r="AE70" s="269">
        <v>259.77894888880405</v>
      </c>
      <c r="AF70" s="324"/>
      <c r="AG70" s="1" t="s">
        <v>128</v>
      </c>
      <c r="AH70" s="1"/>
      <c r="AI70" s="1"/>
      <c r="AJ70" s="1"/>
    </row>
    <row r="71" spans="2:36" s="2" customFormat="1" ht="9.9499999999999993" customHeight="1">
      <c r="B71" s="35"/>
      <c r="C71" s="47"/>
      <c r="D71" s="53" t="s">
        <v>21</v>
      </c>
      <c r="E71" s="244"/>
      <c r="F71" s="359"/>
      <c r="G71" s="268">
        <v>102.19813017677501</v>
      </c>
      <c r="H71" s="269">
        <v>100.21902536760034</v>
      </c>
      <c r="I71" s="269">
        <v>98.864515469324544</v>
      </c>
      <c r="J71" s="268">
        <v>96.147399860896442</v>
      </c>
      <c r="K71" s="269">
        <v>102.93588194656361</v>
      </c>
      <c r="L71" s="269">
        <v>100.44138351419774</v>
      </c>
      <c r="M71" s="268">
        <v>104.75028312083684</v>
      </c>
      <c r="N71" s="269">
        <v>120.88938398439687</v>
      </c>
      <c r="O71" s="269">
        <v>109.58424522537285</v>
      </c>
      <c r="P71" s="268">
        <v>121.64989188673128</v>
      </c>
      <c r="Q71" s="269">
        <v>121.81008914352851</v>
      </c>
      <c r="R71" s="269">
        <v>114.78256664952146</v>
      </c>
      <c r="S71" s="268">
        <v>112.31947143049968</v>
      </c>
      <c r="T71" s="269">
        <v>112.38706428776091</v>
      </c>
      <c r="U71" s="269">
        <v>109.64011455310357</v>
      </c>
      <c r="V71" s="268">
        <v>131.84540398832587</v>
      </c>
      <c r="W71" s="269">
        <v>123.54403474137304</v>
      </c>
      <c r="X71" s="269">
        <v>140.84794346021556</v>
      </c>
      <c r="Y71" s="268">
        <v>132.71568125057001</v>
      </c>
      <c r="Z71" s="269">
        <v>95.551012991883169</v>
      </c>
      <c r="AA71" s="269">
        <v>84.668376988761864</v>
      </c>
      <c r="AB71" s="268">
        <v>118.6380165728538</v>
      </c>
      <c r="AC71" s="269">
        <v>148.25796365726242</v>
      </c>
      <c r="AD71" s="269">
        <v>151.4889008753901</v>
      </c>
      <c r="AE71" s="269">
        <v>93.094995602725234</v>
      </c>
      <c r="AF71" s="324"/>
      <c r="AG71" s="1" t="s">
        <v>128</v>
      </c>
      <c r="AH71" s="1"/>
      <c r="AI71" s="1"/>
      <c r="AJ71" s="1"/>
    </row>
    <row r="72" spans="2:36" s="2" customFormat="1" ht="9.9499999999999993" customHeight="1">
      <c r="B72" s="35"/>
      <c r="C72" s="47"/>
      <c r="D72" s="53" t="s">
        <v>22</v>
      </c>
      <c r="E72" s="244"/>
      <c r="F72" s="359"/>
      <c r="G72" s="268">
        <v>768.33854409043727</v>
      </c>
      <c r="H72" s="269">
        <v>714.71295085951124</v>
      </c>
      <c r="I72" s="269">
        <v>730.69896052352067</v>
      </c>
      <c r="J72" s="268">
        <v>797.79656314246779</v>
      </c>
      <c r="K72" s="269">
        <v>909.88371615190033</v>
      </c>
      <c r="L72" s="269">
        <v>867.20096678874995</v>
      </c>
      <c r="M72" s="268">
        <v>852.93680489516328</v>
      </c>
      <c r="N72" s="269">
        <v>927.24219526207764</v>
      </c>
      <c r="O72" s="269">
        <v>762.6040813528416</v>
      </c>
      <c r="P72" s="268">
        <v>861.66142423516465</v>
      </c>
      <c r="Q72" s="269">
        <v>878.23328197492071</v>
      </c>
      <c r="R72" s="269">
        <v>825.1400857814865</v>
      </c>
      <c r="S72" s="268">
        <v>853.46450030624192</v>
      </c>
      <c r="T72" s="269">
        <v>930.70866792050765</v>
      </c>
      <c r="U72" s="269">
        <v>902.11570045475992</v>
      </c>
      <c r="V72" s="268">
        <v>995.10910915738305</v>
      </c>
      <c r="W72" s="269">
        <v>950.90037184403775</v>
      </c>
      <c r="X72" s="269">
        <v>938.20374095475506</v>
      </c>
      <c r="Y72" s="268">
        <v>726.99963810502675</v>
      </c>
      <c r="Z72" s="269">
        <v>709.54283542123665</v>
      </c>
      <c r="AA72" s="269">
        <v>700.5163495636765</v>
      </c>
      <c r="AB72" s="268">
        <v>526.86914137073848</v>
      </c>
      <c r="AC72" s="269">
        <v>831.5274756532641</v>
      </c>
      <c r="AD72" s="269">
        <v>898.46050482356929</v>
      </c>
      <c r="AE72" s="269">
        <v>842.07465052760699</v>
      </c>
      <c r="AF72" s="324"/>
      <c r="AG72" s="1" t="s">
        <v>128</v>
      </c>
      <c r="AH72" s="1"/>
      <c r="AI72" s="1"/>
      <c r="AJ72" s="1"/>
    </row>
    <row r="73" spans="2:36" s="2" customFormat="1" ht="9.9499999999999993" customHeight="1">
      <c r="B73" s="35"/>
      <c r="C73" s="47"/>
      <c r="D73" s="53" t="s">
        <v>23</v>
      </c>
      <c r="E73" s="244"/>
      <c r="F73" s="359"/>
      <c r="G73" s="268">
        <v>427.74085131580546</v>
      </c>
      <c r="H73" s="269">
        <v>467.15016505257063</v>
      </c>
      <c r="I73" s="269">
        <v>460.05887502689956</v>
      </c>
      <c r="J73" s="268">
        <v>459.91190731071157</v>
      </c>
      <c r="K73" s="269">
        <v>563.50473205726189</v>
      </c>
      <c r="L73" s="269">
        <v>564.34608886792796</v>
      </c>
      <c r="M73" s="268">
        <v>583.512447646228</v>
      </c>
      <c r="N73" s="269">
        <v>730.77372536498024</v>
      </c>
      <c r="O73" s="269">
        <v>547.54823178648815</v>
      </c>
      <c r="P73" s="268">
        <v>567.29716719807527</v>
      </c>
      <c r="Q73" s="269">
        <v>591.43789993751648</v>
      </c>
      <c r="R73" s="269">
        <v>532.36004442702722</v>
      </c>
      <c r="S73" s="268">
        <v>530.47449781233456</v>
      </c>
      <c r="T73" s="269">
        <v>540.14425397038849</v>
      </c>
      <c r="U73" s="269">
        <v>541.29892178148236</v>
      </c>
      <c r="V73" s="268">
        <v>677.2976993016506</v>
      </c>
      <c r="W73" s="269">
        <v>644.14973013759754</v>
      </c>
      <c r="X73" s="269">
        <v>756.16437916489576</v>
      </c>
      <c r="Y73" s="268">
        <v>634.84886464544309</v>
      </c>
      <c r="Z73" s="269">
        <v>579.70746958721531</v>
      </c>
      <c r="AA73" s="269">
        <v>564.11965414839324</v>
      </c>
      <c r="AB73" s="268">
        <v>619.19177526663861</v>
      </c>
      <c r="AC73" s="269">
        <v>678.73051397815254</v>
      </c>
      <c r="AD73" s="269">
        <v>621.56935503606417</v>
      </c>
      <c r="AE73" s="269">
        <v>597.96499217500434</v>
      </c>
      <c r="AF73" s="324"/>
      <c r="AG73" s="1" t="s">
        <v>128</v>
      </c>
      <c r="AH73" s="1"/>
      <c r="AI73" s="1"/>
      <c r="AJ73" s="1"/>
    </row>
    <row r="74" spans="2:36" s="2" customFormat="1" ht="9.9499999999999993" customHeight="1">
      <c r="B74" s="35"/>
      <c r="C74" s="47"/>
      <c r="D74" s="53" t="s">
        <v>24</v>
      </c>
      <c r="E74" s="244"/>
      <c r="F74" s="359"/>
      <c r="G74" s="268">
        <v>6.2676210700401205</v>
      </c>
      <c r="H74" s="269">
        <v>6.1354230918025836</v>
      </c>
      <c r="I74" s="269">
        <v>5.8993681816624211</v>
      </c>
      <c r="J74" s="268">
        <v>5.4745807082902438</v>
      </c>
      <c r="K74" s="269">
        <v>6.5101612445692103</v>
      </c>
      <c r="L74" s="269">
        <v>6.0556165138858331</v>
      </c>
      <c r="M74" s="268">
        <v>6.6532137637440707</v>
      </c>
      <c r="N74" s="269">
        <v>8.7238258353949458</v>
      </c>
      <c r="O74" s="269">
        <v>7.5587779886985622</v>
      </c>
      <c r="P74" s="268">
        <v>9.0584607834851685</v>
      </c>
      <c r="Q74" s="269">
        <v>9.4201796690815769</v>
      </c>
      <c r="R74" s="269">
        <v>8.7893661181273277</v>
      </c>
      <c r="S74" s="268">
        <v>8.695506282990431</v>
      </c>
      <c r="T74" s="269">
        <v>8.8353389107675735</v>
      </c>
      <c r="U74" s="269">
        <v>8.9230042134852336</v>
      </c>
      <c r="V74" s="268">
        <v>11.619852548993499</v>
      </c>
      <c r="W74" s="269">
        <v>10.878403625625893</v>
      </c>
      <c r="X74" s="269">
        <v>13.285711480437465</v>
      </c>
      <c r="Y74" s="268">
        <v>12.829243579825203</v>
      </c>
      <c r="Z74" s="269">
        <v>14.765298563607971</v>
      </c>
      <c r="AA74" s="269">
        <v>14.632621887999671</v>
      </c>
      <c r="AB74" s="268">
        <v>17.173309630934448</v>
      </c>
      <c r="AC74" s="269">
        <v>19.118244391488975</v>
      </c>
      <c r="AD74" s="269">
        <v>19.545328361075217</v>
      </c>
      <c r="AE74" s="269">
        <v>18.422903431279703</v>
      </c>
      <c r="AF74" s="324"/>
      <c r="AG74" s="1" t="s">
        <v>128</v>
      </c>
      <c r="AH74" s="1"/>
      <c r="AI74" s="1"/>
      <c r="AJ74" s="1"/>
    </row>
    <row r="75" spans="2:36" s="2" customFormat="1" ht="9.9499999999999993" customHeight="1">
      <c r="B75" s="35"/>
      <c r="C75" s="49"/>
      <c r="D75" s="679" t="s">
        <v>72</v>
      </c>
      <c r="E75" s="244"/>
      <c r="F75" s="359"/>
      <c r="G75" s="268">
        <v>-313.20965045028396</v>
      </c>
      <c r="H75" s="269">
        <v>-306.12260845905735</v>
      </c>
      <c r="I75" s="269">
        <v>-311.27886563780822</v>
      </c>
      <c r="J75" s="268">
        <v>-340.25881177261368</v>
      </c>
      <c r="K75" s="269">
        <v>-358.79678372208059</v>
      </c>
      <c r="L75" s="269">
        <v>-359.72210527727333</v>
      </c>
      <c r="M75" s="268">
        <v>-345.59305811247566</v>
      </c>
      <c r="N75" s="269">
        <v>-282.89158627960245</v>
      </c>
      <c r="O75" s="269">
        <v>-262.11736911556454</v>
      </c>
      <c r="P75" s="268">
        <v>-326.76403334286397</v>
      </c>
      <c r="Q75" s="269">
        <v>-292.20737279744998</v>
      </c>
      <c r="R75" s="269">
        <v>-258.52372549147907</v>
      </c>
      <c r="S75" s="268">
        <v>-247.3948258394625</v>
      </c>
      <c r="T75" s="269">
        <v>-266.97968766471672</v>
      </c>
      <c r="U75" s="269">
        <v>-248.60738368680842</v>
      </c>
      <c r="V75" s="268">
        <v>-245.66192262049685</v>
      </c>
      <c r="W75" s="269">
        <v>-234.96697327738508</v>
      </c>
      <c r="X75" s="269">
        <v>-265.87828990724404</v>
      </c>
      <c r="Y75" s="268">
        <v>-229.97225818007436</v>
      </c>
      <c r="Z75" s="269">
        <v>-241.96856518857899</v>
      </c>
      <c r="AA75" s="269">
        <v>-249.02792148703989</v>
      </c>
      <c r="AB75" s="268">
        <v>-231.4961052905806</v>
      </c>
      <c r="AC75" s="269">
        <v>-237.44512001399301</v>
      </c>
      <c r="AD75" s="269">
        <v>-241.68241679154949</v>
      </c>
      <c r="AE75" s="269">
        <v>-236.29854021536264</v>
      </c>
      <c r="AF75" s="324"/>
      <c r="AG75" s="1"/>
      <c r="AH75" s="1"/>
      <c r="AI75" s="1"/>
      <c r="AJ75" s="1"/>
    </row>
    <row r="76" spans="2:36" s="2" customFormat="1" ht="9.9499999999999993" customHeight="1">
      <c r="B76" s="35"/>
      <c r="C76" s="50" t="s">
        <v>25</v>
      </c>
      <c r="D76" s="218"/>
      <c r="E76" s="218"/>
      <c r="F76" s="51"/>
      <c r="G76" s="270">
        <f t="shared" ref="G76:AF76" si="27">SUM(G77:G91)</f>
        <v>2751.1194074822092</v>
      </c>
      <c r="H76" s="271">
        <f t="shared" si="27"/>
        <v>2723.5712685553617</v>
      </c>
      <c r="I76" s="271">
        <f t="shared" si="27"/>
        <v>2971.8574178211952</v>
      </c>
      <c r="J76" s="270">
        <f t="shared" si="27"/>
        <v>3196.9002827126164</v>
      </c>
      <c r="K76" s="271">
        <f t="shared" si="27"/>
        <v>3500.0630812611553</v>
      </c>
      <c r="L76" s="271">
        <f t="shared" si="27"/>
        <v>3586.7875850812711</v>
      </c>
      <c r="M76" s="270">
        <f t="shared" si="27"/>
        <v>3293.668430885984</v>
      </c>
      <c r="N76" s="271">
        <f t="shared" si="27"/>
        <v>4024.3154632039127</v>
      </c>
      <c r="O76" s="271">
        <f t="shared" si="27"/>
        <v>3452.4599352434661</v>
      </c>
      <c r="P76" s="270">
        <f t="shared" si="27"/>
        <v>3801.1564153799332</v>
      </c>
      <c r="Q76" s="271">
        <f t="shared" si="27"/>
        <v>3820.114445467892</v>
      </c>
      <c r="R76" s="271">
        <f t="shared" si="27"/>
        <v>3874.5294895326651</v>
      </c>
      <c r="S76" s="270">
        <f t="shared" si="27"/>
        <v>3833.2561089039032</v>
      </c>
      <c r="T76" s="271">
        <f t="shared" si="27"/>
        <v>4202.6405243546214</v>
      </c>
      <c r="U76" s="271">
        <f t="shared" si="27"/>
        <v>3976.2376642346635</v>
      </c>
      <c r="V76" s="270">
        <f t="shared" si="27"/>
        <v>4402.925526507498</v>
      </c>
      <c r="W76" s="271">
        <f t="shared" si="27"/>
        <v>4018.3792970039926</v>
      </c>
      <c r="X76" s="271">
        <f t="shared" si="27"/>
        <v>4289.1220344302146</v>
      </c>
      <c r="Y76" s="270">
        <f t="shared" si="27"/>
        <v>4102.5596123629894</v>
      </c>
      <c r="Z76" s="271">
        <f t="shared" si="27"/>
        <v>4215.3609955235997</v>
      </c>
      <c r="AA76" s="271">
        <f t="shared" si="27"/>
        <v>3926.2076094060453</v>
      </c>
      <c r="AB76" s="270">
        <f t="shared" si="27"/>
        <v>4633.1739568472949</v>
      </c>
      <c r="AC76" s="271">
        <f t="shared" si="27"/>
        <v>4841.9666940944799</v>
      </c>
      <c r="AD76" s="271">
        <f t="shared" si="27"/>
        <v>4812.8517206269544</v>
      </c>
      <c r="AE76" s="271">
        <f t="shared" si="27"/>
        <v>4622.3979362500986</v>
      </c>
      <c r="AF76" s="325">
        <f t="shared" si="27"/>
        <v>0</v>
      </c>
      <c r="AG76" s="1"/>
      <c r="AH76" s="1"/>
      <c r="AI76" s="1"/>
      <c r="AJ76" s="1"/>
    </row>
    <row r="77" spans="2:36" s="2" customFormat="1" ht="9.9499999999999993" customHeight="1">
      <c r="B77" s="35"/>
      <c r="C77" s="52"/>
      <c r="D77" s="38" t="s">
        <v>26</v>
      </c>
      <c r="E77" s="245"/>
      <c r="F77" s="360"/>
      <c r="G77" s="272">
        <v>66.330339396472027</v>
      </c>
      <c r="H77" s="273">
        <v>73.809358668838257</v>
      </c>
      <c r="I77" s="273">
        <v>79.983931802339598</v>
      </c>
      <c r="J77" s="272">
        <v>84.619338397642139</v>
      </c>
      <c r="K77" s="273">
        <v>95.144854954188773</v>
      </c>
      <c r="L77" s="273">
        <v>100.33256700959664</v>
      </c>
      <c r="M77" s="272">
        <v>95.75951972553365</v>
      </c>
      <c r="N77" s="273">
        <v>122.12573171814545</v>
      </c>
      <c r="O77" s="273">
        <v>100.24701503737988</v>
      </c>
      <c r="P77" s="272">
        <v>109.95928892153609</v>
      </c>
      <c r="Q77" s="273">
        <v>106.63634552149394</v>
      </c>
      <c r="R77" s="273">
        <v>105.3589828974807</v>
      </c>
      <c r="S77" s="272">
        <v>101.86603538514804</v>
      </c>
      <c r="T77" s="273">
        <v>112.88385318965491</v>
      </c>
      <c r="U77" s="273">
        <v>103.38020089819177</v>
      </c>
      <c r="V77" s="272">
        <v>108.85876663627</v>
      </c>
      <c r="W77" s="273">
        <v>100.34563330657217</v>
      </c>
      <c r="X77" s="273">
        <v>106.55408577561725</v>
      </c>
      <c r="Y77" s="272">
        <v>149.63893414357565</v>
      </c>
      <c r="Z77" s="273">
        <v>171.94378788023911</v>
      </c>
      <c r="AA77" s="273">
        <v>156.78680806758067</v>
      </c>
      <c r="AB77" s="272">
        <v>141.04865433390805</v>
      </c>
      <c r="AC77" s="273">
        <v>134.85582706498531</v>
      </c>
      <c r="AD77" s="273">
        <v>118.71283307131682</v>
      </c>
      <c r="AE77" s="273">
        <v>140.07690774862286</v>
      </c>
      <c r="AF77" s="326"/>
      <c r="AG77" s="1" t="s">
        <v>127</v>
      </c>
      <c r="AH77" s="1"/>
      <c r="AI77" s="1"/>
      <c r="AJ77" s="1"/>
    </row>
    <row r="78" spans="2:36" s="2" customFormat="1" ht="9.9499999999999993" customHeight="1">
      <c r="B78" s="35"/>
      <c r="C78" s="52"/>
      <c r="D78" s="53" t="s">
        <v>27</v>
      </c>
      <c r="E78" s="244"/>
      <c r="F78" s="359"/>
      <c r="G78" s="268">
        <v>156.24082468161899</v>
      </c>
      <c r="H78" s="269">
        <v>159.77867822532696</v>
      </c>
      <c r="I78" s="269">
        <v>176.0497851128174</v>
      </c>
      <c r="J78" s="268">
        <v>191.28581728107011</v>
      </c>
      <c r="K78" s="269">
        <v>226.36378575918741</v>
      </c>
      <c r="L78" s="269">
        <v>241.64643927923046</v>
      </c>
      <c r="M78" s="268">
        <v>222.70428804454824</v>
      </c>
      <c r="N78" s="269">
        <v>300.66030276904127</v>
      </c>
      <c r="O78" s="269">
        <v>233.60274418592607</v>
      </c>
      <c r="P78" s="268">
        <v>273.49440790305272</v>
      </c>
      <c r="Q78" s="269">
        <v>278.31848370842852</v>
      </c>
      <c r="R78" s="269">
        <v>278.02122476564006</v>
      </c>
      <c r="S78" s="268">
        <v>284.88978294488658</v>
      </c>
      <c r="T78" s="269">
        <v>323.20828448580022</v>
      </c>
      <c r="U78" s="269">
        <v>311.09978997985297</v>
      </c>
      <c r="V78" s="268">
        <v>349.56005804669644</v>
      </c>
      <c r="W78" s="269">
        <v>312.18619741819731</v>
      </c>
      <c r="X78" s="269">
        <v>350.8410269169388</v>
      </c>
      <c r="Y78" s="268">
        <v>379.8916943863191</v>
      </c>
      <c r="Z78" s="269">
        <v>365.93991849964749</v>
      </c>
      <c r="AA78" s="269">
        <v>281.81102620765984</v>
      </c>
      <c r="AB78" s="268">
        <v>399.83665785184394</v>
      </c>
      <c r="AC78" s="269">
        <v>408.63761681958141</v>
      </c>
      <c r="AD78" s="269">
        <v>582.74948071595372</v>
      </c>
      <c r="AE78" s="269">
        <v>385.00356769730564</v>
      </c>
      <c r="AF78" s="324"/>
      <c r="AG78" s="1" t="s">
        <v>128</v>
      </c>
      <c r="AH78" s="1"/>
      <c r="AI78" s="1"/>
      <c r="AJ78" s="1"/>
    </row>
    <row r="79" spans="2:36" s="2" customFormat="1" ht="9.9499999999999993" customHeight="1">
      <c r="B79" s="35"/>
      <c r="C79" s="52"/>
      <c r="D79" s="53" t="s">
        <v>28</v>
      </c>
      <c r="E79" s="244"/>
      <c r="F79" s="359"/>
      <c r="G79" s="268">
        <v>255.38134363947006</v>
      </c>
      <c r="H79" s="269">
        <v>263.29717546353726</v>
      </c>
      <c r="I79" s="269">
        <v>276.52865767555267</v>
      </c>
      <c r="J79" s="268">
        <v>278.74476824529904</v>
      </c>
      <c r="K79" s="269">
        <v>289.1733994817327</v>
      </c>
      <c r="L79" s="269">
        <v>289.7222487479122</v>
      </c>
      <c r="M79" s="268">
        <v>261.72181332189496</v>
      </c>
      <c r="N79" s="269">
        <v>303.78691872638564</v>
      </c>
      <c r="O79" s="269">
        <v>269.0365663468325</v>
      </c>
      <c r="P79" s="268">
        <v>284.15713269800636</v>
      </c>
      <c r="Q79" s="269">
        <v>288.90459756360764</v>
      </c>
      <c r="R79" s="269">
        <v>286.04214917586586</v>
      </c>
      <c r="S79" s="268">
        <v>279.20744785203453</v>
      </c>
      <c r="T79" s="269">
        <v>290.7657785879224</v>
      </c>
      <c r="U79" s="269">
        <v>274.60543714428036</v>
      </c>
      <c r="V79" s="268">
        <v>303.63758035275282</v>
      </c>
      <c r="W79" s="269">
        <v>274.12968997550291</v>
      </c>
      <c r="X79" s="269">
        <v>285.47937456143677</v>
      </c>
      <c r="Y79" s="268">
        <v>258.44535455407129</v>
      </c>
      <c r="Z79" s="269">
        <v>293.51597678915272</v>
      </c>
      <c r="AA79" s="269">
        <v>262.8852902377958</v>
      </c>
      <c r="AB79" s="268">
        <v>265.71738058251907</v>
      </c>
      <c r="AC79" s="269">
        <v>206.66946074599332</v>
      </c>
      <c r="AD79" s="269">
        <v>217.2744530013299</v>
      </c>
      <c r="AE79" s="269">
        <v>260.67054828583417</v>
      </c>
      <c r="AF79" s="324"/>
      <c r="AG79" s="1" t="s">
        <v>128</v>
      </c>
      <c r="AH79" s="1"/>
      <c r="AI79" s="1"/>
      <c r="AJ79" s="1"/>
    </row>
    <row r="80" spans="2:36" s="2" customFormat="1" ht="9.9499999999999993" customHeight="1">
      <c r="B80" s="35"/>
      <c r="C80" s="52"/>
      <c r="D80" s="53" t="s">
        <v>29</v>
      </c>
      <c r="E80" s="244"/>
      <c r="F80" s="359"/>
      <c r="G80" s="268">
        <v>499.68375109184518</v>
      </c>
      <c r="H80" s="269">
        <v>559.28835969290435</v>
      </c>
      <c r="I80" s="269">
        <v>596.58452582178688</v>
      </c>
      <c r="J80" s="268">
        <v>633.25520349388944</v>
      </c>
      <c r="K80" s="269">
        <v>683.64725584768382</v>
      </c>
      <c r="L80" s="269">
        <v>664.35535009524483</v>
      </c>
      <c r="M80" s="268">
        <v>505.18381132596983</v>
      </c>
      <c r="N80" s="269">
        <v>635.62429057967245</v>
      </c>
      <c r="O80" s="269">
        <v>503.78674870204577</v>
      </c>
      <c r="P80" s="268">
        <v>544.70634619841837</v>
      </c>
      <c r="Q80" s="269">
        <v>548.79390768595806</v>
      </c>
      <c r="R80" s="269">
        <v>622.60718729883627</v>
      </c>
      <c r="S80" s="268">
        <v>626.07245244762078</v>
      </c>
      <c r="T80" s="269">
        <v>701.95506953738186</v>
      </c>
      <c r="U80" s="269">
        <v>752.23854749896066</v>
      </c>
      <c r="V80" s="268">
        <v>929.47883611544182</v>
      </c>
      <c r="W80" s="269">
        <v>864.54224504885258</v>
      </c>
      <c r="X80" s="269">
        <v>1005.2464351094522</v>
      </c>
      <c r="Y80" s="268">
        <v>932.88745064514035</v>
      </c>
      <c r="Z80" s="269">
        <v>965.43926384899135</v>
      </c>
      <c r="AA80" s="269">
        <v>999.45412217560727</v>
      </c>
      <c r="AB80" s="268">
        <v>1112.9628643033896</v>
      </c>
      <c r="AC80" s="269">
        <v>1300.9806485620563</v>
      </c>
      <c r="AD80" s="269">
        <v>1129.7480687107934</v>
      </c>
      <c r="AE80" s="269">
        <v>1048.420954341532</v>
      </c>
      <c r="AF80" s="324"/>
      <c r="AG80" s="1" t="s">
        <v>128</v>
      </c>
      <c r="AH80" s="1"/>
      <c r="AI80" s="1"/>
      <c r="AJ80" s="1"/>
    </row>
    <row r="81" spans="2:36" s="2" customFormat="1" ht="9.9499999999999993" customHeight="1">
      <c r="B81" s="35"/>
      <c r="C81" s="52"/>
      <c r="D81" s="53" t="s">
        <v>30</v>
      </c>
      <c r="E81" s="244"/>
      <c r="F81" s="359"/>
      <c r="G81" s="268">
        <v>21.786196878059716</v>
      </c>
      <c r="H81" s="269">
        <v>24.431766175422428</v>
      </c>
      <c r="I81" s="269">
        <v>26.103516048957449</v>
      </c>
      <c r="J81" s="268">
        <v>27.769553827848835</v>
      </c>
      <c r="K81" s="269">
        <v>30.034189572534107</v>
      </c>
      <c r="L81" s="269">
        <v>29.295597979812779</v>
      </c>
      <c r="M81" s="268">
        <v>22.341518158002671</v>
      </c>
      <c r="N81" s="269">
        <v>28.10993362355094</v>
      </c>
      <c r="O81" s="269">
        <v>22.387210049116732</v>
      </c>
      <c r="P81" s="268">
        <v>24.206318434139707</v>
      </c>
      <c r="Q81" s="269">
        <v>24.568092311058745</v>
      </c>
      <c r="R81" s="269">
        <v>28.485550105127132</v>
      </c>
      <c r="S81" s="268">
        <v>29.221729994824106</v>
      </c>
      <c r="T81" s="269">
        <v>33.052893229263674</v>
      </c>
      <c r="U81" s="269">
        <v>35.977087931198703</v>
      </c>
      <c r="V81" s="268">
        <v>44.808458383208809</v>
      </c>
      <c r="W81" s="269">
        <v>42.570680504819279</v>
      </c>
      <c r="X81" s="269">
        <v>49.456377482206712</v>
      </c>
      <c r="Y81" s="268">
        <v>37.700943459720385</v>
      </c>
      <c r="Z81" s="269">
        <v>46.754328057065315</v>
      </c>
      <c r="AA81" s="269">
        <v>27.491144886720207</v>
      </c>
      <c r="AB81" s="268">
        <v>42.747053447058029</v>
      </c>
      <c r="AC81" s="269">
        <v>36.79949453677559</v>
      </c>
      <c r="AD81" s="269">
        <v>36.269889275306028</v>
      </c>
      <c r="AE81" s="269">
        <v>43.132398692827216</v>
      </c>
      <c r="AF81" s="324"/>
      <c r="AG81" s="1" t="s">
        <v>128</v>
      </c>
      <c r="AH81" s="1"/>
      <c r="AI81" s="1"/>
      <c r="AJ81" s="1"/>
    </row>
    <row r="82" spans="2:36" s="2" customFormat="1" ht="9.9499999999999993" customHeight="1">
      <c r="B82" s="35"/>
      <c r="C82" s="52"/>
      <c r="D82" s="53" t="s">
        <v>31</v>
      </c>
      <c r="E82" s="244"/>
      <c r="F82" s="359"/>
      <c r="G82" s="268">
        <v>47.168976567256209</v>
      </c>
      <c r="H82" s="269">
        <v>55.292151791022008</v>
      </c>
      <c r="I82" s="269">
        <v>58.605379050390589</v>
      </c>
      <c r="J82" s="268">
        <v>61.608282171833331</v>
      </c>
      <c r="K82" s="269">
        <v>64.539486593710194</v>
      </c>
      <c r="L82" s="269">
        <v>62.466404952552843</v>
      </c>
      <c r="M82" s="268">
        <v>45.59820144888419</v>
      </c>
      <c r="N82" s="269">
        <v>54.66869242309599</v>
      </c>
      <c r="O82" s="269">
        <v>45.348299736664217</v>
      </c>
      <c r="P82" s="268">
        <v>47.803397376131024</v>
      </c>
      <c r="Q82" s="269">
        <v>47.792508521957387</v>
      </c>
      <c r="R82" s="269">
        <v>53.682429206973744</v>
      </c>
      <c r="S82" s="268">
        <v>52.334713605782078</v>
      </c>
      <c r="T82" s="269">
        <v>55.45800900103864</v>
      </c>
      <c r="U82" s="269">
        <v>61.061293179521698</v>
      </c>
      <c r="V82" s="268">
        <v>72.931959990459703</v>
      </c>
      <c r="W82" s="269">
        <v>70.414905529267713</v>
      </c>
      <c r="X82" s="269">
        <v>80.607997589104585</v>
      </c>
      <c r="Y82" s="268">
        <v>94.661391803277937</v>
      </c>
      <c r="Z82" s="269">
        <v>97.257099225620038</v>
      </c>
      <c r="AA82" s="269">
        <v>86.289801444108534</v>
      </c>
      <c r="AB82" s="268">
        <v>111.45103915769535</v>
      </c>
      <c r="AC82" s="269">
        <v>102.24659631024963</v>
      </c>
      <c r="AD82" s="269">
        <v>99.785564034236657</v>
      </c>
      <c r="AE82" s="269">
        <v>107.04994984832774</v>
      </c>
      <c r="AF82" s="324"/>
      <c r="AG82" s="1" t="s">
        <v>128</v>
      </c>
      <c r="AH82" s="1"/>
      <c r="AI82" s="1"/>
      <c r="AJ82" s="1"/>
    </row>
    <row r="83" spans="2:36" s="2" customFormat="1" ht="13.5" customHeight="1">
      <c r="B83" s="35"/>
      <c r="C83" s="52"/>
      <c r="D83" s="53" t="s">
        <v>32</v>
      </c>
      <c r="E83" s="244"/>
      <c r="F83" s="359"/>
      <c r="G83" s="268">
        <v>58.775961515700807</v>
      </c>
      <c r="H83" s="269">
        <v>60.181443230509295</v>
      </c>
      <c r="I83" s="269">
        <v>63.226331255319501</v>
      </c>
      <c r="J83" s="268">
        <v>64.154654361131847</v>
      </c>
      <c r="K83" s="269">
        <v>67.116659948320873</v>
      </c>
      <c r="L83" s="269">
        <v>67.231765955450683</v>
      </c>
      <c r="M83" s="268">
        <v>60.908219941114304</v>
      </c>
      <c r="N83" s="269">
        <v>71.614714855527296</v>
      </c>
      <c r="O83" s="269">
        <v>62.528582180211764</v>
      </c>
      <c r="P83" s="268">
        <v>66.506388064163446</v>
      </c>
      <c r="Q83" s="269">
        <v>67.519377126646319</v>
      </c>
      <c r="R83" s="269">
        <v>67.092606325765232</v>
      </c>
      <c r="S83" s="268">
        <v>65.627750853062452</v>
      </c>
      <c r="T83" s="269">
        <v>68.951056132342742</v>
      </c>
      <c r="U83" s="269">
        <v>64.980663390823352</v>
      </c>
      <c r="V83" s="268">
        <v>72.773280830524556</v>
      </c>
      <c r="W83" s="269">
        <v>65.442987083895403</v>
      </c>
      <c r="X83" s="269">
        <v>68.433269052919584</v>
      </c>
      <c r="Y83" s="268">
        <v>87.61789284589311</v>
      </c>
      <c r="Z83" s="269">
        <v>106.95091201926193</v>
      </c>
      <c r="AA83" s="269">
        <v>62.856015900992496</v>
      </c>
      <c r="AB83" s="268">
        <v>91.295131605591266</v>
      </c>
      <c r="AC83" s="269">
        <v>78.744433028546482</v>
      </c>
      <c r="AD83" s="269">
        <v>74.770800199656364</v>
      </c>
      <c r="AE83" s="269">
        <v>82.382738356651103</v>
      </c>
      <c r="AF83" s="324"/>
      <c r="AG83" s="1" t="s">
        <v>128</v>
      </c>
      <c r="AH83" s="1"/>
      <c r="AI83" s="1"/>
      <c r="AJ83" s="1"/>
    </row>
    <row r="84" spans="2:36" s="2" customFormat="1" ht="9.9499999999999993" customHeight="1">
      <c r="B84" s="35"/>
      <c r="C84" s="52"/>
      <c r="D84" s="53" t="s">
        <v>33</v>
      </c>
      <c r="E84" s="244"/>
      <c r="F84" s="359"/>
      <c r="G84" s="268">
        <v>376.95735581801182</v>
      </c>
      <c r="H84" s="269">
        <v>388.14698685473371</v>
      </c>
      <c r="I84" s="269">
        <v>422.2566090163744</v>
      </c>
      <c r="J84" s="268">
        <v>449.435082819954</v>
      </c>
      <c r="K84" s="269">
        <v>479.83604568588294</v>
      </c>
      <c r="L84" s="269">
        <v>482.82565555245083</v>
      </c>
      <c r="M84" s="268">
        <v>449.63196661402435</v>
      </c>
      <c r="N84" s="269">
        <v>535.00557516186882</v>
      </c>
      <c r="O84" s="269">
        <v>466.72310294750469</v>
      </c>
      <c r="P84" s="268">
        <v>493.86095576951243</v>
      </c>
      <c r="Q84" s="269">
        <v>505.75912525592406</v>
      </c>
      <c r="R84" s="269">
        <v>500.56036765713515</v>
      </c>
      <c r="S84" s="268">
        <v>502.00911937174232</v>
      </c>
      <c r="T84" s="269">
        <v>532.35608139193778</v>
      </c>
      <c r="U84" s="269">
        <v>497.95320861555825</v>
      </c>
      <c r="V84" s="268">
        <v>554.87911317779606</v>
      </c>
      <c r="W84" s="269">
        <v>493.87640022379014</v>
      </c>
      <c r="X84" s="269">
        <v>514.60395761118332</v>
      </c>
      <c r="Y84" s="268">
        <v>537.39544927887243</v>
      </c>
      <c r="Z84" s="269">
        <v>546.86625363265284</v>
      </c>
      <c r="AA84" s="269">
        <v>570.35056767879598</v>
      </c>
      <c r="AB84" s="268">
        <v>675.44845158337387</v>
      </c>
      <c r="AC84" s="269">
        <v>696.3800903094625</v>
      </c>
      <c r="AD84" s="269">
        <v>768.37329538010101</v>
      </c>
      <c r="AE84" s="269">
        <v>651.35728183611843</v>
      </c>
      <c r="AF84" s="324"/>
      <c r="AG84" s="1" t="s">
        <v>128</v>
      </c>
      <c r="AH84" s="1"/>
      <c r="AI84" s="1"/>
      <c r="AJ84" s="1"/>
    </row>
    <row r="85" spans="2:36" s="2" customFormat="1" ht="9.9499999999999993" customHeight="1">
      <c r="B85" s="35"/>
      <c r="C85" s="52"/>
      <c r="D85" s="53" t="s">
        <v>34</v>
      </c>
      <c r="E85" s="244"/>
      <c r="F85" s="359"/>
      <c r="G85" s="268">
        <v>258.52228791617119</v>
      </c>
      <c r="H85" s="269">
        <v>269.48466017370851</v>
      </c>
      <c r="I85" s="269">
        <v>297.29188131870848</v>
      </c>
      <c r="J85" s="268">
        <v>319.94906388738235</v>
      </c>
      <c r="K85" s="269">
        <v>344.53040397316158</v>
      </c>
      <c r="L85" s="269">
        <v>349.37547701710963</v>
      </c>
      <c r="M85" s="268">
        <v>329.78258207149867</v>
      </c>
      <c r="N85" s="269">
        <v>393.72773273338203</v>
      </c>
      <c r="O85" s="269">
        <v>347.98509650777186</v>
      </c>
      <c r="P85" s="268">
        <v>370.50699987550234</v>
      </c>
      <c r="Q85" s="269">
        <v>382.83331731268794</v>
      </c>
      <c r="R85" s="269">
        <v>381.81223357063624</v>
      </c>
      <c r="S85" s="268">
        <v>386.17297833496156</v>
      </c>
      <c r="T85" s="269">
        <v>411.43859397729494</v>
      </c>
      <c r="U85" s="269">
        <v>388.91408128280858</v>
      </c>
      <c r="V85" s="268">
        <v>436.45655233841262</v>
      </c>
      <c r="W85" s="269">
        <v>394.60703384142715</v>
      </c>
      <c r="X85" s="269">
        <v>413.02244730700585</v>
      </c>
      <c r="Y85" s="268">
        <v>333.69719556579105</v>
      </c>
      <c r="Z85" s="269">
        <v>352.7216841192473</v>
      </c>
      <c r="AA85" s="269">
        <v>392.66347563638573</v>
      </c>
      <c r="AB85" s="268">
        <v>490.15747970681838</v>
      </c>
      <c r="AC85" s="269">
        <v>484.48569094055273</v>
      </c>
      <c r="AD85" s="269">
        <v>488.68521356464004</v>
      </c>
      <c r="AE85" s="269">
        <v>493.72804906931191</v>
      </c>
      <c r="AF85" s="324"/>
      <c r="AG85" s="1" t="s">
        <v>128</v>
      </c>
      <c r="AH85" s="1"/>
      <c r="AI85" s="1"/>
      <c r="AJ85" s="1"/>
    </row>
    <row r="86" spans="2:36" s="2" customFormat="1" ht="9.9499999999999993" customHeight="1">
      <c r="B86" s="35"/>
      <c r="C86" s="52"/>
      <c r="D86" s="53" t="s">
        <v>35</v>
      </c>
      <c r="E86" s="244"/>
      <c r="F86" s="359"/>
      <c r="G86" s="268">
        <v>282.21852262060264</v>
      </c>
      <c r="H86" s="269">
        <v>211.74571670473617</v>
      </c>
      <c r="I86" s="269">
        <v>246.82113302202583</v>
      </c>
      <c r="J86" s="268">
        <v>287.49587528180422</v>
      </c>
      <c r="K86" s="269">
        <v>334.66808745174461</v>
      </c>
      <c r="L86" s="269">
        <v>362.94845072843981</v>
      </c>
      <c r="M86" s="268">
        <v>369.20793549986684</v>
      </c>
      <c r="N86" s="269">
        <v>473.70764050959178</v>
      </c>
      <c r="O86" s="269">
        <v>406.21122598566734</v>
      </c>
      <c r="P86" s="268">
        <v>479.49533240396954</v>
      </c>
      <c r="Q86" s="269">
        <v>474.31676002434205</v>
      </c>
      <c r="R86" s="269">
        <v>467.43494696473005</v>
      </c>
      <c r="S86" s="268">
        <v>453.26178020694601</v>
      </c>
      <c r="T86" s="269">
        <v>520.84500503458025</v>
      </c>
      <c r="U86" s="269">
        <v>445.44565221246347</v>
      </c>
      <c r="V86" s="268">
        <v>457.77989107037621</v>
      </c>
      <c r="W86" s="269">
        <v>407.92920647764117</v>
      </c>
      <c r="X86" s="269">
        <v>408.9998832920499</v>
      </c>
      <c r="Y86" s="268">
        <v>330.73203929624026</v>
      </c>
      <c r="Z86" s="269">
        <v>313.53153229770686</v>
      </c>
      <c r="AA86" s="269">
        <v>292.83151332094843</v>
      </c>
      <c r="AB86" s="268">
        <v>288.71142020776222</v>
      </c>
      <c r="AC86" s="269">
        <v>322.25871612373743</v>
      </c>
      <c r="AD86" s="269">
        <v>342.47580226588815</v>
      </c>
      <c r="AE86" s="269">
        <v>299.88133102061823</v>
      </c>
      <c r="AF86" s="324"/>
      <c r="AG86" s="1" t="s">
        <v>128</v>
      </c>
      <c r="AH86" s="1"/>
      <c r="AI86" s="1"/>
      <c r="AJ86" s="1"/>
    </row>
    <row r="87" spans="2:36" s="2" customFormat="1" ht="9.9499999999999993" customHeight="1">
      <c r="B87" s="35"/>
      <c r="C87" s="52"/>
      <c r="D87" s="53" t="s">
        <v>36</v>
      </c>
      <c r="E87" s="244"/>
      <c r="F87" s="359"/>
      <c r="G87" s="268">
        <v>393.49883600408316</v>
      </c>
      <c r="H87" s="269">
        <v>312.52770411888156</v>
      </c>
      <c r="I87" s="269">
        <v>355.84340477332449</v>
      </c>
      <c r="J87" s="268">
        <v>405.16678911110074</v>
      </c>
      <c r="K87" s="269">
        <v>457.17251966324437</v>
      </c>
      <c r="L87" s="269">
        <v>493.24696487434016</v>
      </c>
      <c r="M87" s="268">
        <v>507.07217688523889</v>
      </c>
      <c r="N87" s="269">
        <v>609.78959299724033</v>
      </c>
      <c r="O87" s="269">
        <v>556.66349962372874</v>
      </c>
      <c r="P87" s="268">
        <v>638.1949154814107</v>
      </c>
      <c r="Q87" s="269">
        <v>633.26793708606056</v>
      </c>
      <c r="R87" s="269">
        <v>625.33075952893478</v>
      </c>
      <c r="S87" s="268">
        <v>609.45801730341566</v>
      </c>
      <c r="T87" s="269">
        <v>676.35794209827316</v>
      </c>
      <c r="U87" s="269">
        <v>598.23918175450717</v>
      </c>
      <c r="V87" s="268">
        <v>603.38408198749414</v>
      </c>
      <c r="W87" s="269">
        <v>558.91232486780871</v>
      </c>
      <c r="X87" s="269">
        <v>556.60212073362584</v>
      </c>
      <c r="Y87" s="268">
        <v>428.35569285579226</v>
      </c>
      <c r="Z87" s="269">
        <v>457.53050041231273</v>
      </c>
      <c r="AA87" s="269">
        <v>413.04592228204802</v>
      </c>
      <c r="AB87" s="268">
        <v>438.58555884243651</v>
      </c>
      <c r="AC87" s="269">
        <v>500.54209603379712</v>
      </c>
      <c r="AD87" s="269">
        <v>460.98237826901777</v>
      </c>
      <c r="AE87" s="269">
        <v>553.16526163070046</v>
      </c>
      <c r="AF87" s="324"/>
      <c r="AG87" s="1" t="s">
        <v>128</v>
      </c>
      <c r="AH87" s="1"/>
      <c r="AI87" s="1"/>
      <c r="AJ87" s="1"/>
    </row>
    <row r="88" spans="2:36" s="2" customFormat="1" ht="9.9499999999999993" customHeight="1">
      <c r="B88" s="35"/>
      <c r="C88" s="52"/>
      <c r="D88" s="53" t="s">
        <v>37</v>
      </c>
      <c r="E88" s="244"/>
      <c r="F88" s="359"/>
      <c r="G88" s="268">
        <v>21.631060101031625</v>
      </c>
      <c r="H88" s="269">
        <v>15.723138191391511</v>
      </c>
      <c r="I88" s="269">
        <v>18.591814888859005</v>
      </c>
      <c r="J88" s="268">
        <v>21.95774460279598</v>
      </c>
      <c r="K88" s="269">
        <v>26.015795968997963</v>
      </c>
      <c r="L88" s="269">
        <v>28.216941714916427</v>
      </c>
      <c r="M88" s="268">
        <v>28.351828457936762</v>
      </c>
      <c r="N88" s="269">
        <v>37.636206986111794</v>
      </c>
      <c r="O88" s="269">
        <v>30.956989754538867</v>
      </c>
      <c r="P88" s="268">
        <v>37.09065337930938</v>
      </c>
      <c r="Q88" s="269">
        <v>36.508154310266356</v>
      </c>
      <c r="R88" s="269">
        <v>35.908233119217321</v>
      </c>
      <c r="S88" s="268">
        <v>34.638232657132576</v>
      </c>
      <c r="T88" s="269">
        <v>40.542813022604932</v>
      </c>
      <c r="U88" s="269">
        <v>33.980521428267004</v>
      </c>
      <c r="V88" s="268">
        <v>35.160272630034633</v>
      </c>
      <c r="W88" s="269">
        <v>30.420475833659012</v>
      </c>
      <c r="X88" s="269">
        <v>30.645949115597745</v>
      </c>
      <c r="Y88" s="268">
        <v>28.641852576371431</v>
      </c>
      <c r="Z88" s="269">
        <v>19.013353606008042</v>
      </c>
      <c r="AA88" s="269">
        <v>18.135322745794429</v>
      </c>
      <c r="AB88" s="268">
        <v>14.536196621965296</v>
      </c>
      <c r="AC88" s="269">
        <v>18.589048556845871</v>
      </c>
      <c r="AD88" s="269">
        <v>14.168022746564526</v>
      </c>
      <c r="AE88" s="269">
        <v>13.41738604680288</v>
      </c>
      <c r="AF88" s="324"/>
      <c r="AG88" s="1" t="s">
        <v>128</v>
      </c>
      <c r="AH88" s="1"/>
      <c r="AI88" s="1"/>
      <c r="AJ88" s="1"/>
    </row>
    <row r="89" spans="2:36" s="2" customFormat="1" ht="9.9499999999999993" customHeight="1">
      <c r="B89" s="35"/>
      <c r="C89" s="52"/>
      <c r="D89" s="53" t="s">
        <v>38</v>
      </c>
      <c r="E89" s="244"/>
      <c r="F89" s="359"/>
      <c r="G89" s="268">
        <v>276.18872212041771</v>
      </c>
      <c r="H89" s="269">
        <v>296.04911180386148</v>
      </c>
      <c r="I89" s="269">
        <v>315.01233183392128</v>
      </c>
      <c r="J89" s="268">
        <v>328.18972330455227</v>
      </c>
      <c r="K89" s="269">
        <v>353.20495889962581</v>
      </c>
      <c r="L89" s="269">
        <v>366.0505501716089</v>
      </c>
      <c r="M89" s="268">
        <v>349.10514789346166</v>
      </c>
      <c r="N89" s="269">
        <v>402.82957543855804</v>
      </c>
      <c r="O89" s="269">
        <v>357.89426240279107</v>
      </c>
      <c r="P89" s="268">
        <v>375.2979266961745</v>
      </c>
      <c r="Q89" s="269">
        <v>369.41725453779304</v>
      </c>
      <c r="R89" s="269">
        <v>364.86632750188573</v>
      </c>
      <c r="S89" s="268">
        <v>353.41145108718348</v>
      </c>
      <c r="T89" s="269">
        <v>372.24561822402569</v>
      </c>
      <c r="U89" s="269">
        <v>348.0763988647015</v>
      </c>
      <c r="V89" s="268">
        <v>366.56998155088559</v>
      </c>
      <c r="W89" s="269">
        <v>341.49463158986447</v>
      </c>
      <c r="X89" s="269">
        <v>352.33591384156438</v>
      </c>
      <c r="Y89" s="268">
        <v>362.58732279968513</v>
      </c>
      <c r="Z89" s="269">
        <v>323.34750128879875</v>
      </c>
      <c r="AA89" s="269">
        <v>243.69571097720532</v>
      </c>
      <c r="AB89" s="268">
        <v>246.56304862817868</v>
      </c>
      <c r="AC89" s="269">
        <v>233.98568633191144</v>
      </c>
      <c r="AD89" s="269">
        <v>287.65311731526441</v>
      </c>
      <c r="AE89" s="269">
        <v>323.41478414579217</v>
      </c>
      <c r="AF89" s="324"/>
      <c r="AG89" s="1" t="s">
        <v>128</v>
      </c>
      <c r="AH89" s="1"/>
      <c r="AI89" s="1"/>
      <c r="AJ89" s="1"/>
    </row>
    <row r="90" spans="2:36" s="2" customFormat="1" ht="9.9499999999999993" customHeight="1">
      <c r="B90" s="35"/>
      <c r="C90" s="52"/>
      <c r="D90" s="53" t="s">
        <v>39</v>
      </c>
      <c r="E90" s="244"/>
      <c r="F90" s="359"/>
      <c r="G90" s="268">
        <v>25.442886740979585</v>
      </c>
      <c r="H90" s="269">
        <v>21.013897664140373</v>
      </c>
      <c r="I90" s="269">
        <v>23.637193222563102</v>
      </c>
      <c r="J90" s="268">
        <v>26.673183593508099</v>
      </c>
      <c r="K90" s="269">
        <v>29.809258935391359</v>
      </c>
      <c r="L90" s="269">
        <v>32.039872449456702</v>
      </c>
      <c r="M90" s="268">
        <v>32.660119776464512</v>
      </c>
      <c r="N90" s="269">
        <v>38.423101402153669</v>
      </c>
      <c r="O90" s="269">
        <v>35.399392923127017</v>
      </c>
      <c r="P90" s="268">
        <v>40.025203006981904</v>
      </c>
      <c r="Q90" s="269">
        <v>39.542206289981998</v>
      </c>
      <c r="R90" s="269">
        <v>38.807786621468445</v>
      </c>
      <c r="S90" s="268">
        <v>37.501717770148467</v>
      </c>
      <c r="T90" s="269">
        <v>40.182260110280197</v>
      </c>
      <c r="U90" s="269">
        <v>35.889766877448693</v>
      </c>
      <c r="V90" s="268">
        <v>35.252994295783701</v>
      </c>
      <c r="W90" s="269">
        <v>32.356552653429254</v>
      </c>
      <c r="X90" s="269">
        <v>31.922134960660049</v>
      </c>
      <c r="Y90" s="268">
        <v>106.24898426610049</v>
      </c>
      <c r="Z90" s="269">
        <v>122.29768241637542</v>
      </c>
      <c r="AA90" s="269">
        <v>88.058218885350996</v>
      </c>
      <c r="AB90" s="268">
        <v>68.624943283929412</v>
      </c>
      <c r="AC90" s="269">
        <v>72.160361773820682</v>
      </c>
      <c r="AD90" s="269">
        <v>81.326834786937667</v>
      </c>
      <c r="AE90" s="269">
        <v>99.498759673185404</v>
      </c>
      <c r="AF90" s="324"/>
      <c r="AG90" s="1" t="s">
        <v>128</v>
      </c>
      <c r="AH90" s="1"/>
      <c r="AI90" s="1"/>
      <c r="AJ90" s="1"/>
    </row>
    <row r="91" spans="2:36" s="2" customFormat="1" ht="9.9499999999999993" customHeight="1">
      <c r="B91" s="35"/>
      <c r="C91" s="54"/>
      <c r="D91" s="679" t="s">
        <v>40</v>
      </c>
      <c r="E91" s="244"/>
      <c r="F91" s="359"/>
      <c r="G91" s="268">
        <v>11.292342390488097</v>
      </c>
      <c r="H91" s="269">
        <v>12.801119796347464</v>
      </c>
      <c r="I91" s="269">
        <v>15.320922978254806</v>
      </c>
      <c r="J91" s="268">
        <v>16.595202332803964</v>
      </c>
      <c r="K91" s="269">
        <v>18.806378525748809</v>
      </c>
      <c r="L91" s="269">
        <v>17.033298553148096</v>
      </c>
      <c r="M91" s="268">
        <v>13.639301721544387</v>
      </c>
      <c r="N91" s="269">
        <v>16.605453279587138</v>
      </c>
      <c r="O91" s="269">
        <v>13.689198860159905</v>
      </c>
      <c r="P91" s="268">
        <v>15.85114917162465</v>
      </c>
      <c r="Q91" s="269">
        <v>15.936378211685172</v>
      </c>
      <c r="R91" s="269">
        <v>18.518704792968595</v>
      </c>
      <c r="S91" s="268">
        <v>17.582899089014536</v>
      </c>
      <c r="T91" s="269">
        <v>22.39726633222001</v>
      </c>
      <c r="U91" s="269">
        <v>24.395833176079666</v>
      </c>
      <c r="V91" s="268">
        <v>31.393699101360255</v>
      </c>
      <c r="W91" s="269">
        <v>29.150332649264879</v>
      </c>
      <c r="X91" s="269">
        <v>34.371061080851725</v>
      </c>
      <c r="Y91" s="268">
        <v>34.057413886138171</v>
      </c>
      <c r="Z91" s="269">
        <v>32.251201430520219</v>
      </c>
      <c r="AA91" s="269">
        <v>29.852668959052085</v>
      </c>
      <c r="AB91" s="268">
        <v>245.48807669082569</v>
      </c>
      <c r="AC91" s="269">
        <v>244.63092695616419</v>
      </c>
      <c r="AD91" s="269">
        <v>109.87596728994801</v>
      </c>
      <c r="AE91" s="269">
        <v>121.1980178564683</v>
      </c>
      <c r="AF91" s="324"/>
      <c r="AG91" s="1" t="s">
        <v>128</v>
      </c>
      <c r="AH91" s="1"/>
      <c r="AI91" s="1"/>
      <c r="AJ91" s="1"/>
    </row>
    <row r="92" spans="2:36" s="2" customFormat="1" ht="9.9499999999999993" customHeight="1">
      <c r="B92" s="35"/>
      <c r="C92" s="55" t="s">
        <v>41</v>
      </c>
      <c r="D92" s="56"/>
      <c r="E92" s="56"/>
      <c r="F92" s="361"/>
      <c r="G92" s="274">
        <f t="shared" ref="G92:AF92" si="28">SUM(G93:G96)</f>
        <v>3458.5675088903577</v>
      </c>
      <c r="H92" s="275">
        <f t="shared" si="28"/>
        <v>3555.0037179377755</v>
      </c>
      <c r="I92" s="275">
        <f t="shared" si="28"/>
        <v>3801.3905953753906</v>
      </c>
      <c r="J92" s="274">
        <f t="shared" si="28"/>
        <v>4057.5310311893991</v>
      </c>
      <c r="K92" s="275">
        <f t="shared" si="28"/>
        <v>4075.5831915528565</v>
      </c>
      <c r="L92" s="275">
        <f t="shared" si="28"/>
        <v>4108.5581956914175</v>
      </c>
      <c r="M92" s="274">
        <f t="shared" si="28"/>
        <v>4313.7837025408389</v>
      </c>
      <c r="N92" s="275">
        <f t="shared" si="28"/>
        <v>4381.1633844603939</v>
      </c>
      <c r="O92" s="275">
        <f t="shared" si="28"/>
        <v>4567.8248519334074</v>
      </c>
      <c r="P92" s="274">
        <f t="shared" si="28"/>
        <v>4765.3836513786218</v>
      </c>
      <c r="Q92" s="275">
        <f t="shared" si="28"/>
        <v>4844.589761408688</v>
      </c>
      <c r="R92" s="275">
        <f t="shared" si="28"/>
        <v>4824.5166789778441</v>
      </c>
      <c r="S92" s="274">
        <f t="shared" si="28"/>
        <v>4558.0333155958078</v>
      </c>
      <c r="T92" s="275">
        <f t="shared" si="28"/>
        <v>4899.9560775201326</v>
      </c>
      <c r="U92" s="275">
        <f t="shared" si="28"/>
        <v>4740.9279382811255</v>
      </c>
      <c r="V92" s="274">
        <f t="shared" si="28"/>
        <v>4555.4537555202569</v>
      </c>
      <c r="W92" s="275">
        <f t="shared" si="28"/>
        <v>4477.2256128814979</v>
      </c>
      <c r="X92" s="275">
        <f t="shared" si="28"/>
        <v>4492.442350683953</v>
      </c>
      <c r="Y92" s="274">
        <f t="shared" si="28"/>
        <v>4143.4346012143615</v>
      </c>
      <c r="Z92" s="275">
        <f t="shared" si="28"/>
        <v>4132.3343188733397</v>
      </c>
      <c r="AA92" s="275">
        <f t="shared" si="28"/>
        <v>4191.0912915877179</v>
      </c>
      <c r="AB92" s="274">
        <f t="shared" si="28"/>
        <v>3900.6298815665768</v>
      </c>
      <c r="AC92" s="275">
        <f t="shared" si="28"/>
        <v>4788.0729123110377</v>
      </c>
      <c r="AD92" s="275">
        <f t="shared" si="28"/>
        <v>4949.3058457154648</v>
      </c>
      <c r="AE92" s="275">
        <f t="shared" si="28"/>
        <v>4813.4694265331646</v>
      </c>
      <c r="AF92" s="327">
        <f t="shared" si="28"/>
        <v>0</v>
      </c>
      <c r="AG92" s="1"/>
      <c r="AH92" s="1"/>
      <c r="AI92" s="1"/>
      <c r="AJ92" s="1"/>
    </row>
    <row r="93" spans="2:36" s="2" customFormat="1" ht="9.9499999999999993" customHeight="1">
      <c r="B93" s="35"/>
      <c r="C93" s="61"/>
      <c r="D93" s="101" t="s">
        <v>42</v>
      </c>
      <c r="E93" s="240"/>
      <c r="F93" s="352"/>
      <c r="G93" s="254">
        <f t="shared" ref="G93:AD93" si="29">G195+G208</f>
        <v>2982.2937922114243</v>
      </c>
      <c r="H93" s="255">
        <f t="shared" si="29"/>
        <v>3041.3834221583893</v>
      </c>
      <c r="I93" s="255">
        <f t="shared" si="29"/>
        <v>3273.3141583650067</v>
      </c>
      <c r="J93" s="254">
        <f t="shared" si="29"/>
        <v>3524.3916561093365</v>
      </c>
      <c r="K93" s="255">
        <f t="shared" si="29"/>
        <v>3504.493486249642</v>
      </c>
      <c r="L93" s="255">
        <f t="shared" si="29"/>
        <v>3481.8638067543852</v>
      </c>
      <c r="M93" s="254">
        <f t="shared" si="29"/>
        <v>3664.5063230105357</v>
      </c>
      <c r="N93" s="255">
        <f t="shared" si="29"/>
        <v>3697.7913873397365</v>
      </c>
      <c r="O93" s="255">
        <f t="shared" si="29"/>
        <v>3923.8924416990067</v>
      </c>
      <c r="P93" s="254">
        <f t="shared" si="29"/>
        <v>4083.4079953143264</v>
      </c>
      <c r="Q93" s="255">
        <f t="shared" si="29"/>
        <v>4191.2990672988126</v>
      </c>
      <c r="R93" s="255">
        <f t="shared" si="29"/>
        <v>4200.8758953453953</v>
      </c>
      <c r="S93" s="254">
        <f t="shared" si="29"/>
        <v>3925.06523204015</v>
      </c>
      <c r="T93" s="255">
        <f t="shared" si="29"/>
        <v>4249.1820805025982</v>
      </c>
      <c r="U93" s="255">
        <f t="shared" si="29"/>
        <v>4129.9507380230689</v>
      </c>
      <c r="V93" s="254">
        <f t="shared" si="29"/>
        <v>3932.7845344855868</v>
      </c>
      <c r="W93" s="255">
        <f t="shared" si="29"/>
        <v>3837.3730970271636</v>
      </c>
      <c r="X93" s="255">
        <f t="shared" si="29"/>
        <v>3862.8090062849292</v>
      </c>
      <c r="Y93" s="254">
        <f t="shared" si="29"/>
        <v>3594.020761863866</v>
      </c>
      <c r="Z93" s="255">
        <f t="shared" si="29"/>
        <v>3566.3579532282292</v>
      </c>
      <c r="AA93" s="255">
        <f t="shared" si="29"/>
        <v>3733.7981866800956</v>
      </c>
      <c r="AB93" s="254">
        <f t="shared" si="29"/>
        <v>3485.8164044268424</v>
      </c>
      <c r="AC93" s="255">
        <f t="shared" si="29"/>
        <v>4231.5279196474257</v>
      </c>
      <c r="AD93" s="255">
        <f t="shared" si="29"/>
        <v>4337.3719127784789</v>
      </c>
      <c r="AE93" s="255">
        <f t="shared" ref="AE93" si="30">AE195+AE208</f>
        <v>4201.8624246082627</v>
      </c>
      <c r="AF93" s="317"/>
      <c r="AG93" s="1" t="s">
        <v>279</v>
      </c>
      <c r="AH93" s="1"/>
      <c r="AI93" s="1"/>
      <c r="AJ93" s="1"/>
    </row>
    <row r="94" spans="2:36" s="2" customFormat="1" ht="9.9499999999999993" customHeight="1">
      <c r="B94" s="35"/>
      <c r="C94" s="61"/>
      <c r="D94" s="237" t="s">
        <v>43</v>
      </c>
      <c r="E94" s="240"/>
      <c r="F94" s="352"/>
      <c r="G94" s="254">
        <f t="shared" ref="G94:AD94" si="31">G204+G213</f>
        <v>139.31118137550021</v>
      </c>
      <c r="H94" s="255">
        <f t="shared" si="31"/>
        <v>139.04467084269956</v>
      </c>
      <c r="I94" s="255">
        <f t="shared" si="31"/>
        <v>143.15600610275493</v>
      </c>
      <c r="J94" s="254">
        <f t="shared" si="31"/>
        <v>135.36858507378383</v>
      </c>
      <c r="K94" s="255">
        <f t="shared" si="31"/>
        <v>146.67877886833099</v>
      </c>
      <c r="L94" s="255">
        <f t="shared" si="31"/>
        <v>138.98193836057149</v>
      </c>
      <c r="M94" s="254">
        <f t="shared" si="31"/>
        <v>135.00513049930183</v>
      </c>
      <c r="N94" s="255">
        <f t="shared" si="31"/>
        <v>130.27443390644896</v>
      </c>
      <c r="O94" s="255">
        <f t="shared" si="31"/>
        <v>127.98717581622626</v>
      </c>
      <c r="P94" s="254">
        <f t="shared" si="31"/>
        <v>135.563624358493</v>
      </c>
      <c r="Q94" s="255">
        <f t="shared" si="31"/>
        <v>135.61771269746686</v>
      </c>
      <c r="R94" s="255">
        <f t="shared" si="31"/>
        <v>127.16375365375231</v>
      </c>
      <c r="S94" s="254">
        <f t="shared" si="31"/>
        <v>135.01070278236773</v>
      </c>
      <c r="T94" s="255">
        <f t="shared" si="31"/>
        <v>140.8330744456789</v>
      </c>
      <c r="U94" s="255">
        <f t="shared" si="31"/>
        <v>135.53464359449259</v>
      </c>
      <c r="V94" s="254">
        <f t="shared" si="31"/>
        <v>140.90035594990033</v>
      </c>
      <c r="W94" s="255">
        <f t="shared" si="31"/>
        <v>132.40120158158058</v>
      </c>
      <c r="X94" s="255">
        <f t="shared" si="31"/>
        <v>141.35827046525543</v>
      </c>
      <c r="Y94" s="254">
        <f t="shared" si="31"/>
        <v>134.2208829507116</v>
      </c>
      <c r="Z94" s="255">
        <f t="shared" si="31"/>
        <v>133.50491714052978</v>
      </c>
      <c r="AA94" s="255">
        <f t="shared" si="31"/>
        <v>129.26291088263491</v>
      </c>
      <c r="AB94" s="254">
        <f t="shared" si="31"/>
        <v>143.56364227723171</v>
      </c>
      <c r="AC94" s="255">
        <f t="shared" si="31"/>
        <v>170.67183523899007</v>
      </c>
      <c r="AD94" s="255">
        <f t="shared" si="31"/>
        <v>174.67148211049158</v>
      </c>
      <c r="AE94" s="255">
        <f t="shared" ref="AE94" si="32">AE204+AE213</f>
        <v>172.96873977788022</v>
      </c>
      <c r="AF94" s="317"/>
      <c r="AG94" s="1" t="s">
        <v>128</v>
      </c>
      <c r="AH94" s="1"/>
      <c r="AI94" s="1"/>
      <c r="AJ94" s="1"/>
    </row>
    <row r="95" spans="2:36" s="2" customFormat="1" ht="9.9499999999999993" customHeight="1">
      <c r="B95" s="35"/>
      <c r="C95" s="61"/>
      <c r="D95" s="237" t="s">
        <v>44</v>
      </c>
      <c r="E95" s="240"/>
      <c r="F95" s="352"/>
      <c r="G95" s="254">
        <f t="shared" ref="G95:AD95" si="33">G205+G214</f>
        <v>191.2844348079135</v>
      </c>
      <c r="H95" s="255">
        <f t="shared" si="33"/>
        <v>212.37654088323683</v>
      </c>
      <c r="I95" s="255">
        <f t="shared" si="33"/>
        <v>203.32316590882601</v>
      </c>
      <c r="J95" s="254">
        <f t="shared" si="33"/>
        <v>182.80270577248626</v>
      </c>
      <c r="K95" s="255">
        <f t="shared" si="33"/>
        <v>185.14207205022376</v>
      </c>
      <c r="L95" s="255">
        <f t="shared" si="33"/>
        <v>232.87926039397013</v>
      </c>
      <c r="M95" s="254">
        <f t="shared" si="33"/>
        <v>226.55086556639463</v>
      </c>
      <c r="N95" s="255">
        <f t="shared" si="33"/>
        <v>234.54326424350404</v>
      </c>
      <c r="O95" s="255">
        <f t="shared" si="33"/>
        <v>201.12968873812812</v>
      </c>
      <c r="P95" s="254">
        <f t="shared" si="33"/>
        <v>238.59204107381521</v>
      </c>
      <c r="Q95" s="255">
        <f t="shared" si="33"/>
        <v>222.4720255073149</v>
      </c>
      <c r="R95" s="255">
        <f t="shared" si="33"/>
        <v>203.06492967018448</v>
      </c>
      <c r="S95" s="254">
        <f t="shared" si="33"/>
        <v>205.11808304940195</v>
      </c>
      <c r="T95" s="255">
        <f t="shared" si="33"/>
        <v>206.23585328451185</v>
      </c>
      <c r="U95" s="255">
        <f t="shared" si="33"/>
        <v>191.37696766322438</v>
      </c>
      <c r="V95" s="254">
        <f t="shared" si="33"/>
        <v>179.11311884359918</v>
      </c>
      <c r="W95" s="255">
        <f t="shared" si="33"/>
        <v>191.62200207940231</v>
      </c>
      <c r="X95" s="255">
        <f t="shared" si="33"/>
        <v>187.15891342205458</v>
      </c>
      <c r="Y95" s="254">
        <f t="shared" si="33"/>
        <v>165.3186580790121</v>
      </c>
      <c r="Z95" s="255">
        <f t="shared" si="33"/>
        <v>190.19794946005175</v>
      </c>
      <c r="AA95" s="255">
        <f t="shared" si="33"/>
        <v>100.4123884815609</v>
      </c>
      <c r="AB95" s="254">
        <f t="shared" si="33"/>
        <v>105.93598453929218</v>
      </c>
      <c r="AC95" s="255">
        <f t="shared" si="33"/>
        <v>150.04004870216886</v>
      </c>
      <c r="AD95" s="255">
        <f t="shared" si="33"/>
        <v>160.47458427885749</v>
      </c>
      <c r="AE95" s="255">
        <f t="shared" ref="AE95" si="34">AE205+AE214</f>
        <v>159.55612390127524</v>
      </c>
      <c r="AF95" s="317"/>
      <c r="AG95" s="1" t="s">
        <v>128</v>
      </c>
      <c r="AH95" s="1"/>
      <c r="AI95" s="1"/>
      <c r="AJ95" s="1"/>
    </row>
    <row r="96" spans="2:36" s="2" customFormat="1" ht="9.9499999999999993" customHeight="1">
      <c r="B96" s="35"/>
      <c r="C96" s="61"/>
      <c r="D96" s="680" t="s">
        <v>45</v>
      </c>
      <c r="E96" s="241"/>
      <c r="F96" s="353"/>
      <c r="G96" s="256">
        <f t="shared" ref="G96:AD96" si="35">G206+G215</f>
        <v>145.67810049551963</v>
      </c>
      <c r="H96" s="257">
        <f t="shared" si="35"/>
        <v>162.19908405345006</v>
      </c>
      <c r="I96" s="257">
        <f t="shared" si="35"/>
        <v>181.59726499880315</v>
      </c>
      <c r="J96" s="256">
        <f t="shared" si="35"/>
        <v>214.9680842337925</v>
      </c>
      <c r="K96" s="257">
        <f t="shared" si="35"/>
        <v>239.2688543846599</v>
      </c>
      <c r="L96" s="257">
        <f t="shared" si="35"/>
        <v>254.83319018249097</v>
      </c>
      <c r="M96" s="256">
        <f t="shared" si="35"/>
        <v>287.72138346460696</v>
      </c>
      <c r="N96" s="257">
        <f t="shared" si="35"/>
        <v>318.55429897070485</v>
      </c>
      <c r="O96" s="257">
        <f t="shared" si="35"/>
        <v>314.81554568004645</v>
      </c>
      <c r="P96" s="256">
        <f t="shared" si="35"/>
        <v>307.81999063198725</v>
      </c>
      <c r="Q96" s="257">
        <f t="shared" si="35"/>
        <v>295.20095590509345</v>
      </c>
      <c r="R96" s="257">
        <f t="shared" si="35"/>
        <v>293.41210030851181</v>
      </c>
      <c r="S96" s="256">
        <f t="shared" si="35"/>
        <v>292.83929772388814</v>
      </c>
      <c r="T96" s="257">
        <f t="shared" si="35"/>
        <v>303.70506928734318</v>
      </c>
      <c r="U96" s="257">
        <f t="shared" si="35"/>
        <v>284.0655890003394</v>
      </c>
      <c r="V96" s="256">
        <f t="shared" si="35"/>
        <v>302.65574624117124</v>
      </c>
      <c r="W96" s="257">
        <f t="shared" si="35"/>
        <v>315.82931219335126</v>
      </c>
      <c r="X96" s="257">
        <f t="shared" si="35"/>
        <v>301.11616051171382</v>
      </c>
      <c r="Y96" s="256">
        <f t="shared" si="35"/>
        <v>249.87429832077211</v>
      </c>
      <c r="Z96" s="257">
        <f t="shared" si="35"/>
        <v>242.27349904452885</v>
      </c>
      <c r="AA96" s="257">
        <f t="shared" si="35"/>
        <v>227.61780554342658</v>
      </c>
      <c r="AB96" s="256">
        <f t="shared" si="35"/>
        <v>165.31385032321046</v>
      </c>
      <c r="AC96" s="257">
        <f t="shared" si="35"/>
        <v>235.83310872245332</v>
      </c>
      <c r="AD96" s="257">
        <f t="shared" si="35"/>
        <v>276.78786654763695</v>
      </c>
      <c r="AE96" s="257">
        <f t="shared" ref="AE96" si="36">AE206+AE215</f>
        <v>279.08213824574716</v>
      </c>
      <c r="AF96" s="318"/>
      <c r="AG96" s="1" t="s">
        <v>128</v>
      </c>
      <c r="AH96" s="1"/>
      <c r="AI96" s="1"/>
      <c r="AJ96" s="1"/>
    </row>
    <row r="97" spans="2:36" s="2" customFormat="1" ht="9.9499999999999993" customHeight="1" thickBot="1">
      <c r="B97" s="35"/>
      <c r="C97" s="223" t="s">
        <v>46</v>
      </c>
      <c r="D97" s="64"/>
      <c r="E97" s="64"/>
      <c r="F97" s="362"/>
      <c r="G97" s="276">
        <v>2085.7303405078801</v>
      </c>
      <c r="H97" s="277">
        <v>2228.4285209235536</v>
      </c>
      <c r="I97" s="277">
        <v>2303.6674117137959</v>
      </c>
      <c r="J97" s="276">
        <v>2907.3061221374392</v>
      </c>
      <c r="K97" s="277">
        <v>3045.2762109068049</v>
      </c>
      <c r="L97" s="277">
        <v>3124.3723116352412</v>
      </c>
      <c r="M97" s="276">
        <v>3028.8435360903204</v>
      </c>
      <c r="N97" s="277">
        <v>3738.8899401857011</v>
      </c>
      <c r="O97" s="277">
        <v>3081.3507416419197</v>
      </c>
      <c r="P97" s="276">
        <v>3157.883715041924</v>
      </c>
      <c r="Q97" s="277">
        <v>3208.3613129807618</v>
      </c>
      <c r="R97" s="277">
        <v>3183.8803767792047</v>
      </c>
      <c r="S97" s="276">
        <v>3232.7312444755612</v>
      </c>
      <c r="T97" s="277">
        <v>3247.7995468528607</v>
      </c>
      <c r="U97" s="277">
        <v>3435.9106730989151</v>
      </c>
      <c r="V97" s="276">
        <v>3826.4447985810784</v>
      </c>
      <c r="W97" s="277">
        <v>3476.2211201460163</v>
      </c>
      <c r="X97" s="277">
        <v>3677.4614858656037</v>
      </c>
      <c r="Y97" s="276">
        <v>3319.7568904001778</v>
      </c>
      <c r="Z97" s="277">
        <v>3914.0211487265606</v>
      </c>
      <c r="AA97" s="277">
        <v>3645.8155447847025</v>
      </c>
      <c r="AB97" s="276">
        <v>4339.9338500875538</v>
      </c>
      <c r="AC97" s="277">
        <v>4684.0535791672664</v>
      </c>
      <c r="AD97" s="277">
        <v>4580.4374108821348</v>
      </c>
      <c r="AE97" s="277">
        <v>4045.9559041215193</v>
      </c>
      <c r="AF97" s="328"/>
      <c r="AG97" s="1" t="s">
        <v>127</v>
      </c>
      <c r="AH97" s="1"/>
      <c r="AI97" s="1"/>
      <c r="AJ97" s="1"/>
    </row>
    <row r="98" spans="2:36" s="2" customFormat="1" ht="9.9499999999999993" customHeight="1">
      <c r="B98" s="65" t="s">
        <v>47</v>
      </c>
      <c r="C98" s="66"/>
      <c r="D98" s="66"/>
      <c r="E98" s="66"/>
      <c r="F98" s="67"/>
      <c r="G98" s="278">
        <f t="shared" ref="G98:AF98" si="37">SUM(G99,G104,G107,G108,G109)</f>
        <v>208.87553318575229</v>
      </c>
      <c r="H98" s="279">
        <f t="shared" si="37"/>
        <v>164.51305359698856</v>
      </c>
      <c r="I98" s="279">
        <f t="shared" si="37"/>
        <v>187.20816434701439</v>
      </c>
      <c r="J98" s="278">
        <f t="shared" si="37"/>
        <v>202.40648867962403</v>
      </c>
      <c r="K98" s="279">
        <f t="shared" si="37"/>
        <v>207.27118018783924</v>
      </c>
      <c r="L98" s="279">
        <f t="shared" si="37"/>
        <v>215.06638577561526</v>
      </c>
      <c r="M98" s="278">
        <f t="shared" si="37"/>
        <v>210.51311745964728</v>
      </c>
      <c r="N98" s="279">
        <f t="shared" si="37"/>
        <v>218.47465451052898</v>
      </c>
      <c r="O98" s="279">
        <f t="shared" si="37"/>
        <v>228.37911480543045</v>
      </c>
      <c r="P98" s="278">
        <f t="shared" si="37"/>
        <v>237.54737330432559</v>
      </c>
      <c r="Q98" s="279">
        <f t="shared" si="37"/>
        <v>241.84248566764643</v>
      </c>
      <c r="R98" s="279">
        <f t="shared" si="37"/>
        <v>253.85358077408486</v>
      </c>
      <c r="S98" s="278">
        <f t="shared" si="37"/>
        <v>245.42764159979362</v>
      </c>
      <c r="T98" s="279">
        <f t="shared" si="37"/>
        <v>253.72536681968037</v>
      </c>
      <c r="U98" s="279">
        <f t="shared" si="37"/>
        <v>254.90137997162068</v>
      </c>
      <c r="V98" s="278">
        <f t="shared" si="37"/>
        <v>247.78908101311737</v>
      </c>
      <c r="W98" s="279">
        <f t="shared" si="37"/>
        <v>270.14101044278186</v>
      </c>
      <c r="X98" s="279">
        <f t="shared" si="37"/>
        <v>195.75810094267061</v>
      </c>
      <c r="Y98" s="278">
        <f t="shared" si="37"/>
        <v>188.47091574288538</v>
      </c>
      <c r="Z98" s="279">
        <f t="shared" si="37"/>
        <v>159.11407600795857</v>
      </c>
      <c r="AA98" s="279">
        <f t="shared" si="37"/>
        <v>234.6568115273937</v>
      </c>
      <c r="AB98" s="278">
        <f t="shared" si="37"/>
        <v>160.2894626686639</v>
      </c>
      <c r="AC98" s="279">
        <f t="shared" si="37"/>
        <v>236.37848269721164</v>
      </c>
      <c r="AD98" s="279">
        <f t="shared" si="37"/>
        <v>262.46797648015286</v>
      </c>
      <c r="AE98" s="279">
        <f t="shared" ref="AE98" si="38">SUM(AE99,AE104,AE107,AE108,AE109)</f>
        <v>255.7049654356625</v>
      </c>
      <c r="AF98" s="329">
        <f t="shared" si="37"/>
        <v>0</v>
      </c>
      <c r="AG98" s="1"/>
      <c r="AH98" s="1"/>
      <c r="AI98" s="1"/>
      <c r="AJ98" s="1"/>
    </row>
    <row r="99" spans="2:36" s="2" customFormat="1" ht="9.9499999999999993" customHeight="1">
      <c r="B99" s="69"/>
      <c r="C99" s="13" t="s">
        <v>48</v>
      </c>
      <c r="D99" s="16"/>
      <c r="E99" s="16"/>
      <c r="F99" s="363"/>
      <c r="G99" s="280">
        <f t="shared" ref="G99:AF99" si="39">SUM(G100:G103)</f>
        <v>82.948311122278696</v>
      </c>
      <c r="H99" s="281">
        <f t="shared" si="39"/>
        <v>66.500342413787294</v>
      </c>
      <c r="I99" s="281">
        <f t="shared" si="39"/>
        <v>73.536379282261407</v>
      </c>
      <c r="J99" s="280">
        <f t="shared" si="39"/>
        <v>79.16033811317503</v>
      </c>
      <c r="K99" s="281">
        <f t="shared" si="39"/>
        <v>73.750585073720544</v>
      </c>
      <c r="L99" s="281">
        <f t="shared" si="39"/>
        <v>80.994166565526555</v>
      </c>
      <c r="M99" s="280">
        <f t="shared" si="39"/>
        <v>80.736991061216415</v>
      </c>
      <c r="N99" s="281">
        <f t="shared" si="39"/>
        <v>86.151466781321361</v>
      </c>
      <c r="O99" s="281">
        <f t="shared" si="39"/>
        <v>90.614820958090107</v>
      </c>
      <c r="P99" s="280">
        <f t="shared" si="39"/>
        <v>88.646152370577042</v>
      </c>
      <c r="Q99" s="281">
        <f t="shared" si="39"/>
        <v>89.260284925591293</v>
      </c>
      <c r="R99" s="281">
        <f t="shared" si="39"/>
        <v>80.746211599555465</v>
      </c>
      <c r="S99" s="280">
        <f t="shared" si="39"/>
        <v>80.577424850147779</v>
      </c>
      <c r="T99" s="281">
        <f t="shared" si="39"/>
        <v>91.072760820351562</v>
      </c>
      <c r="U99" s="281">
        <f t="shared" si="39"/>
        <v>90.828062235098798</v>
      </c>
      <c r="V99" s="280">
        <f t="shared" si="39"/>
        <v>85.40177105515906</v>
      </c>
      <c r="W99" s="281">
        <f t="shared" si="39"/>
        <v>94.109775486522537</v>
      </c>
      <c r="X99" s="281">
        <f t="shared" si="39"/>
        <v>89.590264785361256</v>
      </c>
      <c r="Y99" s="280">
        <f t="shared" si="39"/>
        <v>89.129540718251349</v>
      </c>
      <c r="Z99" s="281">
        <f t="shared" si="39"/>
        <v>62.745202608339874</v>
      </c>
      <c r="AA99" s="281">
        <f t="shared" si="39"/>
        <v>76.757275851029462</v>
      </c>
      <c r="AB99" s="280">
        <f t="shared" si="39"/>
        <v>69.757455252671534</v>
      </c>
      <c r="AC99" s="281">
        <f t="shared" si="39"/>
        <v>83.20455402244329</v>
      </c>
      <c r="AD99" s="281">
        <f t="shared" si="39"/>
        <v>97.910847808101536</v>
      </c>
      <c r="AE99" s="281">
        <f t="shared" ref="AE99" si="40">SUM(AE100:AE103)</f>
        <v>102.45503894309552</v>
      </c>
      <c r="AF99" s="330">
        <f t="shared" si="39"/>
        <v>0</v>
      </c>
      <c r="AG99" s="1"/>
      <c r="AH99" s="1"/>
      <c r="AI99" s="1"/>
      <c r="AJ99" s="1"/>
    </row>
    <row r="100" spans="2:36" s="2" customFormat="1" ht="9.9499999999999993" customHeight="1">
      <c r="B100" s="69"/>
      <c r="C100" s="71"/>
      <c r="D100" s="89" t="s">
        <v>121</v>
      </c>
      <c r="E100" s="133"/>
      <c r="F100" s="364"/>
      <c r="G100" s="282">
        <f t="shared" ref="G100:AD100" si="41">G219</f>
        <v>0</v>
      </c>
      <c r="H100" s="283">
        <f t="shared" si="41"/>
        <v>0</v>
      </c>
      <c r="I100" s="283">
        <f t="shared" si="41"/>
        <v>0</v>
      </c>
      <c r="J100" s="282">
        <f t="shared" si="41"/>
        <v>0</v>
      </c>
      <c r="K100" s="283">
        <f t="shared" si="41"/>
        <v>0</v>
      </c>
      <c r="L100" s="283">
        <f t="shared" si="41"/>
        <v>0</v>
      </c>
      <c r="M100" s="282">
        <f t="shared" si="41"/>
        <v>0</v>
      </c>
      <c r="N100" s="283">
        <f t="shared" si="41"/>
        <v>0</v>
      </c>
      <c r="O100" s="283">
        <f t="shared" si="41"/>
        <v>0</v>
      </c>
      <c r="P100" s="282">
        <f t="shared" si="41"/>
        <v>0</v>
      </c>
      <c r="Q100" s="283">
        <f t="shared" si="41"/>
        <v>0</v>
      </c>
      <c r="R100" s="283">
        <f t="shared" si="41"/>
        <v>0</v>
      </c>
      <c r="S100" s="282">
        <f t="shared" si="41"/>
        <v>0</v>
      </c>
      <c r="T100" s="283">
        <f t="shared" si="41"/>
        <v>0</v>
      </c>
      <c r="U100" s="283">
        <f t="shared" si="41"/>
        <v>0</v>
      </c>
      <c r="V100" s="282">
        <f t="shared" si="41"/>
        <v>0</v>
      </c>
      <c r="W100" s="283">
        <f t="shared" si="41"/>
        <v>0</v>
      </c>
      <c r="X100" s="283">
        <f t="shared" si="41"/>
        <v>0</v>
      </c>
      <c r="Y100" s="282">
        <f t="shared" si="41"/>
        <v>0</v>
      </c>
      <c r="Z100" s="283">
        <f t="shared" si="41"/>
        <v>0</v>
      </c>
      <c r="AA100" s="283">
        <f t="shared" si="41"/>
        <v>0</v>
      </c>
      <c r="AB100" s="282">
        <f t="shared" si="41"/>
        <v>0</v>
      </c>
      <c r="AC100" s="283">
        <f t="shared" si="41"/>
        <v>0</v>
      </c>
      <c r="AD100" s="283">
        <f t="shared" si="41"/>
        <v>0</v>
      </c>
      <c r="AE100" s="283">
        <f t="shared" ref="AE100" si="42">AE219</f>
        <v>0</v>
      </c>
      <c r="AF100" s="331"/>
      <c r="AG100" s="1" t="s">
        <v>279</v>
      </c>
      <c r="AH100" s="1"/>
      <c r="AI100" s="1"/>
      <c r="AJ100" s="1"/>
    </row>
    <row r="101" spans="2:36" s="2" customFormat="1" ht="9.9499999999999993" customHeight="1">
      <c r="B101" s="69"/>
      <c r="C101" s="71"/>
      <c r="D101" s="90" t="s">
        <v>122</v>
      </c>
      <c r="E101" s="124"/>
      <c r="F101" s="365"/>
      <c r="G101" s="284">
        <f t="shared" ref="G101:AD101" si="43">G220</f>
        <v>79.36803029772507</v>
      </c>
      <c r="H101" s="285">
        <f t="shared" si="43"/>
        <v>63.616615774782218</v>
      </c>
      <c r="I101" s="285">
        <f t="shared" si="43"/>
        <v>70.180295047940419</v>
      </c>
      <c r="J101" s="284">
        <f t="shared" si="43"/>
        <v>75.563450969776611</v>
      </c>
      <c r="K101" s="285">
        <f t="shared" si="43"/>
        <v>70.384709037748536</v>
      </c>
      <c r="L101" s="285">
        <f t="shared" si="43"/>
        <v>77.408956583616984</v>
      </c>
      <c r="M101" s="284">
        <f t="shared" si="43"/>
        <v>77.176580406739731</v>
      </c>
      <c r="N101" s="285">
        <f t="shared" si="43"/>
        <v>82.583934975930646</v>
      </c>
      <c r="O101" s="285">
        <f t="shared" si="43"/>
        <v>87.2794707239633</v>
      </c>
      <c r="P101" s="284">
        <f t="shared" si="43"/>
        <v>85.354049798907539</v>
      </c>
      <c r="Q101" s="285">
        <f t="shared" si="43"/>
        <v>86.141958200770659</v>
      </c>
      <c r="R101" s="285">
        <f t="shared" si="43"/>
        <v>77.840409526184132</v>
      </c>
      <c r="S101" s="284">
        <f t="shared" si="43"/>
        <v>77.759481933084615</v>
      </c>
      <c r="T101" s="285">
        <f t="shared" si="43"/>
        <v>87.561883081347759</v>
      </c>
      <c r="U101" s="285">
        <f t="shared" si="43"/>
        <v>87.397695049976207</v>
      </c>
      <c r="V101" s="284">
        <f t="shared" si="43"/>
        <v>82.410269357590636</v>
      </c>
      <c r="W101" s="285">
        <f t="shared" si="43"/>
        <v>90.998075848248732</v>
      </c>
      <c r="X101" s="285">
        <f t="shared" si="43"/>
        <v>86.994466137270948</v>
      </c>
      <c r="Y101" s="284">
        <f t="shared" si="43"/>
        <v>86.900081084838163</v>
      </c>
      <c r="Z101" s="285">
        <f t="shared" si="43"/>
        <v>61.193581287887675</v>
      </c>
      <c r="AA101" s="285">
        <f t="shared" si="43"/>
        <v>74.854948573793635</v>
      </c>
      <c r="AB101" s="284">
        <f t="shared" si="43"/>
        <v>67.882276061969691</v>
      </c>
      <c r="AC101" s="285">
        <f t="shared" si="43"/>
        <v>80.70754265301268</v>
      </c>
      <c r="AD101" s="285">
        <f t="shared" si="43"/>
        <v>94.781830165363999</v>
      </c>
      <c r="AE101" s="285">
        <f t="shared" ref="AE101" si="44">AE220</f>
        <v>99.196806410958459</v>
      </c>
      <c r="AF101" s="332"/>
      <c r="AG101" s="1" t="s">
        <v>128</v>
      </c>
      <c r="AH101" s="1"/>
      <c r="AI101" s="1"/>
      <c r="AJ101" s="1"/>
    </row>
    <row r="102" spans="2:36" s="2" customFormat="1" ht="9.9499999999999993" customHeight="1">
      <c r="B102" s="69"/>
      <c r="C102" s="71"/>
      <c r="D102" s="90" t="s">
        <v>89</v>
      </c>
      <c r="E102" s="124"/>
      <c r="F102" s="365"/>
      <c r="G102" s="284">
        <f t="shared" ref="G102:AD102" si="45">G221</f>
        <v>3.5802808245536224</v>
      </c>
      <c r="H102" s="285">
        <f t="shared" si="45"/>
        <v>2.8837266390050775</v>
      </c>
      <c r="I102" s="285">
        <f t="shared" si="45"/>
        <v>3.3560842343209876</v>
      </c>
      <c r="J102" s="284">
        <f t="shared" si="45"/>
        <v>3.5968871433984186</v>
      </c>
      <c r="K102" s="285">
        <f t="shared" si="45"/>
        <v>3.3658760359720086</v>
      </c>
      <c r="L102" s="285">
        <f t="shared" si="45"/>
        <v>3.5852099819095655</v>
      </c>
      <c r="M102" s="284">
        <f t="shared" si="45"/>
        <v>3.5604106544766863</v>
      </c>
      <c r="N102" s="285">
        <f t="shared" si="45"/>
        <v>3.5675318053907183</v>
      </c>
      <c r="O102" s="285">
        <f t="shared" si="45"/>
        <v>3.3353502341268095</v>
      </c>
      <c r="P102" s="284">
        <f t="shared" si="45"/>
        <v>3.2921025716695045</v>
      </c>
      <c r="Q102" s="285">
        <f t="shared" si="45"/>
        <v>3.118326724820629</v>
      </c>
      <c r="R102" s="285">
        <f t="shared" si="45"/>
        <v>2.9058020733713295</v>
      </c>
      <c r="S102" s="284">
        <f t="shared" si="45"/>
        <v>2.8179429170631582</v>
      </c>
      <c r="T102" s="285">
        <f t="shared" si="45"/>
        <v>3.5108777390038051</v>
      </c>
      <c r="U102" s="285">
        <f t="shared" si="45"/>
        <v>3.4303671851225905</v>
      </c>
      <c r="V102" s="284">
        <f t="shared" si="45"/>
        <v>2.9915016975684168</v>
      </c>
      <c r="W102" s="285">
        <f t="shared" si="45"/>
        <v>3.111699638273802</v>
      </c>
      <c r="X102" s="285">
        <f t="shared" si="45"/>
        <v>2.5957986480903066</v>
      </c>
      <c r="Y102" s="284">
        <f t="shared" si="45"/>
        <v>2.229459633413192</v>
      </c>
      <c r="Z102" s="285">
        <f t="shared" si="45"/>
        <v>1.5516213204521987</v>
      </c>
      <c r="AA102" s="285">
        <f t="shared" si="45"/>
        <v>1.9023272772358237</v>
      </c>
      <c r="AB102" s="284">
        <f t="shared" si="45"/>
        <v>1.8751791907018451</v>
      </c>
      <c r="AC102" s="285">
        <f t="shared" si="45"/>
        <v>2.4970113694306062</v>
      </c>
      <c r="AD102" s="285">
        <f t="shared" si="45"/>
        <v>3.1290176427375331</v>
      </c>
      <c r="AE102" s="285">
        <f t="shared" ref="AE102" si="46">AE221</f>
        <v>3.2582325321370598</v>
      </c>
      <c r="AF102" s="332"/>
      <c r="AG102" s="1" t="s">
        <v>128</v>
      </c>
      <c r="AH102" s="1"/>
      <c r="AI102" s="1"/>
      <c r="AJ102" s="1"/>
    </row>
    <row r="103" spans="2:36" s="2" customFormat="1" ht="9.9499999999999993" customHeight="1">
      <c r="B103" s="69"/>
      <c r="C103" s="73"/>
      <c r="D103" s="681" t="s">
        <v>90</v>
      </c>
      <c r="E103" s="134"/>
      <c r="F103" s="366"/>
      <c r="G103" s="286">
        <f t="shared" ref="G103:AD103" si="47">G222</f>
        <v>0</v>
      </c>
      <c r="H103" s="287">
        <f t="shared" si="47"/>
        <v>0</v>
      </c>
      <c r="I103" s="287">
        <f t="shared" si="47"/>
        <v>0</v>
      </c>
      <c r="J103" s="286">
        <f t="shared" si="47"/>
        <v>0</v>
      </c>
      <c r="K103" s="287">
        <f t="shared" si="47"/>
        <v>0</v>
      </c>
      <c r="L103" s="287">
        <f t="shared" si="47"/>
        <v>0</v>
      </c>
      <c r="M103" s="286">
        <f t="shared" si="47"/>
        <v>0</v>
      </c>
      <c r="N103" s="287">
        <f t="shared" si="47"/>
        <v>0</v>
      </c>
      <c r="O103" s="287">
        <f t="shared" si="47"/>
        <v>0</v>
      </c>
      <c r="P103" s="286">
        <f t="shared" si="47"/>
        <v>0</v>
      </c>
      <c r="Q103" s="287">
        <f t="shared" si="47"/>
        <v>0</v>
      </c>
      <c r="R103" s="287">
        <f t="shared" si="47"/>
        <v>0</v>
      </c>
      <c r="S103" s="286">
        <f t="shared" si="47"/>
        <v>0</v>
      </c>
      <c r="T103" s="287">
        <f t="shared" si="47"/>
        <v>0</v>
      </c>
      <c r="U103" s="287">
        <f t="shared" si="47"/>
        <v>0</v>
      </c>
      <c r="V103" s="286">
        <f t="shared" si="47"/>
        <v>0</v>
      </c>
      <c r="W103" s="287">
        <f t="shared" si="47"/>
        <v>0</v>
      </c>
      <c r="X103" s="287">
        <f t="shared" si="47"/>
        <v>0</v>
      </c>
      <c r="Y103" s="286">
        <f t="shared" si="47"/>
        <v>0</v>
      </c>
      <c r="Z103" s="287">
        <f t="shared" si="47"/>
        <v>0</v>
      </c>
      <c r="AA103" s="287">
        <f t="shared" si="47"/>
        <v>0</v>
      </c>
      <c r="AB103" s="286">
        <f t="shared" si="47"/>
        <v>0</v>
      </c>
      <c r="AC103" s="287">
        <f t="shared" si="47"/>
        <v>0</v>
      </c>
      <c r="AD103" s="287">
        <f t="shared" si="47"/>
        <v>0</v>
      </c>
      <c r="AE103" s="287">
        <f t="shared" ref="AE103" si="48">AE222</f>
        <v>0</v>
      </c>
      <c r="AF103" s="333"/>
      <c r="AG103" s="1" t="s">
        <v>128</v>
      </c>
      <c r="AH103" s="1"/>
      <c r="AI103" s="1"/>
      <c r="AJ103" s="1"/>
    </row>
    <row r="104" spans="2:36" s="2" customFormat="1" ht="9.9499999999999993" customHeight="1">
      <c r="B104" s="69"/>
      <c r="C104" s="74" t="s">
        <v>49</v>
      </c>
      <c r="D104" s="135"/>
      <c r="E104" s="135"/>
      <c r="F104" s="367"/>
      <c r="G104" s="288">
        <f t="shared" ref="G104:AF104" si="49">SUM(G105:G106)</f>
        <v>14.190934938518161</v>
      </c>
      <c r="H104" s="289">
        <f t="shared" si="49"/>
        <v>10.2168819230629</v>
      </c>
      <c r="I104" s="289">
        <f t="shared" si="49"/>
        <v>13.378288591799182</v>
      </c>
      <c r="J104" s="288">
        <f t="shared" si="49"/>
        <v>13.080615098557633</v>
      </c>
      <c r="K104" s="289">
        <f t="shared" si="49"/>
        <v>14.733738137066126</v>
      </c>
      <c r="L104" s="289">
        <f t="shared" si="49"/>
        <v>15.289590295289578</v>
      </c>
      <c r="M104" s="288">
        <f t="shared" si="49"/>
        <v>13.051709041422342</v>
      </c>
      <c r="N104" s="289">
        <f t="shared" si="49"/>
        <v>14.25527447572172</v>
      </c>
      <c r="O104" s="289">
        <f t="shared" si="49"/>
        <v>13.456082978906418</v>
      </c>
      <c r="P104" s="288">
        <f t="shared" si="49"/>
        <v>15.08118316303972</v>
      </c>
      <c r="Q104" s="289">
        <f t="shared" si="49"/>
        <v>19.787706271362417</v>
      </c>
      <c r="R104" s="289">
        <f t="shared" si="49"/>
        <v>21.469037489180138</v>
      </c>
      <c r="S104" s="288">
        <f t="shared" si="49"/>
        <v>20.647080639448067</v>
      </c>
      <c r="T104" s="289">
        <f t="shared" si="49"/>
        <v>20.770112899944817</v>
      </c>
      <c r="U104" s="289">
        <f t="shared" si="49"/>
        <v>20.091183833545287</v>
      </c>
      <c r="V104" s="288">
        <f t="shared" si="49"/>
        <v>18.198692923687371</v>
      </c>
      <c r="W104" s="289">
        <f t="shared" si="49"/>
        <v>18.528552302646631</v>
      </c>
      <c r="X104" s="289">
        <f t="shared" si="49"/>
        <v>18.02512951388308</v>
      </c>
      <c r="Y104" s="288">
        <f t="shared" si="49"/>
        <v>18.292579864317606</v>
      </c>
      <c r="Z104" s="289">
        <f t="shared" si="49"/>
        <v>17.428323052530843</v>
      </c>
      <c r="AA104" s="289">
        <f t="shared" si="49"/>
        <v>16.706265546970684</v>
      </c>
      <c r="AB104" s="288">
        <f t="shared" si="49"/>
        <v>12.90480440056691</v>
      </c>
      <c r="AC104" s="289">
        <f t="shared" si="49"/>
        <v>20.368045443243105</v>
      </c>
      <c r="AD104" s="289">
        <f t="shared" si="49"/>
        <v>15.287902568861352</v>
      </c>
      <c r="AE104" s="289">
        <f t="shared" si="49"/>
        <v>14.902924804189734</v>
      </c>
      <c r="AF104" s="334">
        <f t="shared" si="49"/>
        <v>0</v>
      </c>
      <c r="AG104" s="1"/>
      <c r="AH104" s="1"/>
      <c r="AI104" s="1"/>
      <c r="AJ104" s="1"/>
    </row>
    <row r="105" spans="2:36" s="2" customFormat="1" ht="9.9499999999999993" customHeight="1">
      <c r="B105" s="69"/>
      <c r="C105" s="76"/>
      <c r="D105" s="89" t="s">
        <v>123</v>
      </c>
      <c r="E105" s="133"/>
      <c r="F105" s="364"/>
      <c r="G105" s="282">
        <f t="shared" ref="G105:AD105" si="50">G224</f>
        <v>6.8867088587223648</v>
      </c>
      <c r="H105" s="283">
        <f t="shared" si="50"/>
        <v>4.9021350446525185</v>
      </c>
      <c r="I105" s="283">
        <f t="shared" si="50"/>
        <v>6.6453733192063185</v>
      </c>
      <c r="J105" s="282">
        <f t="shared" si="50"/>
        <v>6.5860252407608568</v>
      </c>
      <c r="K105" s="283">
        <f t="shared" si="50"/>
        <v>7.4079809732715507</v>
      </c>
      <c r="L105" s="283">
        <f t="shared" si="50"/>
        <v>7.5342986382327286</v>
      </c>
      <c r="M105" s="282">
        <f t="shared" si="50"/>
        <v>6.4290124196439615</v>
      </c>
      <c r="N105" s="283">
        <f t="shared" si="50"/>
        <v>6.8473554754671051</v>
      </c>
      <c r="O105" s="283">
        <f t="shared" si="50"/>
        <v>6.3038419068261184</v>
      </c>
      <c r="P105" s="282">
        <f t="shared" si="50"/>
        <v>7.1852844706503465</v>
      </c>
      <c r="Q105" s="283">
        <f t="shared" si="50"/>
        <v>9.2493176171236975</v>
      </c>
      <c r="R105" s="283">
        <f t="shared" si="50"/>
        <v>10.039562502740711</v>
      </c>
      <c r="S105" s="282">
        <f t="shared" si="50"/>
        <v>9.0419596749188944</v>
      </c>
      <c r="T105" s="283">
        <f t="shared" si="50"/>
        <v>8.4372291800903536</v>
      </c>
      <c r="U105" s="283">
        <f t="shared" si="50"/>
        <v>8.0830176105541973</v>
      </c>
      <c r="V105" s="282">
        <f t="shared" si="50"/>
        <v>6.7994356804321798</v>
      </c>
      <c r="W105" s="283">
        <f t="shared" si="50"/>
        <v>6.9316262146380172</v>
      </c>
      <c r="X105" s="283">
        <f t="shared" si="50"/>
        <v>6.8200466456588922</v>
      </c>
      <c r="Y105" s="282">
        <f t="shared" si="50"/>
        <v>7.1815340515506323</v>
      </c>
      <c r="Z105" s="283">
        <f t="shared" si="50"/>
        <v>6.8722302232827968</v>
      </c>
      <c r="AA105" s="283">
        <f t="shared" si="50"/>
        <v>6.5281458331292681</v>
      </c>
      <c r="AB105" s="282">
        <f t="shared" si="50"/>
        <v>5.0723091700813798</v>
      </c>
      <c r="AC105" s="283">
        <f t="shared" si="50"/>
        <v>8.1134067313013656</v>
      </c>
      <c r="AD105" s="283">
        <f t="shared" si="50"/>
        <v>6.166391582880089</v>
      </c>
      <c r="AE105" s="283">
        <f t="shared" ref="AE105" si="51">AE224</f>
        <v>6.0163120211104841</v>
      </c>
      <c r="AF105" s="331"/>
      <c r="AG105" s="1" t="s">
        <v>279</v>
      </c>
      <c r="AH105" s="1"/>
      <c r="AI105" s="1"/>
      <c r="AJ105" s="1"/>
    </row>
    <row r="106" spans="2:36" s="2" customFormat="1" ht="9.9499999999999993" customHeight="1">
      <c r="B106" s="69"/>
      <c r="C106" s="77"/>
      <c r="D106" s="681" t="s">
        <v>124</v>
      </c>
      <c r="E106" s="134"/>
      <c r="F106" s="366"/>
      <c r="G106" s="286">
        <f t="shared" ref="G106:AD106" si="52">G225</f>
        <v>7.3042260797957956</v>
      </c>
      <c r="H106" s="287">
        <f t="shared" si="52"/>
        <v>5.3147468784103804</v>
      </c>
      <c r="I106" s="287">
        <f t="shared" si="52"/>
        <v>6.7329152725928632</v>
      </c>
      <c r="J106" s="286">
        <f t="shared" si="52"/>
        <v>6.4945898577967762</v>
      </c>
      <c r="K106" s="287">
        <f t="shared" si="52"/>
        <v>7.3257571637945755</v>
      </c>
      <c r="L106" s="287">
        <f t="shared" si="52"/>
        <v>7.7552916570568486</v>
      </c>
      <c r="M106" s="286">
        <f t="shared" si="52"/>
        <v>6.6226966217783811</v>
      </c>
      <c r="N106" s="287">
        <f t="shared" si="52"/>
        <v>7.4079190002546138</v>
      </c>
      <c r="O106" s="287">
        <f t="shared" si="52"/>
        <v>7.1522410720802991</v>
      </c>
      <c r="P106" s="286">
        <f t="shared" si="52"/>
        <v>7.8958986923893733</v>
      </c>
      <c r="Q106" s="287">
        <f t="shared" si="52"/>
        <v>10.538388654238718</v>
      </c>
      <c r="R106" s="287">
        <f t="shared" si="52"/>
        <v>11.429474986439427</v>
      </c>
      <c r="S106" s="286">
        <f t="shared" si="52"/>
        <v>11.605120964529172</v>
      </c>
      <c r="T106" s="287">
        <f t="shared" si="52"/>
        <v>12.332883719854463</v>
      </c>
      <c r="U106" s="287">
        <f t="shared" si="52"/>
        <v>12.008166222991088</v>
      </c>
      <c r="V106" s="286">
        <f t="shared" si="52"/>
        <v>11.399257243255192</v>
      </c>
      <c r="W106" s="287">
        <f t="shared" si="52"/>
        <v>11.596926088008615</v>
      </c>
      <c r="X106" s="287">
        <f t="shared" si="52"/>
        <v>11.205082868224189</v>
      </c>
      <c r="Y106" s="286">
        <f t="shared" si="52"/>
        <v>11.111045812766973</v>
      </c>
      <c r="Z106" s="287">
        <f t="shared" si="52"/>
        <v>10.556092829248048</v>
      </c>
      <c r="AA106" s="287">
        <f t="shared" si="52"/>
        <v>10.178119713841415</v>
      </c>
      <c r="AB106" s="286">
        <f t="shared" si="52"/>
        <v>7.8324952304855309</v>
      </c>
      <c r="AC106" s="287">
        <f t="shared" si="52"/>
        <v>12.254638711941737</v>
      </c>
      <c r="AD106" s="287">
        <f t="shared" si="52"/>
        <v>9.1215109859812635</v>
      </c>
      <c r="AE106" s="287">
        <f t="shared" ref="AE106" si="53">AE225</f>
        <v>8.8866127830792507</v>
      </c>
      <c r="AF106" s="333"/>
      <c r="AG106" s="1" t="s">
        <v>128</v>
      </c>
      <c r="AH106" s="1"/>
      <c r="AI106" s="1"/>
      <c r="AJ106" s="1"/>
    </row>
    <row r="107" spans="2:36" s="2" customFormat="1" ht="9.9499999999999993" customHeight="1">
      <c r="B107" s="69"/>
      <c r="C107" s="78" t="s">
        <v>50</v>
      </c>
      <c r="D107" s="229"/>
      <c r="E107" s="229"/>
      <c r="F107" s="224"/>
      <c r="G107" s="290">
        <f t="shared" ref="G107:AD107" si="54">G226</f>
        <v>82.782037232589943</v>
      </c>
      <c r="H107" s="291">
        <f t="shared" si="54"/>
        <v>66.448276008880484</v>
      </c>
      <c r="I107" s="291">
        <f t="shared" si="54"/>
        <v>72.547514885422999</v>
      </c>
      <c r="J107" s="290">
        <f t="shared" si="54"/>
        <v>81.222192214539618</v>
      </c>
      <c r="K107" s="291">
        <f t="shared" si="54"/>
        <v>80.992462179430518</v>
      </c>
      <c r="L107" s="291">
        <f t="shared" si="54"/>
        <v>82.219266515857754</v>
      </c>
      <c r="M107" s="290">
        <f t="shared" si="54"/>
        <v>79.100915912065346</v>
      </c>
      <c r="N107" s="291">
        <f t="shared" si="54"/>
        <v>77.06910272580221</v>
      </c>
      <c r="O107" s="291">
        <f t="shared" si="54"/>
        <v>82.685275630640078</v>
      </c>
      <c r="P107" s="290">
        <f t="shared" si="54"/>
        <v>89.825741088661658</v>
      </c>
      <c r="Q107" s="291">
        <f t="shared" si="54"/>
        <v>94.427522558197609</v>
      </c>
      <c r="R107" s="291">
        <f t="shared" si="54"/>
        <v>91.926419952349477</v>
      </c>
      <c r="S107" s="290">
        <f t="shared" si="54"/>
        <v>86.495484178526766</v>
      </c>
      <c r="T107" s="291">
        <f t="shared" si="54"/>
        <v>81.488265914258349</v>
      </c>
      <c r="U107" s="291">
        <f t="shared" si="54"/>
        <v>77.987960251789303</v>
      </c>
      <c r="V107" s="290">
        <f t="shared" si="54"/>
        <v>82.199738722037708</v>
      </c>
      <c r="W107" s="291">
        <f t="shared" si="54"/>
        <v>86.414956228255477</v>
      </c>
      <c r="X107" s="291">
        <f t="shared" si="54"/>
        <v>80.634470364865805</v>
      </c>
      <c r="Y107" s="290">
        <f t="shared" si="54"/>
        <v>72.385528553403631</v>
      </c>
      <c r="Z107" s="291">
        <f t="shared" si="54"/>
        <v>68.04415447585238</v>
      </c>
      <c r="AA107" s="291">
        <f t="shared" si="54"/>
        <v>73.675235097985649</v>
      </c>
      <c r="AB107" s="290">
        <f t="shared" si="54"/>
        <v>61.254507852421199</v>
      </c>
      <c r="AC107" s="291">
        <f t="shared" si="54"/>
        <v>74.332783491020976</v>
      </c>
      <c r="AD107" s="291">
        <f t="shared" si="54"/>
        <v>79.590552910847379</v>
      </c>
      <c r="AE107" s="291">
        <f t="shared" ref="AE107" si="55">AE226</f>
        <v>77.722716776215478</v>
      </c>
      <c r="AF107" s="335"/>
      <c r="AG107" s="1" t="s">
        <v>128</v>
      </c>
      <c r="AH107" s="1"/>
      <c r="AI107" s="1"/>
      <c r="AJ107" s="1"/>
    </row>
    <row r="108" spans="2:36" s="2" customFormat="1" ht="9.9499999999999993" customHeight="1">
      <c r="B108" s="69"/>
      <c r="C108" s="80" t="s">
        <v>51</v>
      </c>
      <c r="D108" s="230"/>
      <c r="E108" s="230"/>
      <c r="F108" s="225"/>
      <c r="G108" s="292">
        <f t="shared" ref="G108:AD108" si="56">G227</f>
        <v>27.066420028318202</v>
      </c>
      <c r="H108" s="293">
        <f t="shared" si="56"/>
        <v>19.576869016559176</v>
      </c>
      <c r="I108" s="293">
        <f t="shared" si="56"/>
        <v>25.96219329924979</v>
      </c>
      <c r="J108" s="292">
        <f t="shared" si="56"/>
        <v>27.170176359893016</v>
      </c>
      <c r="K108" s="293">
        <f t="shared" si="56"/>
        <v>35.877336336939749</v>
      </c>
      <c r="L108" s="293">
        <f t="shared" si="56"/>
        <v>34.507707925489072</v>
      </c>
      <c r="M108" s="292">
        <f t="shared" si="56"/>
        <v>35.398552982761061</v>
      </c>
      <c r="N108" s="293">
        <f t="shared" si="56"/>
        <v>38.641579522278789</v>
      </c>
      <c r="O108" s="293">
        <f t="shared" si="56"/>
        <v>39.270436826252499</v>
      </c>
      <c r="P108" s="292">
        <f t="shared" si="56"/>
        <v>41.477227869263615</v>
      </c>
      <c r="Q108" s="293">
        <f t="shared" si="56"/>
        <v>35.926752745040197</v>
      </c>
      <c r="R108" s="293">
        <f t="shared" si="56"/>
        <v>57.680132854389285</v>
      </c>
      <c r="S108" s="292">
        <f t="shared" si="56"/>
        <v>55.659464404628316</v>
      </c>
      <c r="T108" s="293">
        <f t="shared" si="56"/>
        <v>58.339157269639969</v>
      </c>
      <c r="U108" s="293">
        <f t="shared" si="56"/>
        <v>63.994144989866768</v>
      </c>
      <c r="V108" s="292">
        <f t="shared" si="56"/>
        <v>59.930177984338428</v>
      </c>
      <c r="W108" s="293">
        <f t="shared" si="56"/>
        <v>69.065375542056955</v>
      </c>
      <c r="X108" s="293">
        <f t="shared" si="56"/>
        <v>5.5972555436184503</v>
      </c>
      <c r="Y108" s="292">
        <f t="shared" si="56"/>
        <v>7.055899694104621</v>
      </c>
      <c r="Z108" s="293">
        <f t="shared" si="56"/>
        <v>9.3265599913970867</v>
      </c>
      <c r="AA108" s="293">
        <f t="shared" si="56"/>
        <v>65.880489940206687</v>
      </c>
      <c r="AB108" s="292">
        <f t="shared" si="56"/>
        <v>15.206027275374375</v>
      </c>
      <c r="AC108" s="293">
        <f t="shared" si="56"/>
        <v>57.150371613222489</v>
      </c>
      <c r="AD108" s="293">
        <f t="shared" si="56"/>
        <v>68.20156116363296</v>
      </c>
      <c r="AE108" s="293">
        <f t="shared" ref="AE108" si="57">AE227</f>
        <v>59.172098043224715</v>
      </c>
      <c r="AF108" s="336"/>
      <c r="AG108" s="1" t="s">
        <v>128</v>
      </c>
      <c r="AH108" s="1"/>
      <c r="AI108" s="1"/>
      <c r="AJ108" s="1"/>
    </row>
    <row r="109" spans="2:36" s="2" customFormat="1" ht="9.9499999999999993" customHeight="1" thickBot="1">
      <c r="B109" s="82"/>
      <c r="C109" s="83" t="s">
        <v>125</v>
      </c>
      <c r="D109" s="231"/>
      <c r="E109" s="231"/>
      <c r="F109" s="226"/>
      <c r="G109" s="294">
        <f t="shared" ref="G109:AD109" si="58">G228</f>
        <v>1.887829864047289</v>
      </c>
      <c r="H109" s="295">
        <f t="shared" si="58"/>
        <v>1.7706842346987004</v>
      </c>
      <c r="I109" s="295">
        <f t="shared" si="58"/>
        <v>1.7837882882809872</v>
      </c>
      <c r="J109" s="294">
        <f t="shared" si="58"/>
        <v>1.7731668934587457</v>
      </c>
      <c r="K109" s="295">
        <f t="shared" si="58"/>
        <v>1.9170584606823253</v>
      </c>
      <c r="L109" s="295">
        <f t="shared" si="58"/>
        <v>2.0556544734522921</v>
      </c>
      <c r="M109" s="294">
        <f t="shared" si="58"/>
        <v>2.2249484621821005</v>
      </c>
      <c r="N109" s="295">
        <f t="shared" si="58"/>
        <v>2.3572310054049042</v>
      </c>
      <c r="O109" s="295">
        <f t="shared" si="58"/>
        <v>2.3524984115413563</v>
      </c>
      <c r="P109" s="294">
        <f t="shared" si="58"/>
        <v>2.5170688127835548</v>
      </c>
      <c r="Q109" s="295">
        <f t="shared" si="58"/>
        <v>2.4402191674548992</v>
      </c>
      <c r="R109" s="295">
        <f t="shared" si="58"/>
        <v>2.0317788786104756</v>
      </c>
      <c r="S109" s="294">
        <f t="shared" si="58"/>
        <v>2.0481875270427037</v>
      </c>
      <c r="T109" s="295">
        <f t="shared" si="58"/>
        <v>2.0550699154856571</v>
      </c>
      <c r="U109" s="295">
        <f t="shared" si="58"/>
        <v>2.0000286613205445</v>
      </c>
      <c r="V109" s="294">
        <f t="shared" si="58"/>
        <v>2.058700327894794</v>
      </c>
      <c r="W109" s="295">
        <f t="shared" si="58"/>
        <v>2.0223508833002897</v>
      </c>
      <c r="X109" s="295">
        <f t="shared" si="58"/>
        <v>1.9109807349420378</v>
      </c>
      <c r="Y109" s="294">
        <f t="shared" si="58"/>
        <v>1.60736691280817</v>
      </c>
      <c r="Z109" s="295">
        <f t="shared" si="58"/>
        <v>1.5698358798383754</v>
      </c>
      <c r="AA109" s="295">
        <f t="shared" si="58"/>
        <v>1.6375450912012148</v>
      </c>
      <c r="AB109" s="294">
        <f t="shared" si="58"/>
        <v>1.1666678876299106</v>
      </c>
      <c r="AC109" s="295">
        <f t="shared" si="58"/>
        <v>1.3227281272817866</v>
      </c>
      <c r="AD109" s="295">
        <f t="shared" si="58"/>
        <v>1.4771120287095822</v>
      </c>
      <c r="AE109" s="295">
        <f t="shared" ref="AE109" si="59">AE228</f>
        <v>1.4521868689370363</v>
      </c>
      <c r="AF109" s="337"/>
      <c r="AG109" s="1" t="s">
        <v>128</v>
      </c>
      <c r="AH109" s="1"/>
      <c r="AI109" s="1"/>
      <c r="AJ109" s="1"/>
    </row>
    <row r="110" spans="2:36" s="2" customFormat="1" ht="9.9499999999999993" customHeight="1">
      <c r="B110" s="85" t="s">
        <v>52</v>
      </c>
      <c r="C110" s="86"/>
      <c r="D110" s="232"/>
      <c r="E110" s="232"/>
      <c r="F110" s="368"/>
      <c r="G110" s="296">
        <f t="shared" ref="G110:AF110" si="60">SUM(G111:G113)</f>
        <v>669.1540994570189</v>
      </c>
      <c r="H110" s="297">
        <f t="shared" si="60"/>
        <v>647.14318832278855</v>
      </c>
      <c r="I110" s="297">
        <f t="shared" si="60"/>
        <v>687.404453657109</v>
      </c>
      <c r="J110" s="296">
        <f t="shared" si="60"/>
        <v>631.05111859337273</v>
      </c>
      <c r="K110" s="297">
        <f t="shared" si="60"/>
        <v>689.45166481353135</v>
      </c>
      <c r="L110" s="297">
        <f t="shared" si="60"/>
        <v>708.89297403874139</v>
      </c>
      <c r="M110" s="296">
        <f t="shared" si="60"/>
        <v>691.00913502640151</v>
      </c>
      <c r="N110" s="297">
        <f t="shared" si="60"/>
        <v>730.6793113807455</v>
      </c>
      <c r="O110" s="297">
        <f t="shared" si="60"/>
        <v>729.9017591073482</v>
      </c>
      <c r="P110" s="296">
        <f t="shared" si="60"/>
        <v>725.96049011668231</v>
      </c>
      <c r="Q110" s="297">
        <f t="shared" si="60"/>
        <v>766.42862597042983</v>
      </c>
      <c r="R110" s="297">
        <f t="shared" si="60"/>
        <v>770.53911126931939</v>
      </c>
      <c r="S110" s="296">
        <f t="shared" si="60"/>
        <v>738.43804398733801</v>
      </c>
      <c r="T110" s="297">
        <f t="shared" si="60"/>
        <v>816.71007024897995</v>
      </c>
      <c r="U110" s="297">
        <f t="shared" si="60"/>
        <v>787.48156753534033</v>
      </c>
      <c r="V110" s="296">
        <f t="shared" si="60"/>
        <v>764.15675131455203</v>
      </c>
      <c r="W110" s="297">
        <f t="shared" si="60"/>
        <v>723.4931454100431</v>
      </c>
      <c r="X110" s="297">
        <f t="shared" si="60"/>
        <v>765.74194331831973</v>
      </c>
      <c r="Y110" s="296">
        <f t="shared" si="60"/>
        <v>774.38195354829156</v>
      </c>
      <c r="Z110" s="297">
        <f t="shared" si="60"/>
        <v>645.27860517833869</v>
      </c>
      <c r="AA110" s="297">
        <f t="shared" si="60"/>
        <v>689.19464559967128</v>
      </c>
      <c r="AB110" s="296">
        <f t="shared" si="60"/>
        <v>687.13986122088488</v>
      </c>
      <c r="AC110" s="297">
        <f t="shared" si="60"/>
        <v>736.31885088264517</v>
      </c>
      <c r="AD110" s="297">
        <f t="shared" si="60"/>
        <v>767.25052556606181</v>
      </c>
      <c r="AE110" s="297">
        <f t="shared" ref="AE110" si="61">SUM(AE111:AE113)</f>
        <v>579.33437657409911</v>
      </c>
      <c r="AF110" s="338">
        <f t="shared" si="60"/>
        <v>0</v>
      </c>
      <c r="AG110" s="1"/>
      <c r="AH110" s="1"/>
      <c r="AI110" s="1"/>
      <c r="AJ110" s="1"/>
    </row>
    <row r="111" spans="2:36" s="2" customFormat="1" ht="9.9499999999999993" customHeight="1">
      <c r="B111" s="88"/>
      <c r="C111" s="89" t="s">
        <v>67</v>
      </c>
      <c r="D111" s="233"/>
      <c r="E111" s="233"/>
      <c r="F111" s="369"/>
      <c r="G111" s="298">
        <f t="shared" ref="G111:AD111" si="62">G230</f>
        <v>241.41503377183696</v>
      </c>
      <c r="H111" s="299">
        <f t="shared" si="62"/>
        <v>240.7555354180322</v>
      </c>
      <c r="I111" s="299">
        <f t="shared" si="62"/>
        <v>256.23892798746857</v>
      </c>
      <c r="J111" s="298">
        <f t="shared" si="62"/>
        <v>246.69478449741112</v>
      </c>
      <c r="K111" s="299">
        <f t="shared" si="62"/>
        <v>278.22588800024118</v>
      </c>
      <c r="L111" s="299">
        <f t="shared" si="62"/>
        <v>285.10042511602097</v>
      </c>
      <c r="M111" s="298">
        <f t="shared" si="62"/>
        <v>281.19565121643899</v>
      </c>
      <c r="N111" s="299">
        <f t="shared" si="62"/>
        <v>290.0711030522632</v>
      </c>
      <c r="O111" s="299">
        <f t="shared" si="62"/>
        <v>297.76591888391556</v>
      </c>
      <c r="P111" s="298">
        <f t="shared" si="62"/>
        <v>308.77633821325912</v>
      </c>
      <c r="Q111" s="299">
        <f t="shared" si="62"/>
        <v>318.8481726648933</v>
      </c>
      <c r="R111" s="299">
        <f t="shared" si="62"/>
        <v>296.01818140305585</v>
      </c>
      <c r="S111" s="298">
        <f t="shared" si="62"/>
        <v>265.68409815279068</v>
      </c>
      <c r="T111" s="299">
        <f t="shared" si="62"/>
        <v>333.42499433616007</v>
      </c>
      <c r="U111" s="299">
        <f t="shared" si="62"/>
        <v>315.10014089270982</v>
      </c>
      <c r="V111" s="298">
        <f t="shared" si="62"/>
        <v>304.64843443106389</v>
      </c>
      <c r="W111" s="299">
        <f t="shared" si="62"/>
        <v>291.72045122563236</v>
      </c>
      <c r="X111" s="299">
        <f t="shared" si="62"/>
        <v>313.74727452791609</v>
      </c>
      <c r="Y111" s="298">
        <f t="shared" si="62"/>
        <v>345.76881734022669</v>
      </c>
      <c r="Z111" s="299">
        <f t="shared" si="62"/>
        <v>264.74785154625266</v>
      </c>
      <c r="AA111" s="299">
        <f t="shared" si="62"/>
        <v>301.30481099118845</v>
      </c>
      <c r="AB111" s="298">
        <f t="shared" si="62"/>
        <v>306.27696337104305</v>
      </c>
      <c r="AC111" s="299">
        <f t="shared" si="62"/>
        <v>333.14673044490013</v>
      </c>
      <c r="AD111" s="299">
        <f t="shared" si="62"/>
        <v>382.40730878808557</v>
      </c>
      <c r="AE111" s="299">
        <f t="shared" ref="AE111" si="63">AE230</f>
        <v>201.49300589669966</v>
      </c>
      <c r="AF111" s="339"/>
      <c r="AG111" s="1" t="s">
        <v>279</v>
      </c>
      <c r="AH111" s="1"/>
      <c r="AI111" s="1"/>
      <c r="AJ111" s="1"/>
    </row>
    <row r="112" spans="2:36" s="2" customFormat="1" ht="9.9499999999999993" customHeight="1">
      <c r="B112" s="88"/>
      <c r="C112" s="90" t="s">
        <v>53</v>
      </c>
      <c r="D112" s="228"/>
      <c r="E112" s="228"/>
      <c r="F112" s="370"/>
      <c r="G112" s="300">
        <f t="shared" ref="G112:AD112" si="64">G231</f>
        <v>13.327633049944989</v>
      </c>
      <c r="H112" s="301">
        <f t="shared" si="64"/>
        <v>12.999692912031721</v>
      </c>
      <c r="I112" s="301">
        <f t="shared" si="64"/>
        <v>13.230464105359673</v>
      </c>
      <c r="J112" s="300">
        <f t="shared" si="64"/>
        <v>12.946344123056488</v>
      </c>
      <c r="K112" s="301">
        <f t="shared" si="64"/>
        <v>13.512335619282867</v>
      </c>
      <c r="L112" s="301">
        <f t="shared" si="64"/>
        <v>12.699334348343413</v>
      </c>
      <c r="M112" s="300">
        <f t="shared" si="64"/>
        <v>12.107511384164107</v>
      </c>
      <c r="N112" s="301">
        <f t="shared" si="64"/>
        <v>12.325920670439114</v>
      </c>
      <c r="O112" s="301">
        <f t="shared" si="64"/>
        <v>11.484331626163907</v>
      </c>
      <c r="P112" s="300">
        <f t="shared" si="64"/>
        <v>12.549863586452165</v>
      </c>
      <c r="Q112" s="301">
        <f t="shared" si="64"/>
        <v>12.596425500491026</v>
      </c>
      <c r="R112" s="301">
        <f t="shared" si="64"/>
        <v>11.376990706485588</v>
      </c>
      <c r="S112" s="300">
        <f t="shared" si="64"/>
        <v>10.311967319495391</v>
      </c>
      <c r="T112" s="301">
        <f t="shared" si="64"/>
        <v>9.1724454092436734</v>
      </c>
      <c r="U112" s="301">
        <f t="shared" si="64"/>
        <v>8.8559815270580877</v>
      </c>
      <c r="V112" s="300">
        <f t="shared" si="64"/>
        <v>8.8501236867711164</v>
      </c>
      <c r="W112" s="301">
        <f t="shared" si="64"/>
        <v>9.1664473105208444</v>
      </c>
      <c r="X112" s="301">
        <f t="shared" si="64"/>
        <v>9.5134852685509674</v>
      </c>
      <c r="Y112" s="300">
        <f t="shared" si="64"/>
        <v>8.8503416276993221</v>
      </c>
      <c r="Z112" s="301">
        <f t="shared" si="64"/>
        <v>9.0163351792836295</v>
      </c>
      <c r="AA112" s="301">
        <f t="shared" si="64"/>
        <v>8.9816884021973316</v>
      </c>
      <c r="AB112" s="300">
        <f t="shared" si="64"/>
        <v>8.6892207158714854</v>
      </c>
      <c r="AC112" s="301">
        <f t="shared" si="64"/>
        <v>9.4647159447207017</v>
      </c>
      <c r="AD112" s="301">
        <f t="shared" si="64"/>
        <v>10.928323257062019</v>
      </c>
      <c r="AE112" s="301">
        <f t="shared" ref="AE112" si="65">AE231</f>
        <v>11.394172257140736</v>
      </c>
      <c r="AF112" s="340"/>
      <c r="AG112" s="1" t="s">
        <v>128</v>
      </c>
      <c r="AH112" s="1"/>
      <c r="AI112" s="1"/>
      <c r="AJ112" s="1"/>
    </row>
    <row r="113" spans="2:39" s="2" customFormat="1" ht="9.9499999999999993" customHeight="1" thickBot="1">
      <c r="B113" s="88"/>
      <c r="C113" s="227" t="s">
        <v>54</v>
      </c>
      <c r="D113" s="234"/>
      <c r="E113" s="234"/>
      <c r="F113" s="371"/>
      <c r="G113" s="302">
        <f t="shared" ref="G113:AD113" si="66">G232</f>
        <v>414.41143263523691</v>
      </c>
      <c r="H113" s="303">
        <f t="shared" si="66"/>
        <v>393.38795999272469</v>
      </c>
      <c r="I113" s="303">
        <f t="shared" si="66"/>
        <v>417.93506156428077</v>
      </c>
      <c r="J113" s="302">
        <f t="shared" si="66"/>
        <v>371.40998997290512</v>
      </c>
      <c r="K113" s="303">
        <f t="shared" si="66"/>
        <v>397.71344119400732</v>
      </c>
      <c r="L113" s="303">
        <f t="shared" si="66"/>
        <v>411.09321457437704</v>
      </c>
      <c r="M113" s="302">
        <f t="shared" si="66"/>
        <v>397.70597242579845</v>
      </c>
      <c r="N113" s="303">
        <f t="shared" si="66"/>
        <v>428.28228765804323</v>
      </c>
      <c r="O113" s="303">
        <f t="shared" si="66"/>
        <v>420.65150859726867</v>
      </c>
      <c r="P113" s="302">
        <f t="shared" si="66"/>
        <v>404.63428831697104</v>
      </c>
      <c r="Q113" s="303">
        <f t="shared" si="66"/>
        <v>434.98402780504551</v>
      </c>
      <c r="R113" s="303">
        <f t="shared" si="66"/>
        <v>463.14393915977803</v>
      </c>
      <c r="S113" s="302">
        <f t="shared" si="66"/>
        <v>462.44197851505186</v>
      </c>
      <c r="T113" s="303">
        <f t="shared" si="66"/>
        <v>474.11263050357627</v>
      </c>
      <c r="U113" s="303">
        <f t="shared" si="66"/>
        <v>463.52544511557244</v>
      </c>
      <c r="V113" s="302">
        <f t="shared" si="66"/>
        <v>450.65819319671704</v>
      </c>
      <c r="W113" s="303">
        <f t="shared" si="66"/>
        <v>422.60624687388992</v>
      </c>
      <c r="X113" s="303">
        <f t="shared" si="66"/>
        <v>442.4811835218527</v>
      </c>
      <c r="Y113" s="302">
        <f t="shared" si="66"/>
        <v>419.76279458036555</v>
      </c>
      <c r="Z113" s="303">
        <f t="shared" si="66"/>
        <v>371.51441845280243</v>
      </c>
      <c r="AA113" s="303">
        <f t="shared" si="66"/>
        <v>378.90814620628555</v>
      </c>
      <c r="AB113" s="302">
        <f t="shared" si="66"/>
        <v>372.17367713397033</v>
      </c>
      <c r="AC113" s="303">
        <f t="shared" si="66"/>
        <v>393.7074044930244</v>
      </c>
      <c r="AD113" s="303">
        <f t="shared" si="66"/>
        <v>373.91489352091423</v>
      </c>
      <c r="AE113" s="303">
        <f t="shared" ref="AE113" si="67">AE232</f>
        <v>366.44719842025876</v>
      </c>
      <c r="AF113" s="341"/>
      <c r="AG113" s="1" t="s">
        <v>128</v>
      </c>
      <c r="AH113" s="1"/>
      <c r="AI113" s="1"/>
      <c r="AJ113" s="1"/>
    </row>
    <row r="114" spans="2:39" s="2" customFormat="1" ht="9.9499999999999993" customHeight="1">
      <c r="B114" s="93" t="s">
        <v>68</v>
      </c>
      <c r="C114" s="94"/>
      <c r="D114" s="126"/>
      <c r="E114" s="126"/>
      <c r="F114" s="372"/>
      <c r="G114" s="304">
        <f t="shared" ref="G114:AF114" si="68">SUM(G115,G118:G119)</f>
        <v>129.67378467936771</v>
      </c>
      <c r="H114" s="305">
        <f t="shared" si="68"/>
        <v>125.09285441529858</v>
      </c>
      <c r="I114" s="305">
        <f t="shared" si="68"/>
        <v>119.69442756641625</v>
      </c>
      <c r="J114" s="304">
        <f t="shared" si="68"/>
        <v>115.63979404233538</v>
      </c>
      <c r="K114" s="305">
        <f t="shared" si="68"/>
        <v>111.43924763479649</v>
      </c>
      <c r="L114" s="305">
        <f t="shared" si="68"/>
        <v>113.38367367583629</v>
      </c>
      <c r="M114" s="304">
        <f t="shared" si="68"/>
        <v>115.39722812570686</v>
      </c>
      <c r="N114" s="305">
        <f t="shared" si="68"/>
        <v>113.9901418205359</v>
      </c>
      <c r="O114" s="305">
        <f t="shared" si="68"/>
        <v>107.03316106564633</v>
      </c>
      <c r="P114" s="304">
        <f t="shared" si="68"/>
        <v>107.2105457378633</v>
      </c>
      <c r="Q114" s="305">
        <f t="shared" si="68"/>
        <v>111.06148473703547</v>
      </c>
      <c r="R114" s="305">
        <f t="shared" si="68"/>
        <v>97.81085865126866</v>
      </c>
      <c r="S114" s="304">
        <f t="shared" si="68"/>
        <v>93.289924917569124</v>
      </c>
      <c r="T114" s="305">
        <f t="shared" si="68"/>
        <v>89.283898484782185</v>
      </c>
      <c r="U114" s="305">
        <f t="shared" si="68"/>
        <v>87.144172914137897</v>
      </c>
      <c r="V114" s="304">
        <f t="shared" si="68"/>
        <v>85.323407286533836</v>
      </c>
      <c r="W114" s="305">
        <f t="shared" si="68"/>
        <v>82.138229068731036</v>
      </c>
      <c r="X114" s="305">
        <f t="shared" si="68"/>
        <v>81.292920745417874</v>
      </c>
      <c r="Y114" s="304">
        <f t="shared" si="68"/>
        <v>72.781117167332809</v>
      </c>
      <c r="Z114" s="305">
        <f t="shared" si="68"/>
        <v>68.980139994253875</v>
      </c>
      <c r="AA114" s="305">
        <f t="shared" si="68"/>
        <v>66.376814728844323</v>
      </c>
      <c r="AB114" s="304">
        <f t="shared" si="68"/>
        <v>63.448906184563114</v>
      </c>
      <c r="AC114" s="305">
        <f t="shared" si="68"/>
        <v>68.92812079178907</v>
      </c>
      <c r="AD114" s="305">
        <f t="shared" si="68"/>
        <v>70.23342777455133</v>
      </c>
      <c r="AE114" s="305">
        <f t="shared" ref="AE114" si="69">SUM(AE115,AE118:AE119)</f>
        <v>138.88289067797081</v>
      </c>
      <c r="AF114" s="342">
        <f t="shared" si="68"/>
        <v>0</v>
      </c>
      <c r="AG114" s="1"/>
      <c r="AH114" s="1"/>
      <c r="AI114" s="1"/>
      <c r="AJ114" s="1"/>
    </row>
    <row r="115" spans="2:39" s="2" customFormat="1" ht="9.9499999999999993" customHeight="1">
      <c r="B115" s="96"/>
      <c r="C115" s="97" t="s">
        <v>55</v>
      </c>
      <c r="D115" s="98"/>
      <c r="E115" s="98"/>
      <c r="F115" s="236"/>
      <c r="G115" s="306">
        <f t="shared" ref="G115:AF115" si="70">SUM(G116:G117)</f>
        <v>17.396541944493496</v>
      </c>
      <c r="H115" s="307">
        <f t="shared" si="70"/>
        <v>15.71213884496278</v>
      </c>
      <c r="I115" s="307">
        <f t="shared" si="70"/>
        <v>14.154925627376263</v>
      </c>
      <c r="J115" s="306">
        <f t="shared" si="70"/>
        <v>15.079854968209544</v>
      </c>
      <c r="K115" s="307">
        <f t="shared" si="70"/>
        <v>9.8958790344227907</v>
      </c>
      <c r="L115" s="307">
        <f t="shared" si="70"/>
        <v>10.383866716637192</v>
      </c>
      <c r="M115" s="306">
        <f t="shared" si="70"/>
        <v>10.134348591511241</v>
      </c>
      <c r="N115" s="307">
        <f t="shared" si="70"/>
        <v>10.807603304106596</v>
      </c>
      <c r="O115" s="307">
        <f t="shared" si="70"/>
        <v>11.009054259314102</v>
      </c>
      <c r="P115" s="306">
        <f t="shared" si="70"/>
        <v>10.845800685208509</v>
      </c>
      <c r="Q115" s="307">
        <f t="shared" si="70"/>
        <v>12.986756549089408</v>
      </c>
      <c r="R115" s="307">
        <f t="shared" si="70"/>
        <v>10.819650174734795</v>
      </c>
      <c r="S115" s="306">
        <f t="shared" si="70"/>
        <v>11.992528671537919</v>
      </c>
      <c r="T115" s="307">
        <f t="shared" si="70"/>
        <v>12.64257352070015</v>
      </c>
      <c r="U115" s="307">
        <f t="shared" si="70"/>
        <v>11.820322262735544</v>
      </c>
      <c r="V115" s="306">
        <f t="shared" si="70"/>
        <v>12.078308754798293</v>
      </c>
      <c r="W115" s="307">
        <f t="shared" si="70"/>
        <v>11.279421209839157</v>
      </c>
      <c r="X115" s="307">
        <f t="shared" si="70"/>
        <v>14.748095419819357</v>
      </c>
      <c r="Y115" s="306">
        <f t="shared" si="70"/>
        <v>13.005620538966232</v>
      </c>
      <c r="Z115" s="307">
        <f t="shared" si="70"/>
        <v>11.562994021467127</v>
      </c>
      <c r="AA115" s="307">
        <f t="shared" si="70"/>
        <v>11.967213410329258</v>
      </c>
      <c r="AB115" s="306">
        <f t="shared" si="70"/>
        <v>11.468849427410944</v>
      </c>
      <c r="AC115" s="307">
        <f t="shared" si="70"/>
        <v>14.625562550693861</v>
      </c>
      <c r="AD115" s="307">
        <f t="shared" si="70"/>
        <v>16.519547480290822</v>
      </c>
      <c r="AE115" s="307">
        <f t="shared" ref="AE115" si="71">SUM(AE116:AE117)</f>
        <v>76.435013367538289</v>
      </c>
      <c r="AF115" s="343">
        <f t="shared" si="70"/>
        <v>0</v>
      </c>
      <c r="AG115" s="1"/>
      <c r="AH115" s="1"/>
      <c r="AI115" s="1"/>
      <c r="AJ115" s="1"/>
    </row>
    <row r="116" spans="2:39" s="2" customFormat="1" ht="9.9499999999999993" customHeight="1">
      <c r="B116" s="96"/>
      <c r="C116" s="61"/>
      <c r="D116" s="101" t="s">
        <v>56</v>
      </c>
      <c r="E116" s="243"/>
      <c r="F116" s="357"/>
      <c r="G116" s="264">
        <f t="shared" ref="G116:AD116" si="72">G235</f>
        <v>15.721015169580504</v>
      </c>
      <c r="H116" s="265">
        <f t="shared" si="72"/>
        <v>15.124080093188017</v>
      </c>
      <c r="I116" s="265">
        <f t="shared" si="72"/>
        <v>13.699285659056835</v>
      </c>
      <c r="J116" s="264">
        <f t="shared" si="72"/>
        <v>13.871827513085718</v>
      </c>
      <c r="K116" s="265">
        <f t="shared" si="72"/>
        <v>8.4575789964854184</v>
      </c>
      <c r="L116" s="265">
        <f t="shared" si="72"/>
        <v>8.7763191340139297</v>
      </c>
      <c r="M116" s="264">
        <f t="shared" si="72"/>
        <v>8.4854913836194381</v>
      </c>
      <c r="N116" s="265">
        <f t="shared" si="72"/>
        <v>8.8337325819105423</v>
      </c>
      <c r="O116" s="265">
        <f t="shared" si="72"/>
        <v>8.7622136082719031</v>
      </c>
      <c r="P116" s="264">
        <f t="shared" si="72"/>
        <v>8.5984846245377806</v>
      </c>
      <c r="Q116" s="265">
        <f t="shared" si="72"/>
        <v>9.76952997330595</v>
      </c>
      <c r="R116" s="265">
        <f t="shared" si="72"/>
        <v>7.2785537851130249</v>
      </c>
      <c r="S116" s="264">
        <f t="shared" si="72"/>
        <v>7.9310526039621063</v>
      </c>
      <c r="T116" s="265">
        <f t="shared" si="72"/>
        <v>7.2412593515120944</v>
      </c>
      <c r="U116" s="265">
        <f t="shared" si="72"/>
        <v>6.9442988516739605</v>
      </c>
      <c r="V116" s="264">
        <f t="shared" si="72"/>
        <v>6.8044790835739093</v>
      </c>
      <c r="W116" s="265">
        <f t="shared" si="72"/>
        <v>6.775625019436359</v>
      </c>
      <c r="X116" s="265">
        <f t="shared" si="72"/>
        <v>9.5847614066996449</v>
      </c>
      <c r="Y116" s="264">
        <f t="shared" si="72"/>
        <v>9.037542633517381</v>
      </c>
      <c r="Z116" s="265">
        <f t="shared" si="72"/>
        <v>8.0076120233719834</v>
      </c>
      <c r="AA116" s="265">
        <f t="shared" si="72"/>
        <v>7.2135936050859035</v>
      </c>
      <c r="AB116" s="264">
        <f t="shared" si="72"/>
        <v>6.8255754811659983</v>
      </c>
      <c r="AC116" s="265">
        <f t="shared" si="72"/>
        <v>10.402722371710299</v>
      </c>
      <c r="AD116" s="265">
        <f t="shared" si="72"/>
        <v>10.852825466006996</v>
      </c>
      <c r="AE116" s="265">
        <f t="shared" ref="AE116" si="73">AE235</f>
        <v>50.601731176973935</v>
      </c>
      <c r="AF116" s="322"/>
      <c r="AG116" s="1" t="s">
        <v>279</v>
      </c>
      <c r="AH116" s="1"/>
      <c r="AI116" s="1"/>
      <c r="AJ116" s="1"/>
    </row>
    <row r="117" spans="2:39" s="2" customFormat="1" ht="9.9499999999999993" customHeight="1">
      <c r="B117" s="96"/>
      <c r="C117" s="102"/>
      <c r="D117" s="127" t="s">
        <v>57</v>
      </c>
      <c r="E117" s="246"/>
      <c r="F117" s="373"/>
      <c r="G117" s="308">
        <f t="shared" ref="G117:AD117" si="74">G236</f>
        <v>1.6755267749129932</v>
      </c>
      <c r="H117" s="309">
        <f t="shared" si="74"/>
        <v>0.58805875177476274</v>
      </c>
      <c r="I117" s="309">
        <f t="shared" si="74"/>
        <v>0.45563996831942799</v>
      </c>
      <c r="J117" s="308">
        <f t="shared" si="74"/>
        <v>1.2080274551238268</v>
      </c>
      <c r="K117" s="309">
        <f t="shared" si="74"/>
        <v>1.4383000379373725</v>
      </c>
      <c r="L117" s="309">
        <f t="shared" si="74"/>
        <v>1.6075475826232624</v>
      </c>
      <c r="M117" s="308">
        <f t="shared" si="74"/>
        <v>1.6488572078918029</v>
      </c>
      <c r="N117" s="309">
        <f t="shared" si="74"/>
        <v>1.9738707221960536</v>
      </c>
      <c r="O117" s="309">
        <f t="shared" si="74"/>
        <v>2.2468406510421977</v>
      </c>
      <c r="P117" s="308">
        <f t="shared" si="74"/>
        <v>2.2473160606707276</v>
      </c>
      <c r="Q117" s="309">
        <f t="shared" si="74"/>
        <v>3.2172265757834584</v>
      </c>
      <c r="R117" s="309">
        <f t="shared" si="74"/>
        <v>3.54109638962177</v>
      </c>
      <c r="S117" s="308">
        <f t="shared" si="74"/>
        <v>4.0614760675758124</v>
      </c>
      <c r="T117" s="309">
        <f t="shared" si="74"/>
        <v>5.4013141691880548</v>
      </c>
      <c r="U117" s="309">
        <f t="shared" si="74"/>
        <v>4.876023411061583</v>
      </c>
      <c r="V117" s="308">
        <f t="shared" si="74"/>
        <v>5.2738296712243846</v>
      </c>
      <c r="W117" s="309">
        <f t="shared" si="74"/>
        <v>4.5037961904027988</v>
      </c>
      <c r="X117" s="309">
        <f t="shared" si="74"/>
        <v>5.1633340131197132</v>
      </c>
      <c r="Y117" s="308">
        <f t="shared" si="74"/>
        <v>3.9680779054488515</v>
      </c>
      <c r="Z117" s="309">
        <f t="shared" si="74"/>
        <v>3.5553819980951435</v>
      </c>
      <c r="AA117" s="309">
        <f t="shared" si="74"/>
        <v>4.7536198052433534</v>
      </c>
      <c r="AB117" s="308">
        <f t="shared" si="74"/>
        <v>4.6432739462449462</v>
      </c>
      <c r="AC117" s="309">
        <f t="shared" si="74"/>
        <v>4.2228401789835619</v>
      </c>
      <c r="AD117" s="309">
        <f t="shared" si="74"/>
        <v>5.6667220142838257</v>
      </c>
      <c r="AE117" s="309">
        <f t="shared" ref="AE117" si="75">AE236</f>
        <v>25.833282190564361</v>
      </c>
      <c r="AF117" s="344"/>
      <c r="AG117" s="1" t="s">
        <v>128</v>
      </c>
      <c r="AH117" s="1"/>
      <c r="AI117" s="1"/>
      <c r="AJ117" s="1"/>
    </row>
    <row r="118" spans="2:39" s="2" customFormat="1" ht="9.9499999999999993" customHeight="1">
      <c r="B118" s="96"/>
      <c r="C118" s="104" t="s">
        <v>58</v>
      </c>
      <c r="D118" s="199"/>
      <c r="E118" s="199"/>
      <c r="F118" s="106"/>
      <c r="G118" s="310">
        <f t="shared" ref="G118:AD118" si="76">G237</f>
        <v>11.754170596819291</v>
      </c>
      <c r="H118" s="311">
        <f t="shared" si="76"/>
        <v>12.735293787703389</v>
      </c>
      <c r="I118" s="311">
        <f t="shared" si="76"/>
        <v>13.332674834322454</v>
      </c>
      <c r="J118" s="310">
        <f t="shared" si="76"/>
        <v>12.512377192690803</v>
      </c>
      <c r="K118" s="311">
        <f t="shared" si="76"/>
        <v>12.851173289151511</v>
      </c>
      <c r="L118" s="311">
        <f t="shared" si="76"/>
        <v>17.274645572069605</v>
      </c>
      <c r="M118" s="310">
        <f t="shared" si="76"/>
        <v>19.69164934459172</v>
      </c>
      <c r="N118" s="311">
        <f t="shared" si="76"/>
        <v>21.056010431133764</v>
      </c>
      <c r="O118" s="311">
        <f t="shared" si="76"/>
        <v>20.571486392603504</v>
      </c>
      <c r="P118" s="310">
        <f t="shared" si="76"/>
        <v>19.680669459997066</v>
      </c>
      <c r="Q118" s="311">
        <f t="shared" si="76"/>
        <v>20.140162923502263</v>
      </c>
      <c r="R118" s="311">
        <f t="shared" si="76"/>
        <v>21.369104211868162</v>
      </c>
      <c r="S118" s="310">
        <f t="shared" si="76"/>
        <v>20.430810904826817</v>
      </c>
      <c r="T118" s="311">
        <f t="shared" si="76"/>
        <v>18.476276298064963</v>
      </c>
      <c r="U118" s="311">
        <f t="shared" si="76"/>
        <v>19.439368305733463</v>
      </c>
      <c r="V118" s="310">
        <f t="shared" si="76"/>
        <v>19.24961342394743</v>
      </c>
      <c r="W118" s="311">
        <f t="shared" si="76"/>
        <v>17.767419878428694</v>
      </c>
      <c r="X118" s="311">
        <f t="shared" si="76"/>
        <v>17.550555950455422</v>
      </c>
      <c r="Y118" s="310">
        <f t="shared" si="76"/>
        <v>16.138135191505942</v>
      </c>
      <c r="Z118" s="311">
        <f t="shared" si="76"/>
        <v>15.111955149404492</v>
      </c>
      <c r="AA118" s="311">
        <f t="shared" si="76"/>
        <v>14.472151469113125</v>
      </c>
      <c r="AB118" s="310">
        <f t="shared" si="76"/>
        <v>14.489999432093196</v>
      </c>
      <c r="AC118" s="311">
        <f t="shared" si="76"/>
        <v>15.212424162146535</v>
      </c>
      <c r="AD118" s="311">
        <f t="shared" si="76"/>
        <v>14.26818769322905</v>
      </c>
      <c r="AE118" s="311">
        <f t="shared" ref="AE118" si="77">AE237</f>
        <v>23.469189439776354</v>
      </c>
      <c r="AF118" s="345"/>
      <c r="AG118" s="1" t="s">
        <v>128</v>
      </c>
      <c r="AH118" s="1"/>
      <c r="AI118" s="1"/>
      <c r="AJ118" s="1"/>
    </row>
    <row r="119" spans="2:39" s="2" customFormat="1" ht="9.9499999999999993" customHeight="1" thickBot="1">
      <c r="B119" s="96"/>
      <c r="C119" s="238" t="s">
        <v>126</v>
      </c>
      <c r="D119" s="676"/>
      <c r="E119" s="235"/>
      <c r="F119" s="374"/>
      <c r="G119" s="312">
        <f t="shared" ref="G119:AD119" si="78">G238</f>
        <v>100.52307213805491</v>
      </c>
      <c r="H119" s="313">
        <f t="shared" si="78"/>
        <v>96.645421782632411</v>
      </c>
      <c r="I119" s="313">
        <f t="shared" si="78"/>
        <v>92.206827104717533</v>
      </c>
      <c r="J119" s="312">
        <f t="shared" si="78"/>
        <v>88.047561881435044</v>
      </c>
      <c r="K119" s="313">
        <f t="shared" si="78"/>
        <v>88.692195311222179</v>
      </c>
      <c r="L119" s="313">
        <f t="shared" si="78"/>
        <v>85.725161387129489</v>
      </c>
      <c r="M119" s="312">
        <f t="shared" si="78"/>
        <v>85.571230189603895</v>
      </c>
      <c r="N119" s="313">
        <f t="shared" si="78"/>
        <v>82.126528085295533</v>
      </c>
      <c r="O119" s="313">
        <f t="shared" si="78"/>
        <v>75.452620413728724</v>
      </c>
      <c r="P119" s="312">
        <f t="shared" si="78"/>
        <v>76.68407559265772</v>
      </c>
      <c r="Q119" s="313">
        <f t="shared" si="78"/>
        <v>77.934565264443805</v>
      </c>
      <c r="R119" s="313">
        <f t="shared" si="78"/>
        <v>65.622104264665694</v>
      </c>
      <c r="S119" s="312">
        <f t="shared" si="78"/>
        <v>60.866585341204384</v>
      </c>
      <c r="T119" s="313">
        <f t="shared" si="78"/>
        <v>58.165048666017078</v>
      </c>
      <c r="U119" s="313">
        <f t="shared" si="78"/>
        <v>55.884482345668886</v>
      </c>
      <c r="V119" s="312">
        <f t="shared" si="78"/>
        <v>53.99548510778812</v>
      </c>
      <c r="W119" s="313">
        <f t="shared" si="78"/>
        <v>53.091387980463189</v>
      </c>
      <c r="X119" s="313">
        <f t="shared" si="78"/>
        <v>48.994269375143091</v>
      </c>
      <c r="Y119" s="312">
        <f t="shared" si="78"/>
        <v>43.637361436860637</v>
      </c>
      <c r="Z119" s="313">
        <f t="shared" si="78"/>
        <v>42.305190823382254</v>
      </c>
      <c r="AA119" s="313">
        <f t="shared" si="78"/>
        <v>39.937449849401943</v>
      </c>
      <c r="AB119" s="312">
        <f t="shared" si="78"/>
        <v>37.49005732505897</v>
      </c>
      <c r="AC119" s="313">
        <f t="shared" si="78"/>
        <v>39.09013407894868</v>
      </c>
      <c r="AD119" s="313">
        <f t="shared" si="78"/>
        <v>39.445692601031467</v>
      </c>
      <c r="AE119" s="313">
        <f t="shared" ref="AE119" si="79">AE238</f>
        <v>38.978687870656145</v>
      </c>
      <c r="AF119" s="346"/>
      <c r="AG119" s="1" t="s">
        <v>128</v>
      </c>
      <c r="AH119" s="1"/>
      <c r="AI119" s="1"/>
      <c r="AJ119" s="1"/>
    </row>
    <row r="120" spans="2:39" s="2" customFormat="1" ht="9.9499999999999993" customHeight="1" thickTop="1" thickBot="1">
      <c r="B120" s="219" t="s">
        <v>59</v>
      </c>
      <c r="C120" s="220"/>
      <c r="D120" s="221"/>
      <c r="E120" s="221"/>
      <c r="F120" s="222"/>
      <c r="G120" s="654">
        <f t="shared" ref="G120:AF120" si="80">SUM(G50,G98,G110,G114)</f>
        <v>15206.192162222958</v>
      </c>
      <c r="H120" s="655">
        <f t="shared" si="80"/>
        <v>15634.737121145134</v>
      </c>
      <c r="I120" s="655">
        <f t="shared" si="80"/>
        <v>16279.960789313463</v>
      </c>
      <c r="J120" s="654">
        <f t="shared" si="80"/>
        <v>17268.894060250917</v>
      </c>
      <c r="K120" s="655">
        <f t="shared" si="80"/>
        <v>18189.318710853498</v>
      </c>
      <c r="L120" s="655">
        <f t="shared" si="80"/>
        <v>18378.075131780883</v>
      </c>
      <c r="M120" s="654">
        <f t="shared" si="80"/>
        <v>18215.534673737722</v>
      </c>
      <c r="N120" s="655">
        <f t="shared" si="80"/>
        <v>20391.323150200162</v>
      </c>
      <c r="O120" s="655">
        <f t="shared" si="80"/>
        <v>18490.934222282245</v>
      </c>
      <c r="P120" s="654">
        <f t="shared" si="80"/>
        <v>19162.052621778566</v>
      </c>
      <c r="Q120" s="655">
        <f t="shared" si="80"/>
        <v>19580.789767754766</v>
      </c>
      <c r="R120" s="655">
        <f t="shared" si="80"/>
        <v>19559.825615885133</v>
      </c>
      <c r="S120" s="654">
        <f t="shared" si="80"/>
        <v>19165.501657487275</v>
      </c>
      <c r="T120" s="655">
        <f t="shared" si="80"/>
        <v>20180.92592488011</v>
      </c>
      <c r="U120" s="655">
        <f t="shared" si="80"/>
        <v>19930.750503871062</v>
      </c>
      <c r="V120" s="654">
        <f t="shared" si="80"/>
        <v>21221.223342953406</v>
      </c>
      <c r="W120" s="655">
        <f t="shared" si="80"/>
        <v>20605.649342021825</v>
      </c>
      <c r="X120" s="655">
        <f t="shared" si="80"/>
        <v>21348.237527959584</v>
      </c>
      <c r="Y120" s="654">
        <f t="shared" si="80"/>
        <v>19805.265089612858</v>
      </c>
      <c r="Z120" s="655">
        <f t="shared" si="80"/>
        <v>19958.116796810948</v>
      </c>
      <c r="AA120" s="655">
        <f t="shared" si="80"/>
        <v>19633.977398840856</v>
      </c>
      <c r="AB120" s="654">
        <f t="shared" si="80"/>
        <v>18104.517916089684</v>
      </c>
      <c r="AC120" s="655">
        <f t="shared" si="80"/>
        <v>22610.902501271179</v>
      </c>
      <c r="AD120" s="655">
        <f t="shared" si="80"/>
        <v>22336.432613881039</v>
      </c>
      <c r="AE120" s="655">
        <f t="shared" si="80"/>
        <v>21002.934896370673</v>
      </c>
      <c r="AF120" s="656">
        <f t="shared" si="80"/>
        <v>0</v>
      </c>
      <c r="AG120" s="1"/>
      <c r="AH120" s="1"/>
      <c r="AI120" s="1"/>
      <c r="AJ120" s="1"/>
    </row>
    <row r="121" spans="2:39" s="2" customFormat="1" ht="9.9499999999999993" customHeight="1" thickBot="1">
      <c r="B121" s="8"/>
      <c r="C121" s="8"/>
      <c r="D121" s="110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1"/>
      <c r="AH121" s="1"/>
      <c r="AI121" s="1"/>
      <c r="AJ121" s="1"/>
    </row>
    <row r="122" spans="2:39" s="2" customFormat="1" ht="9.9499999999999993" customHeight="1" thickBot="1">
      <c r="B122" s="23" t="s">
        <v>70</v>
      </c>
      <c r="C122" s="26"/>
      <c r="D122" s="24"/>
      <c r="E122" s="24"/>
      <c r="F122" s="25"/>
      <c r="G122" s="213">
        <v>33147</v>
      </c>
      <c r="H122" s="213">
        <v>33512</v>
      </c>
      <c r="I122" s="213">
        <v>33878</v>
      </c>
      <c r="J122" s="213">
        <v>34243</v>
      </c>
      <c r="K122" s="213">
        <v>34608</v>
      </c>
      <c r="L122" s="213">
        <v>34973</v>
      </c>
      <c r="M122" s="213">
        <v>35339</v>
      </c>
      <c r="N122" s="213">
        <v>35704</v>
      </c>
      <c r="O122" s="213">
        <v>36069</v>
      </c>
      <c r="P122" s="213">
        <v>36434</v>
      </c>
      <c r="Q122" s="213">
        <v>36800</v>
      </c>
      <c r="R122" s="213">
        <v>37165</v>
      </c>
      <c r="S122" s="213">
        <v>37530</v>
      </c>
      <c r="T122" s="213">
        <v>37895</v>
      </c>
      <c r="U122" s="213">
        <v>38261</v>
      </c>
      <c r="V122" s="213">
        <v>38626</v>
      </c>
      <c r="W122" s="213">
        <v>38991</v>
      </c>
      <c r="X122" s="213">
        <v>39356</v>
      </c>
      <c r="Y122" s="213">
        <v>39722</v>
      </c>
      <c r="Z122" s="213">
        <v>40087</v>
      </c>
      <c r="AA122" s="213">
        <v>40452</v>
      </c>
      <c r="AB122" s="213">
        <v>40817</v>
      </c>
      <c r="AC122" s="213">
        <v>41183</v>
      </c>
      <c r="AD122" s="213">
        <v>41548</v>
      </c>
      <c r="AE122" s="213">
        <v>41913</v>
      </c>
      <c r="AF122" s="213">
        <v>42278</v>
      </c>
      <c r="AG122" s="1"/>
      <c r="AH122" s="1"/>
      <c r="AI122" s="1"/>
      <c r="AJ122" s="1"/>
    </row>
    <row r="123" spans="2:39" s="2" customFormat="1" ht="9.9499999999999993" customHeight="1">
      <c r="D123" s="8"/>
      <c r="E123" s="8"/>
      <c r="F123" s="110"/>
      <c r="G123" s="20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1"/>
      <c r="AH123" s="1"/>
      <c r="AI123" s="1"/>
      <c r="AJ123" s="1"/>
    </row>
    <row r="124" spans="2:39" ht="15.75" customHeight="1">
      <c r="B124" s="210" t="s">
        <v>267</v>
      </c>
      <c r="O124" s="382" t="s">
        <v>270</v>
      </c>
      <c r="AB124" s="674" t="s">
        <v>278</v>
      </c>
      <c r="AE124" s="674" t="s">
        <v>277</v>
      </c>
      <c r="AF124" s="209"/>
      <c r="AG124" s="209"/>
    </row>
    <row r="125" spans="2:39" s="2" customFormat="1" ht="9.9499999999999993" customHeight="1">
      <c r="B125" s="201"/>
      <c r="C125" s="202"/>
      <c r="D125" s="203"/>
      <c r="E125" s="202"/>
      <c r="F125" s="378"/>
      <c r="G125" s="214">
        <v>33147</v>
      </c>
      <c r="H125" s="214">
        <v>33512</v>
      </c>
      <c r="I125" s="214">
        <v>33878</v>
      </c>
      <c r="J125" s="214">
        <v>34243</v>
      </c>
      <c r="K125" s="214">
        <v>34608</v>
      </c>
      <c r="L125" s="214">
        <v>34973</v>
      </c>
      <c r="M125" s="214">
        <v>35339</v>
      </c>
      <c r="N125" s="214">
        <v>35704</v>
      </c>
      <c r="O125" s="214">
        <v>36069</v>
      </c>
      <c r="P125" s="214">
        <v>36434</v>
      </c>
      <c r="Q125" s="214">
        <v>36800</v>
      </c>
      <c r="R125" s="214">
        <v>37165</v>
      </c>
      <c r="S125" s="214">
        <v>37530</v>
      </c>
      <c r="T125" s="214">
        <v>37895</v>
      </c>
      <c r="U125" s="214">
        <v>38261</v>
      </c>
      <c r="V125" s="214">
        <v>38626</v>
      </c>
      <c r="W125" s="214">
        <v>38991</v>
      </c>
      <c r="X125" s="214">
        <v>39356</v>
      </c>
      <c r="Y125" s="214">
        <v>39722</v>
      </c>
      <c r="Z125" s="214">
        <v>40087</v>
      </c>
      <c r="AA125" s="214">
        <v>40452</v>
      </c>
      <c r="AB125" s="214">
        <v>40817</v>
      </c>
      <c r="AC125" s="214">
        <v>41183</v>
      </c>
      <c r="AD125" s="214">
        <v>41548</v>
      </c>
      <c r="AE125" s="214">
        <v>41913</v>
      </c>
      <c r="AF125" s="214">
        <v>42278</v>
      </c>
      <c r="AG125" s="558" t="s">
        <v>211</v>
      </c>
      <c r="AH125" s="411"/>
      <c r="AI125" s="411"/>
      <c r="AJ125" s="411"/>
      <c r="AK125" s="383"/>
      <c r="AL125" s="383"/>
      <c r="AM125" s="412"/>
    </row>
    <row r="126" spans="2:39" s="2" customFormat="1" ht="9.9499999999999993" customHeight="1">
      <c r="B126" s="204"/>
      <c r="C126" s="205" t="s">
        <v>99</v>
      </c>
      <c r="D126" s="206"/>
      <c r="E126" s="205"/>
      <c r="F126" s="377"/>
      <c r="G126" s="215">
        <v>33147</v>
      </c>
      <c r="H126" s="215">
        <v>33512</v>
      </c>
      <c r="I126" s="215">
        <v>33878</v>
      </c>
      <c r="J126" s="215">
        <v>34243</v>
      </c>
      <c r="K126" s="215">
        <v>34608</v>
      </c>
      <c r="L126" s="215">
        <v>34973</v>
      </c>
      <c r="M126" s="215">
        <v>35339</v>
      </c>
      <c r="N126" s="215">
        <v>35704</v>
      </c>
      <c r="O126" s="215">
        <v>36069</v>
      </c>
      <c r="P126" s="215">
        <v>36434</v>
      </c>
      <c r="Q126" s="215">
        <v>36800</v>
      </c>
      <c r="R126" s="215">
        <v>37165</v>
      </c>
      <c r="S126" s="215">
        <v>37530</v>
      </c>
      <c r="T126" s="215">
        <v>37895</v>
      </c>
      <c r="U126" s="215">
        <v>38261</v>
      </c>
      <c r="V126" s="215">
        <v>38626</v>
      </c>
      <c r="W126" s="215">
        <v>38991</v>
      </c>
      <c r="X126" s="215">
        <v>39356</v>
      </c>
      <c r="Y126" s="215">
        <v>39722</v>
      </c>
      <c r="Z126" s="215">
        <v>40087</v>
      </c>
      <c r="AA126" s="215">
        <v>40452</v>
      </c>
      <c r="AB126" s="215">
        <v>40817</v>
      </c>
      <c r="AC126" s="215">
        <v>41183</v>
      </c>
      <c r="AD126" s="215">
        <v>41548</v>
      </c>
      <c r="AE126" s="215">
        <v>41913</v>
      </c>
      <c r="AF126" s="215">
        <v>42278</v>
      </c>
      <c r="AG126" s="559" t="s">
        <v>212</v>
      </c>
      <c r="AH126" s="413"/>
      <c r="AI126" s="413"/>
      <c r="AJ126" s="413"/>
      <c r="AK126" s="414"/>
      <c r="AL126" s="414"/>
      <c r="AM126" s="415"/>
    </row>
    <row r="127" spans="2:39" s="2" customFormat="1" ht="12">
      <c r="B127" s="35"/>
      <c r="C127" s="12" t="s">
        <v>3</v>
      </c>
      <c r="D127" s="36"/>
      <c r="E127" s="175"/>
      <c r="F127" s="37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  <c r="AF127" s="163"/>
      <c r="AG127" s="416"/>
      <c r="AH127" s="417"/>
      <c r="AI127" s="417"/>
      <c r="AJ127" s="417"/>
      <c r="AK127" s="417"/>
      <c r="AL127" s="417"/>
      <c r="AM127" s="418"/>
    </row>
    <row r="128" spans="2:39" s="2" customFormat="1" ht="12">
      <c r="B128" s="35"/>
      <c r="C128" s="15"/>
      <c r="D128" s="38" t="s">
        <v>4</v>
      </c>
      <c r="E128" s="176"/>
      <c r="F128" s="39"/>
      <c r="G128" s="142">
        <f>G251</f>
        <v>7.5021552590417984E-4</v>
      </c>
      <c r="H128" s="142">
        <f t="shared" ref="H128:R128" si="81">H251</f>
        <v>5.220580818770422E-4</v>
      </c>
      <c r="I128" s="142">
        <f t="shared" si="81"/>
        <v>6.2048325195394351E-4</v>
      </c>
      <c r="J128" s="142">
        <f t="shared" si="81"/>
        <v>6.4512826864891715E-4</v>
      </c>
      <c r="K128" s="142">
        <f t="shared" si="81"/>
        <v>8.7819509608700957E-4</v>
      </c>
      <c r="L128" s="142">
        <f t="shared" si="81"/>
        <v>8.5148334651729163E-4</v>
      </c>
      <c r="M128" s="142">
        <f t="shared" si="81"/>
        <v>1.0180608624572674E-3</v>
      </c>
      <c r="N128" s="142">
        <f t="shared" si="81"/>
        <v>1.1173558949565644E-3</v>
      </c>
      <c r="O128" s="142">
        <f t="shared" si="81"/>
        <v>9.8465653051190913E-4</v>
      </c>
      <c r="P128" s="142">
        <f t="shared" si="81"/>
        <v>8.7453813518029795E-4</v>
      </c>
      <c r="Q128" s="142">
        <f t="shared" si="81"/>
        <v>1.0367235530985535E-3</v>
      </c>
      <c r="R128" s="142">
        <f t="shared" si="81"/>
        <v>1.8147899844060983E-3</v>
      </c>
      <c r="S128" s="142">
        <f t="shared" ref="S128:AE128" si="82">S251</f>
        <v>1.7546095985190666E-3</v>
      </c>
      <c r="T128" s="142">
        <f t="shared" si="82"/>
        <v>2.2536683783549224E-3</v>
      </c>
      <c r="U128" s="142">
        <f t="shared" si="82"/>
        <v>2.1573212931991887E-3</v>
      </c>
      <c r="V128" s="142">
        <f t="shared" si="82"/>
        <v>1.9811008594135954E-3</v>
      </c>
      <c r="W128" s="142">
        <f t="shared" si="82"/>
        <v>2.1919077108523283E-3</v>
      </c>
      <c r="X128" s="142">
        <f t="shared" si="82"/>
        <v>1.8493294153555206E-3</v>
      </c>
      <c r="Y128" s="142">
        <f t="shared" si="82"/>
        <v>1.9071680653833291E-3</v>
      </c>
      <c r="Z128" s="142">
        <f t="shared" si="82"/>
        <v>2.1530718059489212E-3</v>
      </c>
      <c r="AA128" s="142">
        <f t="shared" si="82"/>
        <v>2.0270921854612226E-3</v>
      </c>
      <c r="AB128" s="142">
        <f t="shared" si="82"/>
        <v>3.5752567242595398E-4</v>
      </c>
      <c r="AC128" s="142">
        <f t="shared" si="82"/>
        <v>0</v>
      </c>
      <c r="AD128" s="142">
        <f t="shared" si="82"/>
        <v>0</v>
      </c>
      <c r="AE128" s="142">
        <f t="shared" si="82"/>
        <v>0</v>
      </c>
      <c r="AF128" s="142"/>
      <c r="AG128" s="513" t="s">
        <v>131</v>
      </c>
      <c r="AH128" s="419"/>
      <c r="AI128" s="419"/>
      <c r="AJ128" s="419"/>
      <c r="AK128" s="419"/>
      <c r="AL128" s="419"/>
      <c r="AM128" s="420"/>
    </row>
    <row r="129" spans="2:39" s="2" customFormat="1" ht="12">
      <c r="B129" s="35"/>
      <c r="C129" s="15"/>
      <c r="D129" s="41" t="s">
        <v>5</v>
      </c>
      <c r="E129" s="176"/>
      <c r="F129" s="39"/>
      <c r="G129" s="615" t="s">
        <v>286</v>
      </c>
      <c r="H129" s="142"/>
      <c r="I129" s="142"/>
      <c r="J129" s="142"/>
      <c r="K129" s="142"/>
      <c r="L129" s="142"/>
      <c r="M129" s="142"/>
      <c r="N129" s="142"/>
      <c r="O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42"/>
      <c r="AA129" s="142"/>
      <c r="AB129" s="142"/>
      <c r="AC129" s="142"/>
      <c r="AD129" s="142"/>
      <c r="AE129" s="142"/>
      <c r="AF129" s="142"/>
      <c r="AG129" s="513" t="s">
        <v>130</v>
      </c>
      <c r="AH129" s="419"/>
      <c r="AI129" s="419"/>
      <c r="AJ129" s="419"/>
      <c r="AK129" s="419"/>
      <c r="AL129" s="419"/>
      <c r="AM129" s="420"/>
    </row>
    <row r="130" spans="2:39" s="2" customFormat="1" ht="13.5" customHeight="1">
      <c r="B130" s="35"/>
      <c r="C130" s="15"/>
      <c r="D130" s="42" t="s">
        <v>6</v>
      </c>
      <c r="E130" s="176"/>
      <c r="F130" s="39"/>
      <c r="G130" s="142">
        <f>G257</f>
        <v>1.0058016772242538E-2</v>
      </c>
      <c r="H130" s="142">
        <f t="shared" ref="H130:R130" si="83">H257</f>
        <v>9.7048980833586863E-3</v>
      </c>
      <c r="I130" s="142">
        <f t="shared" si="83"/>
        <v>9.735624473227034E-3</v>
      </c>
      <c r="J130" s="142">
        <f t="shared" si="83"/>
        <v>9.5367774088166747E-3</v>
      </c>
      <c r="K130" s="142">
        <f t="shared" si="83"/>
        <v>9.1845529215081566E-3</v>
      </c>
      <c r="L130" s="142">
        <f t="shared" si="83"/>
        <v>9.1269821660646261E-3</v>
      </c>
      <c r="M130" s="142">
        <f t="shared" si="83"/>
        <v>9.1112376560785573E-3</v>
      </c>
      <c r="N130" s="142">
        <f t="shared" si="83"/>
        <v>8.8984337125588425E-3</v>
      </c>
      <c r="O130" s="142">
        <f t="shared" si="83"/>
        <v>8.8494792863836463E-3</v>
      </c>
      <c r="P130" s="142">
        <f t="shared" si="83"/>
        <v>8.5087563225986831E-3</v>
      </c>
      <c r="Q130" s="142">
        <f t="shared" si="83"/>
        <v>8.35803418572207E-3</v>
      </c>
      <c r="R130" s="142">
        <f t="shared" si="83"/>
        <v>8.2970667533744137E-3</v>
      </c>
      <c r="S130" s="142">
        <f t="shared" ref="S130:AE130" si="84">S257</f>
        <v>7.9750549794091862E-3</v>
      </c>
      <c r="T130" s="142">
        <f t="shared" si="84"/>
        <v>7.6326763973901934E-3</v>
      </c>
      <c r="U130" s="142">
        <f t="shared" si="84"/>
        <v>7.4675043001248814E-3</v>
      </c>
      <c r="V130" s="142">
        <f t="shared" si="84"/>
        <v>7.1949030559686758E-3</v>
      </c>
      <c r="W130" s="142">
        <f t="shared" si="84"/>
        <v>7.2750546881353529E-3</v>
      </c>
      <c r="X130" s="142">
        <f t="shared" si="84"/>
        <v>7.6253497344104318E-3</v>
      </c>
      <c r="Y130" s="142">
        <f t="shared" si="84"/>
        <v>8.427897970727705E-3</v>
      </c>
      <c r="Z130" s="142">
        <f t="shared" si="84"/>
        <v>9.1250888680302327E-3</v>
      </c>
      <c r="AA130" s="142">
        <f t="shared" si="84"/>
        <v>9.1558792048386343E-3</v>
      </c>
      <c r="AB130" s="142">
        <f t="shared" si="84"/>
        <v>7.3336119196773797E-3</v>
      </c>
      <c r="AC130" s="142">
        <f t="shared" si="84"/>
        <v>8.5361278916296687E-3</v>
      </c>
      <c r="AD130" s="142">
        <f t="shared" si="84"/>
        <v>8.5289249508022167E-3</v>
      </c>
      <c r="AE130" s="142">
        <f t="shared" si="84"/>
        <v>8.1422430822727463E-3</v>
      </c>
      <c r="AF130" s="142"/>
      <c r="AG130" s="513" t="s">
        <v>188</v>
      </c>
      <c r="AH130" s="419"/>
      <c r="AI130" s="419"/>
      <c r="AJ130" s="419"/>
      <c r="AK130" s="419"/>
      <c r="AL130" s="419"/>
      <c r="AM130" s="420"/>
    </row>
    <row r="131" spans="2:39" s="2" customFormat="1" ht="12">
      <c r="B131" s="35"/>
      <c r="C131" s="15"/>
      <c r="D131" s="42" t="s">
        <v>7</v>
      </c>
      <c r="E131" s="176"/>
      <c r="F131" s="39"/>
      <c r="G131" s="615" t="s">
        <v>287</v>
      </c>
      <c r="H131" s="615"/>
      <c r="I131" s="615"/>
      <c r="J131" s="615"/>
      <c r="K131" s="615"/>
      <c r="L131" s="615"/>
      <c r="M131" s="615"/>
      <c r="N131" s="615"/>
      <c r="O131" s="615"/>
      <c r="P131" s="615"/>
      <c r="Q131" s="615"/>
      <c r="R131" s="615"/>
      <c r="S131" s="615"/>
      <c r="T131" s="615"/>
      <c r="U131" s="615"/>
      <c r="V131" s="615"/>
      <c r="W131" s="615"/>
      <c r="X131" s="615"/>
      <c r="Y131" s="615"/>
      <c r="Z131" s="615"/>
      <c r="AA131" s="615"/>
      <c r="AB131" s="615"/>
      <c r="AC131" s="615"/>
      <c r="AD131" s="615"/>
      <c r="AE131" s="615"/>
      <c r="AF131" s="611"/>
      <c r="AG131" s="612" t="s">
        <v>119</v>
      </c>
      <c r="AH131" s="613"/>
      <c r="AI131" s="613"/>
      <c r="AJ131" s="613"/>
      <c r="AK131" s="613"/>
      <c r="AL131" s="613"/>
      <c r="AM131" s="614"/>
    </row>
    <row r="132" spans="2:39" s="2" customFormat="1" ht="12">
      <c r="B132" s="35"/>
      <c r="C132" s="15"/>
      <c r="D132" s="42" t="s">
        <v>8</v>
      </c>
      <c r="E132" s="177"/>
      <c r="F132" s="43"/>
      <c r="G132" s="142">
        <f>G261</f>
        <v>2.7894002789400278E-3</v>
      </c>
      <c r="H132" s="142">
        <f t="shared" ref="H132:AE132" si="85">H261</f>
        <v>2.7894002789400278E-3</v>
      </c>
      <c r="I132" s="142">
        <f t="shared" si="85"/>
        <v>2.7894002789400278E-3</v>
      </c>
      <c r="J132" s="142">
        <f t="shared" si="85"/>
        <v>2.7894002789400278E-3</v>
      </c>
      <c r="K132" s="142">
        <f t="shared" si="85"/>
        <v>2.7894002789400278E-3</v>
      </c>
      <c r="L132" s="142">
        <f t="shared" si="85"/>
        <v>2.7894002789400278E-3</v>
      </c>
      <c r="M132" s="142">
        <f t="shared" si="85"/>
        <v>2.7894002789400278E-3</v>
      </c>
      <c r="N132" s="142">
        <f t="shared" si="85"/>
        <v>2.7894002789400278E-3</v>
      </c>
      <c r="O132" s="142">
        <f t="shared" si="85"/>
        <v>2.7894002789400278E-3</v>
      </c>
      <c r="P132" s="142">
        <f t="shared" si="85"/>
        <v>2.7894002789400278E-3</v>
      </c>
      <c r="Q132" s="142">
        <f t="shared" si="85"/>
        <v>2.7894002789400278E-3</v>
      </c>
      <c r="R132" s="142">
        <f t="shared" si="85"/>
        <v>2.7894002789400278E-3</v>
      </c>
      <c r="S132" s="142">
        <f t="shared" si="85"/>
        <v>2.7894002789400278E-3</v>
      </c>
      <c r="T132" s="142">
        <f t="shared" si="85"/>
        <v>2.6791694574681848E-3</v>
      </c>
      <c r="U132" s="142">
        <f t="shared" si="85"/>
        <v>2.644336712208021E-3</v>
      </c>
      <c r="V132" s="142">
        <f t="shared" si="85"/>
        <v>2.5773195876288659E-3</v>
      </c>
      <c r="W132" s="142">
        <f t="shared" si="85"/>
        <v>3.1328320802005011E-3</v>
      </c>
      <c r="X132" s="142">
        <f t="shared" si="85"/>
        <v>3.3112582781456949E-3</v>
      </c>
      <c r="Y132" s="142">
        <f t="shared" si="85"/>
        <v>3.6585365853658539E-3</v>
      </c>
      <c r="Z132" s="142">
        <f t="shared" si="85"/>
        <v>3.3984706881903144E-3</v>
      </c>
      <c r="AA132" s="142">
        <f t="shared" si="85"/>
        <v>3.259452411994785E-3</v>
      </c>
      <c r="AB132" s="142">
        <f t="shared" si="85"/>
        <v>2.8011204481792717E-3</v>
      </c>
      <c r="AC132" s="142">
        <f t="shared" si="85"/>
        <v>2.9850746268656717E-3</v>
      </c>
      <c r="AD132" s="142">
        <f t="shared" si="85"/>
        <v>3.0133448127421438E-3</v>
      </c>
      <c r="AE132" s="142">
        <f t="shared" si="85"/>
        <v>3.0518819938962359E-3</v>
      </c>
      <c r="AF132" s="142"/>
      <c r="AG132" s="513" t="s">
        <v>289</v>
      </c>
      <c r="AH132" s="419"/>
      <c r="AI132" s="419"/>
      <c r="AJ132" s="419"/>
      <c r="AK132" s="419"/>
      <c r="AL132" s="419"/>
      <c r="AM132" s="420"/>
    </row>
    <row r="133" spans="2:39" s="2" customFormat="1" ht="12">
      <c r="B133" s="35"/>
      <c r="C133" s="15"/>
      <c r="D133" s="44" t="s">
        <v>9</v>
      </c>
      <c r="E133" s="44"/>
      <c r="F133" s="168"/>
      <c r="G133" s="158">
        <f>G264</f>
        <v>1.8962804561731963E-2</v>
      </c>
      <c r="H133" s="158">
        <f t="shared" ref="H133:R133" si="86">H264</f>
        <v>1.8937671892484929E-2</v>
      </c>
      <c r="I133" s="158">
        <f t="shared" si="86"/>
        <v>1.8930474564496595E-2</v>
      </c>
      <c r="J133" s="158">
        <f t="shared" si="86"/>
        <v>1.9017892256670159E-2</v>
      </c>
      <c r="K133" s="158">
        <f t="shared" si="86"/>
        <v>1.9250713565273681E-2</v>
      </c>
      <c r="L133" s="158">
        <f t="shared" si="86"/>
        <v>1.9015854945845369E-2</v>
      </c>
      <c r="M133" s="158">
        <f t="shared" si="86"/>
        <v>1.8904167313879953E-2</v>
      </c>
      <c r="N133" s="158">
        <f t="shared" si="86"/>
        <v>1.8811577486167439E-2</v>
      </c>
      <c r="O133" s="158">
        <f t="shared" si="86"/>
        <v>1.8854011836758076E-2</v>
      </c>
      <c r="P133" s="158">
        <f t="shared" si="86"/>
        <v>1.9231296121097446E-2</v>
      </c>
      <c r="Q133" s="158">
        <f t="shared" si="86"/>
        <v>1.9204373121391415E-2</v>
      </c>
      <c r="R133" s="158">
        <f t="shared" si="86"/>
        <v>1.8043541332362356E-2</v>
      </c>
      <c r="S133" s="158">
        <f t="shared" ref="S133:AD133" si="87">S264</f>
        <v>1.787025574046839E-2</v>
      </c>
      <c r="T133" s="158">
        <f t="shared" si="87"/>
        <v>1.7757926794201614E-2</v>
      </c>
      <c r="U133" s="158">
        <f t="shared" si="87"/>
        <v>1.7477786290766316E-2</v>
      </c>
      <c r="V133" s="158">
        <f t="shared" si="87"/>
        <v>1.7462258368698826E-2</v>
      </c>
      <c r="W133" s="158">
        <f t="shared" si="87"/>
        <v>1.7548146040388041E-2</v>
      </c>
      <c r="X133" s="158">
        <f t="shared" si="87"/>
        <v>1.6952090215286479E-2</v>
      </c>
      <c r="Y133" s="158">
        <f t="shared" si="87"/>
        <v>1.6685797160549735E-2</v>
      </c>
      <c r="Z133" s="158">
        <f t="shared" si="87"/>
        <v>1.7552166174494656E-2</v>
      </c>
      <c r="AA133" s="158">
        <f t="shared" si="87"/>
        <v>1.7045830728444733E-2</v>
      </c>
      <c r="AB133" s="158">
        <f t="shared" si="87"/>
        <v>1.6578516264443066E-2</v>
      </c>
      <c r="AC133" s="158">
        <f t="shared" si="87"/>
        <v>1.7922095080040633E-2</v>
      </c>
      <c r="AD133" s="158">
        <f t="shared" si="87"/>
        <v>1.8072594634945382E-2</v>
      </c>
      <c r="AE133" s="158">
        <f>AE264</f>
        <v>1.8466208491776121E-2</v>
      </c>
      <c r="AF133" s="158"/>
      <c r="AG133" s="514" t="s">
        <v>227</v>
      </c>
      <c r="AH133" s="421"/>
      <c r="AI133" s="421"/>
      <c r="AJ133" s="421"/>
      <c r="AK133" s="421"/>
      <c r="AL133" s="421"/>
      <c r="AM133" s="422"/>
    </row>
    <row r="134" spans="2:39" s="2" customFormat="1" ht="6" customHeight="1">
      <c r="F134" s="8"/>
      <c r="AG134" s="4"/>
      <c r="AH134" s="8"/>
      <c r="AI134" s="8"/>
      <c r="AJ134" s="8"/>
      <c r="AK134" s="8"/>
      <c r="AL134" s="8"/>
      <c r="AM134" s="8"/>
    </row>
    <row r="135" spans="2:39" s="2" customFormat="1" ht="12">
      <c r="B135" s="35"/>
      <c r="C135" s="55" t="s">
        <v>41</v>
      </c>
      <c r="D135" s="56"/>
      <c r="E135" s="179"/>
      <c r="F135" s="57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0"/>
      <c r="R135" s="140"/>
      <c r="S135" s="140"/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515"/>
      <c r="AH135" s="423"/>
      <c r="AI135" s="423"/>
      <c r="AJ135" s="423"/>
      <c r="AK135" s="423"/>
      <c r="AL135" s="423"/>
      <c r="AM135" s="424"/>
    </row>
    <row r="136" spans="2:39" s="2" customFormat="1" ht="12">
      <c r="B136" s="35"/>
      <c r="C136" s="59"/>
      <c r="D136" s="55" t="s">
        <v>73</v>
      </c>
      <c r="E136" s="179"/>
      <c r="F136" s="57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0"/>
      <c r="R136" s="140"/>
      <c r="S136" s="140"/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515"/>
      <c r="AH136" s="423"/>
      <c r="AI136" s="423"/>
      <c r="AJ136" s="423"/>
      <c r="AK136" s="423"/>
      <c r="AL136" s="423"/>
      <c r="AM136" s="424"/>
    </row>
    <row r="137" spans="2:39" s="2" customFormat="1" ht="12">
      <c r="B137" s="35"/>
      <c r="C137" s="59"/>
      <c r="D137" s="60"/>
      <c r="E137" s="180" t="s">
        <v>42</v>
      </c>
      <c r="F137" s="170"/>
      <c r="G137" s="141"/>
      <c r="H137" s="141"/>
      <c r="I137" s="141"/>
      <c r="J137" s="141"/>
      <c r="K137" s="141"/>
      <c r="L137" s="141"/>
      <c r="M137" s="141"/>
      <c r="N137" s="141"/>
      <c r="O137" s="141"/>
      <c r="P137" s="141"/>
      <c r="Q137" s="141"/>
      <c r="R137" s="141"/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516"/>
      <c r="AH137" s="425"/>
      <c r="AI137" s="425"/>
      <c r="AJ137" s="425"/>
      <c r="AK137" s="425"/>
      <c r="AL137" s="425"/>
      <c r="AM137" s="426"/>
    </row>
    <row r="138" spans="2:39" s="2" customFormat="1" ht="12">
      <c r="B138" s="35"/>
      <c r="C138" s="61"/>
      <c r="D138" s="60"/>
      <c r="E138" s="178" t="s">
        <v>74</v>
      </c>
      <c r="F138" s="39"/>
      <c r="G138" s="142"/>
      <c r="H138" s="142"/>
      <c r="I138" s="142"/>
      <c r="J138" s="142"/>
      <c r="K138" s="142"/>
      <c r="L138" s="142"/>
      <c r="M138" s="142"/>
      <c r="N138" s="142"/>
      <c r="O138" s="142"/>
      <c r="P138" s="142"/>
      <c r="Q138" s="142"/>
      <c r="R138" s="142"/>
      <c r="S138" s="142"/>
      <c r="T138" s="142"/>
      <c r="U138" s="142"/>
      <c r="V138" s="142"/>
      <c r="W138" s="142"/>
      <c r="X138" s="142"/>
      <c r="Y138" s="142"/>
      <c r="Z138" s="142"/>
      <c r="AA138" s="142"/>
      <c r="AB138" s="142"/>
      <c r="AC138" s="142"/>
      <c r="AD138" s="142"/>
      <c r="AE138" s="142"/>
      <c r="AF138" s="142"/>
      <c r="AG138" s="513"/>
      <c r="AH138" s="419"/>
      <c r="AI138" s="419"/>
      <c r="AJ138" s="419"/>
      <c r="AK138" s="419"/>
      <c r="AL138" s="419"/>
      <c r="AM138" s="420"/>
    </row>
    <row r="139" spans="2:39" s="2" customFormat="1" ht="14.25">
      <c r="B139" s="35"/>
      <c r="C139" s="61"/>
      <c r="D139" s="60"/>
      <c r="E139" s="178" t="s">
        <v>75</v>
      </c>
      <c r="F139" s="39"/>
      <c r="G139" s="379"/>
      <c r="H139" s="380"/>
      <c r="I139" s="380"/>
      <c r="J139" s="380"/>
      <c r="K139" s="380"/>
      <c r="L139" s="380"/>
      <c r="M139" s="380"/>
      <c r="N139" s="380"/>
      <c r="O139" s="380"/>
      <c r="P139" s="380"/>
      <c r="Q139" s="380"/>
      <c r="R139" s="380"/>
      <c r="S139" s="380"/>
      <c r="T139" s="380"/>
      <c r="U139" s="380"/>
      <c r="V139" s="380"/>
      <c r="W139" s="380"/>
      <c r="X139" s="380"/>
      <c r="Y139" s="380"/>
      <c r="Z139" s="380"/>
      <c r="AA139" s="380"/>
      <c r="AB139" s="380"/>
      <c r="AC139" s="380"/>
      <c r="AD139" s="380"/>
      <c r="AE139" s="380"/>
      <c r="AF139" s="380"/>
      <c r="AG139" s="517"/>
      <c r="AH139" s="427"/>
      <c r="AI139" s="427"/>
      <c r="AJ139" s="427"/>
      <c r="AK139" s="427"/>
      <c r="AL139" s="427"/>
      <c r="AM139" s="428"/>
    </row>
    <row r="140" spans="2:39" s="2" customFormat="1" ht="12">
      <c r="B140" s="35"/>
      <c r="C140" s="61"/>
      <c r="D140" s="60"/>
      <c r="E140" s="178" t="s">
        <v>76</v>
      </c>
      <c r="F140" s="39"/>
      <c r="G140" s="615" t="s">
        <v>129</v>
      </c>
      <c r="H140" s="611"/>
      <c r="I140" s="611"/>
      <c r="J140" s="611"/>
      <c r="K140" s="611"/>
      <c r="L140" s="611"/>
      <c r="M140" s="611"/>
      <c r="N140" s="611"/>
      <c r="O140" s="611"/>
      <c r="P140" s="611"/>
      <c r="Q140" s="611"/>
      <c r="R140" s="611"/>
      <c r="S140" s="611"/>
      <c r="T140" s="611"/>
      <c r="U140" s="611"/>
      <c r="V140" s="611"/>
      <c r="W140" s="611"/>
      <c r="X140" s="611"/>
      <c r="Y140" s="611"/>
      <c r="Z140" s="611"/>
      <c r="AA140" s="611"/>
      <c r="AB140" s="611"/>
      <c r="AC140" s="611"/>
      <c r="AD140" s="611"/>
      <c r="AE140" s="611"/>
      <c r="AF140" s="611"/>
      <c r="AG140" s="612" t="s">
        <v>129</v>
      </c>
      <c r="AH140" s="613"/>
      <c r="AI140" s="613"/>
      <c r="AJ140" s="613"/>
      <c r="AK140" s="613"/>
      <c r="AL140" s="613"/>
      <c r="AM140" s="614"/>
    </row>
    <row r="141" spans="2:39" s="2" customFormat="1" ht="12">
      <c r="B141" s="35"/>
      <c r="C141" s="61"/>
      <c r="D141" s="60"/>
      <c r="E141" s="178" t="s">
        <v>77</v>
      </c>
      <c r="F141" s="39"/>
      <c r="G141" s="158">
        <f>G264</f>
        <v>1.8962804561731963E-2</v>
      </c>
      <c r="H141" s="158">
        <f t="shared" ref="H141:AE141" si="88">H264</f>
        <v>1.8937671892484929E-2</v>
      </c>
      <c r="I141" s="158">
        <f t="shared" si="88"/>
        <v>1.8930474564496595E-2</v>
      </c>
      <c r="J141" s="158">
        <f t="shared" si="88"/>
        <v>1.9017892256670159E-2</v>
      </c>
      <c r="K141" s="158">
        <f t="shared" si="88"/>
        <v>1.9250713565273681E-2</v>
      </c>
      <c r="L141" s="158">
        <f t="shared" si="88"/>
        <v>1.9015854945845369E-2</v>
      </c>
      <c r="M141" s="158">
        <f t="shared" si="88"/>
        <v>1.8904167313879953E-2</v>
      </c>
      <c r="N141" s="158">
        <f t="shared" si="88"/>
        <v>1.8811577486167439E-2</v>
      </c>
      <c r="O141" s="158">
        <f t="shared" si="88"/>
        <v>1.8854011836758076E-2</v>
      </c>
      <c r="P141" s="158">
        <f t="shared" si="88"/>
        <v>1.9231296121097446E-2</v>
      </c>
      <c r="Q141" s="158">
        <f t="shared" si="88"/>
        <v>1.9204373121391415E-2</v>
      </c>
      <c r="R141" s="158">
        <f t="shared" si="88"/>
        <v>1.8043541332362356E-2</v>
      </c>
      <c r="S141" s="158">
        <f t="shared" si="88"/>
        <v>1.787025574046839E-2</v>
      </c>
      <c r="T141" s="158">
        <f t="shared" si="88"/>
        <v>1.7757926794201614E-2</v>
      </c>
      <c r="U141" s="158">
        <f t="shared" si="88"/>
        <v>1.7477786290766316E-2</v>
      </c>
      <c r="V141" s="158">
        <f t="shared" si="88"/>
        <v>1.7462258368698826E-2</v>
      </c>
      <c r="W141" s="158">
        <f t="shared" si="88"/>
        <v>1.7548146040388041E-2</v>
      </c>
      <c r="X141" s="158">
        <f t="shared" si="88"/>
        <v>1.6952090215286479E-2</v>
      </c>
      <c r="Y141" s="158">
        <f t="shared" si="88"/>
        <v>1.6685797160549735E-2</v>
      </c>
      <c r="Z141" s="158">
        <f t="shared" si="88"/>
        <v>1.7552166174494656E-2</v>
      </c>
      <c r="AA141" s="158">
        <f t="shared" si="88"/>
        <v>1.7045830728444733E-2</v>
      </c>
      <c r="AB141" s="158">
        <f t="shared" si="88"/>
        <v>1.6578516264443066E-2</v>
      </c>
      <c r="AC141" s="158">
        <f t="shared" si="88"/>
        <v>1.7922095080040633E-2</v>
      </c>
      <c r="AD141" s="158">
        <f t="shared" si="88"/>
        <v>1.8072594634945382E-2</v>
      </c>
      <c r="AE141" s="158">
        <f t="shared" si="88"/>
        <v>1.8466208491776121E-2</v>
      </c>
      <c r="AF141" s="158"/>
      <c r="AG141" s="514" t="s">
        <v>100</v>
      </c>
      <c r="AH141" s="421"/>
      <c r="AI141" s="421"/>
      <c r="AJ141" s="421"/>
      <c r="AK141" s="421"/>
      <c r="AL141" s="421"/>
      <c r="AM141" s="422"/>
    </row>
    <row r="142" spans="2:39" s="2" customFormat="1" ht="12">
      <c r="B142" s="35"/>
      <c r="C142" s="61"/>
      <c r="D142" s="60"/>
      <c r="E142" s="178" t="s">
        <v>232</v>
      </c>
      <c r="F142" s="39"/>
      <c r="G142" s="142">
        <f>G270</f>
        <v>2.0991162105830106E-2</v>
      </c>
      <c r="H142" s="142">
        <f t="shared" ref="H142:AE142" si="89">H270</f>
        <v>2.0615685205665875E-2</v>
      </c>
      <c r="I142" s="142">
        <f t="shared" si="89"/>
        <v>2.0292863779807681E-2</v>
      </c>
      <c r="J142" s="142">
        <f t="shared" si="89"/>
        <v>1.9378080503833515E-2</v>
      </c>
      <c r="K142" s="142">
        <f t="shared" si="89"/>
        <v>1.9634052391019775E-2</v>
      </c>
      <c r="L142" s="142">
        <f t="shared" si="89"/>
        <v>1.9153591991838706E-2</v>
      </c>
      <c r="M142" s="142">
        <f t="shared" si="89"/>
        <v>1.8789257597640847E-2</v>
      </c>
      <c r="N142" s="142">
        <f t="shared" si="89"/>
        <v>1.8332211582586348E-2</v>
      </c>
      <c r="O142" s="142">
        <f t="shared" si="89"/>
        <v>1.7902886523327992E-2</v>
      </c>
      <c r="P142" s="142">
        <f t="shared" si="89"/>
        <v>1.7703313775178135E-2</v>
      </c>
      <c r="Q142" s="142">
        <f t="shared" si="89"/>
        <v>1.7632874365667395E-2</v>
      </c>
      <c r="R142" s="142">
        <f t="shared" si="89"/>
        <v>1.7357014764129347E-2</v>
      </c>
      <c r="S142" s="142">
        <f t="shared" si="89"/>
        <v>1.6657932993001789E-2</v>
      </c>
      <c r="T142" s="142">
        <f t="shared" si="89"/>
        <v>1.6431310962528072E-2</v>
      </c>
      <c r="U142" s="142">
        <f t="shared" si="89"/>
        <v>1.7223038030532278E-2</v>
      </c>
      <c r="V142" s="142">
        <f t="shared" si="89"/>
        <v>1.7799086391435584E-2</v>
      </c>
      <c r="W142" s="142">
        <f t="shared" si="89"/>
        <v>1.6850216824140885E-2</v>
      </c>
      <c r="X142" s="142">
        <f t="shared" si="89"/>
        <v>1.7467408269672007E-2</v>
      </c>
      <c r="Y142" s="142">
        <f t="shared" si="89"/>
        <v>1.7265298079378197E-2</v>
      </c>
      <c r="Z142" s="142">
        <f t="shared" si="89"/>
        <v>1.6288350249573352E-2</v>
      </c>
      <c r="AA142" s="142">
        <f t="shared" si="89"/>
        <v>1.6715813388433975E-2</v>
      </c>
      <c r="AB142" s="142">
        <f t="shared" si="89"/>
        <v>1.8544061009827001E-2</v>
      </c>
      <c r="AC142" s="142">
        <f t="shared" si="89"/>
        <v>1.9543741495395388E-2</v>
      </c>
      <c r="AD142" s="142">
        <f t="shared" si="89"/>
        <v>1.8873901895037098E-2</v>
      </c>
      <c r="AE142" s="142">
        <f t="shared" si="89"/>
        <v>1.8930007326957619E-2</v>
      </c>
      <c r="AF142" s="142"/>
      <c r="AG142" s="513" t="s">
        <v>103</v>
      </c>
      <c r="AH142" s="419"/>
      <c r="AI142" s="419"/>
      <c r="AJ142" s="419"/>
      <c r="AK142" s="419"/>
      <c r="AL142" s="419"/>
      <c r="AM142" s="420"/>
    </row>
    <row r="143" spans="2:39" s="2" customFormat="1" ht="12">
      <c r="B143" s="35"/>
      <c r="C143" s="61"/>
      <c r="D143" s="60"/>
      <c r="E143" s="178" t="s">
        <v>79</v>
      </c>
      <c r="F143" s="39"/>
      <c r="G143" s="142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  <c r="W143" s="142"/>
      <c r="X143" s="142"/>
      <c r="Y143" s="142"/>
      <c r="Z143" s="142"/>
      <c r="AA143" s="142"/>
      <c r="AB143" s="142"/>
      <c r="AC143" s="142"/>
      <c r="AD143" s="142"/>
      <c r="AE143" s="142"/>
      <c r="AF143" s="142"/>
      <c r="AG143" s="513"/>
      <c r="AH143" s="419"/>
      <c r="AI143" s="419"/>
      <c r="AJ143" s="419"/>
      <c r="AK143" s="419"/>
      <c r="AL143" s="419"/>
      <c r="AM143" s="420"/>
    </row>
    <row r="144" spans="2:39" s="2" customFormat="1" ht="12">
      <c r="B144" s="35"/>
      <c r="C144" s="61"/>
      <c r="D144" s="60"/>
      <c r="E144" s="178" t="s">
        <v>80</v>
      </c>
      <c r="F144" s="39"/>
      <c r="G144" s="158">
        <f>G264</f>
        <v>1.8962804561731963E-2</v>
      </c>
      <c r="H144" s="158">
        <f t="shared" ref="H144:AE144" si="90">H264</f>
        <v>1.8937671892484929E-2</v>
      </c>
      <c r="I144" s="158">
        <f t="shared" si="90"/>
        <v>1.8930474564496595E-2</v>
      </c>
      <c r="J144" s="158">
        <f t="shared" si="90"/>
        <v>1.9017892256670159E-2</v>
      </c>
      <c r="K144" s="158">
        <f t="shared" si="90"/>
        <v>1.9250713565273681E-2</v>
      </c>
      <c r="L144" s="158">
        <f t="shared" si="90"/>
        <v>1.9015854945845369E-2</v>
      </c>
      <c r="M144" s="158">
        <f t="shared" si="90"/>
        <v>1.8904167313879953E-2</v>
      </c>
      <c r="N144" s="158">
        <f t="shared" si="90"/>
        <v>1.8811577486167439E-2</v>
      </c>
      <c r="O144" s="158">
        <f t="shared" si="90"/>
        <v>1.8854011836758076E-2</v>
      </c>
      <c r="P144" s="158">
        <f t="shared" si="90"/>
        <v>1.9231296121097446E-2</v>
      </c>
      <c r="Q144" s="158">
        <f t="shared" si="90"/>
        <v>1.9204373121391415E-2</v>
      </c>
      <c r="R144" s="158">
        <f t="shared" si="90"/>
        <v>1.8043541332362356E-2</v>
      </c>
      <c r="S144" s="158">
        <f t="shared" si="90"/>
        <v>1.787025574046839E-2</v>
      </c>
      <c r="T144" s="158">
        <f t="shared" si="90"/>
        <v>1.7757926794201614E-2</v>
      </c>
      <c r="U144" s="158">
        <f t="shared" si="90"/>
        <v>1.7477786290766316E-2</v>
      </c>
      <c r="V144" s="158">
        <f t="shared" si="90"/>
        <v>1.7462258368698826E-2</v>
      </c>
      <c r="W144" s="158">
        <f t="shared" si="90"/>
        <v>1.7548146040388041E-2</v>
      </c>
      <c r="X144" s="158">
        <f t="shared" si="90"/>
        <v>1.6952090215286479E-2</v>
      </c>
      <c r="Y144" s="158">
        <f t="shared" si="90"/>
        <v>1.6685797160549735E-2</v>
      </c>
      <c r="Z144" s="158">
        <f t="shared" si="90"/>
        <v>1.7552166174494656E-2</v>
      </c>
      <c r="AA144" s="158">
        <f t="shared" si="90"/>
        <v>1.7045830728444733E-2</v>
      </c>
      <c r="AB144" s="158">
        <f t="shared" si="90"/>
        <v>1.6578516264443066E-2</v>
      </c>
      <c r="AC144" s="158">
        <f t="shared" si="90"/>
        <v>1.7922095080040633E-2</v>
      </c>
      <c r="AD144" s="158">
        <f t="shared" si="90"/>
        <v>1.8072594634945382E-2</v>
      </c>
      <c r="AE144" s="158">
        <f t="shared" si="90"/>
        <v>1.8466208491776121E-2</v>
      </c>
      <c r="AF144" s="158"/>
      <c r="AG144" s="514" t="s">
        <v>100</v>
      </c>
      <c r="AH144" s="421"/>
      <c r="AI144" s="421"/>
      <c r="AJ144" s="421"/>
      <c r="AK144" s="421"/>
      <c r="AL144" s="421"/>
      <c r="AM144" s="422"/>
    </row>
    <row r="145" spans="2:39" s="2" customFormat="1" ht="12">
      <c r="B145" s="35"/>
      <c r="C145" s="61"/>
      <c r="D145" s="60"/>
      <c r="E145" s="178" t="s">
        <v>81</v>
      </c>
      <c r="F145" s="39"/>
      <c r="G145" s="142">
        <f>G273</f>
        <v>1.7814761470525593E-2</v>
      </c>
      <c r="H145" s="142">
        <f t="shared" ref="H145:AE145" si="91">H273</f>
        <v>1.8277120260784208E-2</v>
      </c>
      <c r="I145" s="142">
        <f t="shared" si="91"/>
        <v>1.8256809128873737E-2</v>
      </c>
      <c r="J145" s="142">
        <f t="shared" si="91"/>
        <v>1.7900522681853447E-2</v>
      </c>
      <c r="K145" s="142">
        <f t="shared" si="91"/>
        <v>1.7880831632756146E-2</v>
      </c>
      <c r="L145" s="142">
        <f t="shared" si="91"/>
        <v>1.7746535819456961E-2</v>
      </c>
      <c r="M145" s="142">
        <f t="shared" si="91"/>
        <v>1.7119080242129391E-2</v>
      </c>
      <c r="N145" s="142">
        <f t="shared" si="91"/>
        <v>1.7057560234819465E-2</v>
      </c>
      <c r="O145" s="142">
        <f t="shared" si="91"/>
        <v>1.6898805895954459E-2</v>
      </c>
      <c r="P145" s="142">
        <f t="shared" si="91"/>
        <v>1.716446215114872E-2</v>
      </c>
      <c r="Q145" s="142">
        <f t="shared" si="91"/>
        <v>1.7133296716289485E-2</v>
      </c>
      <c r="R145" s="142">
        <f t="shared" si="91"/>
        <v>1.7055894112916147E-2</v>
      </c>
      <c r="S145" s="142">
        <f t="shared" si="91"/>
        <v>1.6749245710123577E-2</v>
      </c>
      <c r="T145" s="142">
        <f t="shared" si="91"/>
        <v>1.6562446971521087E-2</v>
      </c>
      <c r="U145" s="142">
        <f t="shared" si="91"/>
        <v>1.6610506419302173E-2</v>
      </c>
      <c r="V145" s="142">
        <f t="shared" si="91"/>
        <v>1.628299449753455E-2</v>
      </c>
      <c r="W145" s="142">
        <f t="shared" si="91"/>
        <v>1.6534907116734634E-2</v>
      </c>
      <c r="X145" s="142">
        <f t="shared" si="91"/>
        <v>1.6069178486829153E-2</v>
      </c>
      <c r="Y145" s="142">
        <f t="shared" si="91"/>
        <v>1.6653831628024082E-2</v>
      </c>
      <c r="Z145" s="142">
        <f t="shared" si="91"/>
        <v>1.6769839581940817E-2</v>
      </c>
      <c r="AA145" s="142">
        <f t="shared" si="91"/>
        <v>1.7187385394514282E-2</v>
      </c>
      <c r="AB145" s="142">
        <f t="shared" si="91"/>
        <v>1.727469364534568E-2</v>
      </c>
      <c r="AC145" s="142">
        <f t="shared" si="91"/>
        <v>1.8236057308429334E-2</v>
      </c>
      <c r="AD145" s="142">
        <f t="shared" si="91"/>
        <v>1.8357161407177053E-2</v>
      </c>
      <c r="AE145" s="142">
        <f t="shared" si="91"/>
        <v>1.8265049510428847E-2</v>
      </c>
      <c r="AF145" s="142"/>
      <c r="AG145" s="513" t="s">
        <v>104</v>
      </c>
      <c r="AH145" s="419"/>
      <c r="AI145" s="419"/>
      <c r="AJ145" s="419"/>
      <c r="AK145" s="419"/>
      <c r="AL145" s="419"/>
      <c r="AM145" s="420"/>
    </row>
    <row r="146" spans="2:39" s="2" customFormat="1" ht="12">
      <c r="B146" s="35"/>
      <c r="C146" s="61"/>
      <c r="D146" s="60"/>
      <c r="E146" s="181" t="s">
        <v>43</v>
      </c>
      <c r="F146" s="171"/>
      <c r="G146" s="158">
        <f>G264</f>
        <v>1.8962804561731963E-2</v>
      </c>
      <c r="H146" s="158">
        <f t="shared" ref="H146:AE146" si="92">H264</f>
        <v>1.8937671892484929E-2</v>
      </c>
      <c r="I146" s="158">
        <f t="shared" si="92"/>
        <v>1.8930474564496595E-2</v>
      </c>
      <c r="J146" s="158">
        <f t="shared" si="92"/>
        <v>1.9017892256670159E-2</v>
      </c>
      <c r="K146" s="158">
        <f t="shared" si="92"/>
        <v>1.9250713565273681E-2</v>
      </c>
      <c r="L146" s="158">
        <f t="shared" si="92"/>
        <v>1.9015854945845369E-2</v>
      </c>
      <c r="M146" s="158">
        <f t="shared" si="92"/>
        <v>1.8904167313879953E-2</v>
      </c>
      <c r="N146" s="158">
        <f t="shared" si="92"/>
        <v>1.8811577486167439E-2</v>
      </c>
      <c r="O146" s="158">
        <f t="shared" si="92"/>
        <v>1.8854011836758076E-2</v>
      </c>
      <c r="P146" s="158">
        <f t="shared" si="92"/>
        <v>1.9231296121097446E-2</v>
      </c>
      <c r="Q146" s="158">
        <f t="shared" si="92"/>
        <v>1.9204373121391415E-2</v>
      </c>
      <c r="R146" s="158">
        <f t="shared" si="92"/>
        <v>1.8043541332362356E-2</v>
      </c>
      <c r="S146" s="158">
        <f t="shared" si="92"/>
        <v>1.787025574046839E-2</v>
      </c>
      <c r="T146" s="158">
        <f t="shared" si="92"/>
        <v>1.7757926794201614E-2</v>
      </c>
      <c r="U146" s="158">
        <f t="shared" si="92"/>
        <v>1.7477786290766316E-2</v>
      </c>
      <c r="V146" s="158">
        <f t="shared" si="92"/>
        <v>1.7462258368698826E-2</v>
      </c>
      <c r="W146" s="158">
        <f t="shared" si="92"/>
        <v>1.7548146040388041E-2</v>
      </c>
      <c r="X146" s="158">
        <f t="shared" si="92"/>
        <v>1.6952090215286479E-2</v>
      </c>
      <c r="Y146" s="158">
        <f t="shared" si="92"/>
        <v>1.6685797160549735E-2</v>
      </c>
      <c r="Z146" s="158">
        <f t="shared" si="92"/>
        <v>1.7552166174494656E-2</v>
      </c>
      <c r="AA146" s="158">
        <f t="shared" si="92"/>
        <v>1.7045830728444733E-2</v>
      </c>
      <c r="AB146" s="158">
        <f t="shared" si="92"/>
        <v>1.6578516264443066E-2</v>
      </c>
      <c r="AC146" s="158">
        <f t="shared" si="92"/>
        <v>1.7922095080040633E-2</v>
      </c>
      <c r="AD146" s="158">
        <f t="shared" si="92"/>
        <v>1.8072594634945382E-2</v>
      </c>
      <c r="AE146" s="158">
        <f t="shared" si="92"/>
        <v>1.8466208491776121E-2</v>
      </c>
      <c r="AF146" s="158"/>
      <c r="AG146" s="514" t="s">
        <v>100</v>
      </c>
      <c r="AH146" s="421"/>
      <c r="AI146" s="421"/>
      <c r="AJ146" s="421"/>
      <c r="AK146" s="421"/>
      <c r="AL146" s="421"/>
      <c r="AM146" s="422"/>
    </row>
    <row r="147" spans="2:39" s="2" customFormat="1" ht="12">
      <c r="B147" s="35"/>
      <c r="C147" s="61"/>
      <c r="D147" s="60"/>
      <c r="E147" s="181" t="s">
        <v>44</v>
      </c>
      <c r="F147" s="172"/>
      <c r="G147" s="143">
        <f>G277</f>
        <v>2.2364132841328412E-2</v>
      </c>
      <c r="H147" s="143">
        <f t="shared" ref="H147:AE147" si="93">H277</f>
        <v>2.3708419753086418E-2</v>
      </c>
      <c r="I147" s="143">
        <f t="shared" si="93"/>
        <v>2.3373725887681735E-2</v>
      </c>
      <c r="J147" s="143">
        <f t="shared" si="93"/>
        <v>2.1876263910969793E-2</v>
      </c>
      <c r="K147" s="143">
        <f t="shared" si="93"/>
        <v>2.2251368764333913E-2</v>
      </c>
      <c r="L147" s="143">
        <f t="shared" si="93"/>
        <v>2.2218366167656621E-2</v>
      </c>
      <c r="M147" s="143">
        <f t="shared" si="93"/>
        <v>2.1507447318492714E-2</v>
      </c>
      <c r="N147" s="143">
        <f t="shared" si="93"/>
        <v>2.1714859520901054E-2</v>
      </c>
      <c r="O147" s="143">
        <f t="shared" si="93"/>
        <v>2.2074581913602002E-2</v>
      </c>
      <c r="P147" s="143">
        <f t="shared" si="93"/>
        <v>2.2645976800925966E-2</v>
      </c>
      <c r="Q147" s="143">
        <f t="shared" si="93"/>
        <v>2.5759316431788467E-2</v>
      </c>
      <c r="R147" s="143">
        <f t="shared" si="93"/>
        <v>2.5529065245957328E-2</v>
      </c>
      <c r="S147" s="143">
        <f t="shared" si="93"/>
        <v>2.4459300295830808E-2</v>
      </c>
      <c r="T147" s="143">
        <f t="shared" si="93"/>
        <v>2.3247613899038105E-2</v>
      </c>
      <c r="U147" s="143">
        <f t="shared" si="93"/>
        <v>2.433253033547466E-2</v>
      </c>
      <c r="V147" s="143">
        <f t="shared" si="93"/>
        <v>2.1395929246425974E-2</v>
      </c>
      <c r="W147" s="143">
        <f t="shared" si="93"/>
        <v>2.4102936431106808E-2</v>
      </c>
      <c r="X147" s="143">
        <f t="shared" si="93"/>
        <v>2.3397886904761907E-2</v>
      </c>
      <c r="Y147" s="143">
        <f t="shared" si="93"/>
        <v>2.2097589667986108E-2</v>
      </c>
      <c r="Z147" s="143">
        <f t="shared" si="93"/>
        <v>2.4802805593828994E-2</v>
      </c>
      <c r="AA147" s="143">
        <f t="shared" si="93"/>
        <v>8.6917821910237874E-3</v>
      </c>
      <c r="AB147" s="143">
        <f t="shared" si="93"/>
        <v>1.4461000416344495E-2</v>
      </c>
      <c r="AC147" s="143">
        <f t="shared" si="93"/>
        <v>1.9484196754424223E-2</v>
      </c>
      <c r="AD147" s="143">
        <f t="shared" si="93"/>
        <v>2.0314958303983277E-2</v>
      </c>
      <c r="AE147" s="143">
        <f t="shared" si="93"/>
        <v>2.0127439841850531E-2</v>
      </c>
      <c r="AF147" s="144"/>
      <c r="AG147" s="518" t="s">
        <v>105</v>
      </c>
      <c r="AH147" s="429"/>
      <c r="AI147" s="429"/>
      <c r="AJ147" s="429"/>
      <c r="AK147" s="429"/>
      <c r="AL147" s="429"/>
      <c r="AM147" s="430"/>
    </row>
    <row r="148" spans="2:39" s="2" customFormat="1" ht="12">
      <c r="B148" s="35"/>
      <c r="C148" s="61"/>
      <c r="D148" s="60"/>
      <c r="E148" s="180" t="s">
        <v>82</v>
      </c>
      <c r="F148" s="171"/>
      <c r="G148" s="143">
        <f>G280</f>
        <v>2.2568304419787896E-2</v>
      </c>
      <c r="H148" s="143">
        <f t="shared" ref="H148:AE148" si="94">H280</f>
        <v>2.3115815219765017E-2</v>
      </c>
      <c r="I148" s="143">
        <f t="shared" si="94"/>
        <v>2.4326273192991528E-2</v>
      </c>
      <c r="J148" s="143">
        <f t="shared" si="94"/>
        <v>2.6765377098183489E-2</v>
      </c>
      <c r="K148" s="143">
        <f t="shared" si="94"/>
        <v>2.7685835781453314E-2</v>
      </c>
      <c r="L148" s="143">
        <f t="shared" si="94"/>
        <v>2.6474296103763072E-2</v>
      </c>
      <c r="M148" s="143">
        <f t="shared" si="94"/>
        <v>3.0032119418976998E-2</v>
      </c>
      <c r="N148" s="143">
        <f t="shared" si="94"/>
        <v>3.1669919934545029E-2</v>
      </c>
      <c r="O148" s="143">
        <f t="shared" si="94"/>
        <v>3.1496541917870546E-2</v>
      </c>
      <c r="P148" s="143">
        <f t="shared" si="94"/>
        <v>3.1099226972965903E-2</v>
      </c>
      <c r="Q148" s="143">
        <f t="shared" si="94"/>
        <v>2.9311005351393828E-2</v>
      </c>
      <c r="R148" s="143">
        <f t="shared" si="94"/>
        <v>2.8942767421943565E-2</v>
      </c>
      <c r="S148" s="143">
        <f t="shared" si="94"/>
        <v>2.8641720634789262E-2</v>
      </c>
      <c r="T148" s="143">
        <f t="shared" si="94"/>
        <v>2.9544723365484301E-2</v>
      </c>
      <c r="U148" s="143">
        <f t="shared" si="94"/>
        <v>2.8882908927980882E-2</v>
      </c>
      <c r="V148" s="143">
        <f t="shared" si="94"/>
        <v>3.0335516985924439E-2</v>
      </c>
      <c r="W148" s="143">
        <f t="shared" si="94"/>
        <v>3.0474574872900142E-2</v>
      </c>
      <c r="X148" s="143">
        <f t="shared" si="94"/>
        <v>3.0284494301468651E-2</v>
      </c>
      <c r="Y148" s="143">
        <f t="shared" si="94"/>
        <v>2.6453254946945795E-2</v>
      </c>
      <c r="Z148" s="143">
        <f t="shared" si="94"/>
        <v>2.9132737981686391E-2</v>
      </c>
      <c r="AA148" s="143">
        <f t="shared" si="94"/>
        <v>2.753934388342193E-2</v>
      </c>
      <c r="AB148" s="143">
        <f t="shared" si="94"/>
        <v>2.1177642564387995E-2</v>
      </c>
      <c r="AC148" s="143">
        <f t="shared" si="94"/>
        <v>2.8013570398623198E-2</v>
      </c>
      <c r="AD148" s="143">
        <f t="shared" si="94"/>
        <v>3.092682663557959E-2</v>
      </c>
      <c r="AE148" s="143">
        <f t="shared" si="94"/>
        <v>3.1114621052631582E-2</v>
      </c>
      <c r="AF148" s="144"/>
      <c r="AG148" s="518" t="s">
        <v>106</v>
      </c>
      <c r="AH148" s="429"/>
      <c r="AI148" s="429"/>
      <c r="AJ148" s="429"/>
      <c r="AK148" s="429"/>
      <c r="AL148" s="429"/>
      <c r="AM148" s="430"/>
    </row>
    <row r="149" spans="2:39" s="2" customFormat="1" ht="12">
      <c r="B149" s="35"/>
      <c r="C149" s="61"/>
      <c r="D149" s="55" t="s">
        <v>83</v>
      </c>
      <c r="E149" s="179"/>
      <c r="F149" s="57"/>
      <c r="G149" s="140"/>
      <c r="H149" s="140"/>
      <c r="I149" s="140"/>
      <c r="J149" s="140"/>
      <c r="K149" s="140"/>
      <c r="L149" s="140"/>
      <c r="M149" s="140"/>
      <c r="N149" s="140"/>
      <c r="O149" s="140"/>
      <c r="P149" s="140"/>
      <c r="Q149" s="140"/>
      <c r="R149" s="140"/>
      <c r="S149" s="140"/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515"/>
      <c r="AH149" s="423"/>
      <c r="AI149" s="423"/>
      <c r="AJ149" s="423"/>
      <c r="AK149" s="423"/>
      <c r="AL149" s="423"/>
      <c r="AM149" s="424"/>
    </row>
    <row r="150" spans="2:39" s="2" customFormat="1" ht="12">
      <c r="B150" s="35"/>
      <c r="C150" s="61"/>
      <c r="D150" s="60"/>
      <c r="E150" s="180" t="s">
        <v>84</v>
      </c>
      <c r="F150" s="170"/>
      <c r="G150" s="144"/>
      <c r="H150" s="144"/>
      <c r="I150" s="144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4"/>
      <c r="U150" s="144"/>
      <c r="V150" s="144"/>
      <c r="W150" s="144"/>
      <c r="X150" s="144"/>
      <c r="Y150" s="144"/>
      <c r="Z150" s="144"/>
      <c r="AA150" s="144"/>
      <c r="AB150" s="144"/>
      <c r="AC150" s="144"/>
      <c r="AD150" s="144"/>
      <c r="AE150" s="144"/>
      <c r="AF150" s="144"/>
      <c r="AG150" s="518"/>
      <c r="AH150" s="429"/>
      <c r="AI150" s="429"/>
      <c r="AJ150" s="429"/>
      <c r="AK150" s="429"/>
      <c r="AL150" s="429"/>
      <c r="AM150" s="430"/>
    </row>
    <row r="151" spans="2:39" s="2" customFormat="1" ht="12">
      <c r="B151" s="35"/>
      <c r="C151" s="61"/>
      <c r="D151" s="60"/>
      <c r="E151" s="178" t="s">
        <v>85</v>
      </c>
      <c r="F151" s="39"/>
      <c r="G151" s="142">
        <f>G283</f>
        <v>1.9415684053344318E-2</v>
      </c>
      <c r="H151" s="142">
        <f t="shared" ref="H151:I151" si="95">H283</f>
        <v>1.8833191157796185E-2</v>
      </c>
      <c r="I151" s="142">
        <f t="shared" si="95"/>
        <v>1.9763905609923752E-2</v>
      </c>
      <c r="J151" s="142">
        <f>J283</f>
        <v>2.0493987754692362E-2</v>
      </c>
      <c r="K151" s="142">
        <f t="shared" ref="K151" si="96">K283</f>
        <v>2.0790363608563296E-2</v>
      </c>
      <c r="L151" s="142">
        <f>L283</f>
        <v>2.026884850289018E-2</v>
      </c>
      <c r="M151" s="142">
        <f t="shared" ref="M151:AE151" si="97">M283</f>
        <v>2.0027608503361459E-2</v>
      </c>
      <c r="N151" s="142">
        <f t="shared" si="97"/>
        <v>2.0770220078318916E-2</v>
      </c>
      <c r="O151" s="142">
        <f t="shared" si="97"/>
        <v>2.1713939196282065E-2</v>
      </c>
      <c r="P151" s="142">
        <f t="shared" si="97"/>
        <v>2.145567230582655E-2</v>
      </c>
      <c r="Q151" s="142">
        <f t="shared" si="97"/>
        <v>2.1705966114455778E-2</v>
      </c>
      <c r="R151" s="142">
        <f t="shared" si="97"/>
        <v>2.1468870413920264E-2</v>
      </c>
      <c r="S151" s="142">
        <f t="shared" si="97"/>
        <v>2.2260123321083201E-2</v>
      </c>
      <c r="T151" s="142">
        <f t="shared" si="97"/>
        <v>2.1800963532262435E-2</v>
      </c>
      <c r="U151" s="142">
        <f t="shared" si="97"/>
        <v>2.1883985229015905E-2</v>
      </c>
      <c r="V151" s="142">
        <f t="shared" si="97"/>
        <v>2.0991806897767803E-2</v>
      </c>
      <c r="W151" s="142">
        <f t="shared" si="97"/>
        <v>2.1726820069512032E-2</v>
      </c>
      <c r="X151" s="142">
        <f t="shared" si="97"/>
        <v>2.1858461000407114E-2</v>
      </c>
      <c r="Y151" s="142">
        <f t="shared" si="97"/>
        <v>2.0294346351147734E-2</v>
      </c>
      <c r="Z151" s="142">
        <f t="shared" si="97"/>
        <v>2.0844531065051315E-2</v>
      </c>
      <c r="AA151" s="142">
        <f t="shared" si="97"/>
        <v>2.2581861668031795E-2</v>
      </c>
      <c r="AB151" s="142">
        <f t="shared" si="97"/>
        <v>2.0703212856318761E-2</v>
      </c>
      <c r="AC151" s="142">
        <f t="shared" si="97"/>
        <v>2.5897795085466069E-2</v>
      </c>
      <c r="AD151" s="142">
        <f t="shared" si="97"/>
        <v>2.441883180308654E-2</v>
      </c>
      <c r="AE151" s="142">
        <f t="shared" si="97"/>
        <v>2.6240806771900254E-2</v>
      </c>
      <c r="AF151" s="142"/>
      <c r="AG151" s="513" t="s">
        <v>109</v>
      </c>
      <c r="AH151" s="419"/>
      <c r="AI151" s="419"/>
      <c r="AJ151" s="419"/>
      <c r="AK151" s="419"/>
      <c r="AL151" s="419"/>
      <c r="AM151" s="420"/>
    </row>
    <row r="152" spans="2:39" s="2" customFormat="1" ht="12">
      <c r="B152" s="35"/>
      <c r="C152" s="61"/>
      <c r="D152" s="60"/>
      <c r="E152" s="178" t="s">
        <v>86</v>
      </c>
      <c r="F152" s="39"/>
      <c r="G152" s="142">
        <f>G286</f>
        <v>1.9160105698953322E-2</v>
      </c>
      <c r="H152" s="142">
        <f t="shared" ref="H152:I152" si="98">H286</f>
        <v>1.9127196843046642E-2</v>
      </c>
      <c r="I152" s="142">
        <f t="shared" si="98"/>
        <v>1.9663668548998078E-2</v>
      </c>
      <c r="J152" s="142">
        <f>J286</f>
        <v>2.1144372185912821E-2</v>
      </c>
      <c r="K152" s="142">
        <f t="shared" ref="K152" si="99">K286</f>
        <v>2.1370973743013878E-2</v>
      </c>
      <c r="L152" s="142">
        <f>L286</f>
        <v>2.0862714512284299E-2</v>
      </c>
      <c r="M152" s="142">
        <f t="shared" ref="M152:AE152" si="100">M286</f>
        <v>2.0086563985344915E-2</v>
      </c>
      <c r="N152" s="142">
        <f t="shared" si="100"/>
        <v>2.0966916253968033E-2</v>
      </c>
      <c r="O152" s="142">
        <f t="shared" si="100"/>
        <v>2.1808726045231062E-2</v>
      </c>
      <c r="P152" s="142">
        <f t="shared" si="100"/>
        <v>2.1715469930768151E-2</v>
      </c>
      <c r="Q152" s="142">
        <f t="shared" si="100"/>
        <v>2.2158243261570759E-2</v>
      </c>
      <c r="R152" s="142">
        <f t="shared" si="100"/>
        <v>2.3196778677240626E-2</v>
      </c>
      <c r="S152" s="142">
        <f t="shared" si="100"/>
        <v>2.2179843376826752E-2</v>
      </c>
      <c r="T152" s="142">
        <f t="shared" si="100"/>
        <v>2.3352410343267214E-2</v>
      </c>
      <c r="U152" s="142">
        <f t="shared" si="100"/>
        <v>2.3111801215869414E-2</v>
      </c>
      <c r="V152" s="142">
        <f t="shared" si="100"/>
        <v>2.2681748853563607E-2</v>
      </c>
      <c r="W152" s="142">
        <f t="shared" si="100"/>
        <v>2.1678762039455346E-2</v>
      </c>
      <c r="X152" s="142">
        <f t="shared" si="100"/>
        <v>2.2293478785897144E-2</v>
      </c>
      <c r="Y152" s="142">
        <f t="shared" si="100"/>
        <v>2.0646307547397227E-2</v>
      </c>
      <c r="Z152" s="142">
        <f t="shared" si="100"/>
        <v>2.2383788813187318E-2</v>
      </c>
      <c r="AA152" s="142">
        <f t="shared" si="100"/>
        <v>2.1553777021309735E-2</v>
      </c>
      <c r="AB152" s="142">
        <f t="shared" si="100"/>
        <v>2.1904781375678681E-2</v>
      </c>
      <c r="AC152" s="142">
        <f t="shared" si="100"/>
        <v>2.8801673155659013E-2</v>
      </c>
      <c r="AD152" s="142">
        <f t="shared" si="100"/>
        <v>3.4654224571172398E-2</v>
      </c>
      <c r="AE152" s="142">
        <f t="shared" si="100"/>
        <v>3.2573879368066744E-2</v>
      </c>
      <c r="AF152" s="142"/>
      <c r="AG152" s="513" t="s">
        <v>110</v>
      </c>
      <c r="AH152" s="419"/>
      <c r="AI152" s="419"/>
      <c r="AJ152" s="419"/>
      <c r="AK152" s="419"/>
      <c r="AL152" s="419"/>
      <c r="AM152" s="420"/>
    </row>
    <row r="153" spans="2:39" s="2" customFormat="1" ht="12">
      <c r="B153" s="35"/>
      <c r="C153" s="61"/>
      <c r="D153" s="60"/>
      <c r="E153" s="178" t="s">
        <v>87</v>
      </c>
      <c r="F153" s="39"/>
      <c r="G153" s="142"/>
      <c r="H153" s="142"/>
      <c r="I153" s="142"/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2"/>
      <c r="U153" s="142"/>
      <c r="V153" s="142"/>
      <c r="W153" s="142"/>
      <c r="X153" s="142"/>
      <c r="Y153" s="142"/>
      <c r="Z153" s="142"/>
      <c r="AA153" s="142"/>
      <c r="AB153" s="142"/>
      <c r="AC153" s="142"/>
      <c r="AD153" s="142"/>
      <c r="AE153" s="142"/>
      <c r="AF153" s="142"/>
      <c r="AG153" s="513"/>
      <c r="AH153" s="419"/>
      <c r="AI153" s="419"/>
      <c r="AJ153" s="419"/>
      <c r="AK153" s="419"/>
      <c r="AL153" s="419"/>
      <c r="AM153" s="420"/>
    </row>
    <row r="154" spans="2:39" s="2" customFormat="1" ht="12">
      <c r="B154" s="35"/>
      <c r="C154" s="61"/>
      <c r="D154" s="60"/>
      <c r="E154" s="178" t="s">
        <v>88</v>
      </c>
      <c r="F154" s="39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C154" s="142"/>
      <c r="AD154" s="142"/>
      <c r="AE154" s="142"/>
      <c r="AF154" s="142"/>
      <c r="AG154" s="513"/>
      <c r="AH154" s="419"/>
      <c r="AI154" s="419"/>
      <c r="AJ154" s="419"/>
      <c r="AK154" s="419"/>
      <c r="AL154" s="419"/>
      <c r="AM154" s="420"/>
    </row>
    <row r="155" spans="2:39" s="2" customFormat="1" ht="12">
      <c r="B155" s="35"/>
      <c r="C155" s="61"/>
      <c r="D155" s="60"/>
      <c r="E155" s="181" t="s">
        <v>43</v>
      </c>
      <c r="F155" s="645"/>
      <c r="G155" s="158">
        <f>G264</f>
        <v>1.8962804561731963E-2</v>
      </c>
      <c r="H155" s="158">
        <f t="shared" ref="H155:I155" si="101">H264</f>
        <v>1.8937671892484929E-2</v>
      </c>
      <c r="I155" s="158">
        <f t="shared" si="101"/>
        <v>1.8930474564496595E-2</v>
      </c>
      <c r="J155" s="158">
        <f>J264</f>
        <v>1.9017892256670159E-2</v>
      </c>
      <c r="K155" s="158">
        <f t="shared" ref="K155" si="102">K264</f>
        <v>1.9250713565273681E-2</v>
      </c>
      <c r="L155" s="158">
        <f>L264</f>
        <v>1.9015854945845369E-2</v>
      </c>
      <c r="M155" s="158">
        <f t="shared" ref="M155:AE155" si="103">M264</f>
        <v>1.8904167313879953E-2</v>
      </c>
      <c r="N155" s="158">
        <f t="shared" si="103"/>
        <v>1.8811577486167439E-2</v>
      </c>
      <c r="O155" s="158">
        <f t="shared" si="103"/>
        <v>1.8854011836758076E-2</v>
      </c>
      <c r="P155" s="158">
        <f t="shared" si="103"/>
        <v>1.9231296121097446E-2</v>
      </c>
      <c r="Q155" s="158">
        <f t="shared" si="103"/>
        <v>1.9204373121391415E-2</v>
      </c>
      <c r="R155" s="158">
        <f t="shared" si="103"/>
        <v>1.8043541332362356E-2</v>
      </c>
      <c r="S155" s="158">
        <f t="shared" si="103"/>
        <v>1.787025574046839E-2</v>
      </c>
      <c r="T155" s="158">
        <f t="shared" si="103"/>
        <v>1.7757926794201614E-2</v>
      </c>
      <c r="U155" s="158">
        <f t="shared" si="103"/>
        <v>1.7477786290766316E-2</v>
      </c>
      <c r="V155" s="158">
        <f t="shared" si="103"/>
        <v>1.7462258368698826E-2</v>
      </c>
      <c r="W155" s="158">
        <f t="shared" si="103"/>
        <v>1.7548146040388041E-2</v>
      </c>
      <c r="X155" s="158">
        <f t="shared" si="103"/>
        <v>1.6952090215286479E-2</v>
      </c>
      <c r="Y155" s="158">
        <f t="shared" si="103"/>
        <v>1.6685797160549735E-2</v>
      </c>
      <c r="Z155" s="158">
        <f t="shared" si="103"/>
        <v>1.7552166174494656E-2</v>
      </c>
      <c r="AA155" s="158">
        <f t="shared" si="103"/>
        <v>1.7045830728444733E-2</v>
      </c>
      <c r="AB155" s="158">
        <f t="shared" si="103"/>
        <v>1.6578516264443066E-2</v>
      </c>
      <c r="AC155" s="158">
        <f t="shared" si="103"/>
        <v>1.7922095080040633E-2</v>
      </c>
      <c r="AD155" s="158">
        <f t="shared" si="103"/>
        <v>1.8072594634945382E-2</v>
      </c>
      <c r="AE155" s="158">
        <f t="shared" si="103"/>
        <v>1.8466208491776121E-2</v>
      </c>
      <c r="AF155" s="158"/>
      <c r="AG155" s="514" t="s">
        <v>100</v>
      </c>
      <c r="AH155" s="421"/>
      <c r="AI155" s="421"/>
      <c r="AJ155" s="421"/>
      <c r="AK155" s="421"/>
      <c r="AL155" s="421"/>
      <c r="AM155" s="422"/>
    </row>
    <row r="156" spans="2:39" s="2" customFormat="1" ht="12">
      <c r="B156" s="35"/>
      <c r="C156" s="61"/>
      <c r="D156" s="60"/>
      <c r="E156" s="181" t="s">
        <v>44</v>
      </c>
      <c r="F156" s="645"/>
      <c r="G156" s="145">
        <f>G290</f>
        <v>1.0157498367346939E-2</v>
      </c>
      <c r="H156" s="145">
        <f t="shared" ref="H156:I156" si="104">H290</f>
        <v>1.0444883064516129E-2</v>
      </c>
      <c r="I156" s="145">
        <f t="shared" si="104"/>
        <v>1.0034046370967742E-2</v>
      </c>
      <c r="J156" s="145">
        <f>J290</f>
        <v>8.3113940170940169E-3</v>
      </c>
      <c r="K156" s="145">
        <f t="shared" ref="K156" si="105">K290</f>
        <v>8.1660167364016739E-3</v>
      </c>
      <c r="L156" s="145">
        <f>L290</f>
        <v>1.2669940091730319E-2</v>
      </c>
      <c r="M156" s="145">
        <f t="shared" ref="M156:AE156" si="106">M290</f>
        <v>1.0785701444965941E-2</v>
      </c>
      <c r="N156" s="145">
        <f t="shared" si="106"/>
        <v>8.9360762392351554E-3</v>
      </c>
      <c r="O156" s="145">
        <f t="shared" si="106"/>
        <v>8.9461318340116631E-3</v>
      </c>
      <c r="P156" s="145">
        <f t="shared" si="106"/>
        <v>1.3142985721259458E-2</v>
      </c>
      <c r="Q156" s="145">
        <f t="shared" si="106"/>
        <v>9.1308199990896722E-3</v>
      </c>
      <c r="R156" s="145">
        <f t="shared" si="106"/>
        <v>8.6572957361598021E-3</v>
      </c>
      <c r="S156" s="145">
        <f t="shared" si="106"/>
        <v>8.3534030613544325E-3</v>
      </c>
      <c r="T156" s="145">
        <f t="shared" si="106"/>
        <v>9.6513386801099915E-3</v>
      </c>
      <c r="U156" s="145">
        <f t="shared" si="106"/>
        <v>9.5179410420475306E-3</v>
      </c>
      <c r="V156" s="145">
        <f t="shared" si="106"/>
        <v>9.7749144612476364E-3</v>
      </c>
      <c r="W156" s="145">
        <f t="shared" si="106"/>
        <v>1.0670662175168433E-2</v>
      </c>
      <c r="X156" s="145">
        <f t="shared" si="106"/>
        <v>1.1686853201970444E-2</v>
      </c>
      <c r="Y156" s="145">
        <f t="shared" si="106"/>
        <v>1.131337360298031E-2</v>
      </c>
      <c r="Z156" s="145">
        <f t="shared" si="106"/>
        <v>1.5412702331141663E-2</v>
      </c>
      <c r="AA156" s="145">
        <f t="shared" si="106"/>
        <v>1.011441745414119E-2</v>
      </c>
      <c r="AB156" s="145">
        <f t="shared" si="106"/>
        <v>8.3599416809605493E-3</v>
      </c>
      <c r="AC156" s="145">
        <f t="shared" si="106"/>
        <v>1.1962780089988754E-2</v>
      </c>
      <c r="AD156" s="145">
        <f t="shared" si="106"/>
        <v>1.2376912385073014E-2</v>
      </c>
      <c r="AE156" s="145">
        <f t="shared" si="106"/>
        <v>1.2489957946477333E-2</v>
      </c>
      <c r="AF156" s="145"/>
      <c r="AG156" s="519" t="s">
        <v>107</v>
      </c>
      <c r="AH156" s="431"/>
      <c r="AI156" s="431"/>
      <c r="AJ156" s="431"/>
      <c r="AK156" s="431"/>
      <c r="AL156" s="431"/>
      <c r="AM156" s="432"/>
    </row>
    <row r="157" spans="2:39" s="2" customFormat="1" ht="12">
      <c r="B157" s="35"/>
      <c r="C157" s="61"/>
      <c r="D157" s="60"/>
      <c r="E157" s="181" t="s">
        <v>82</v>
      </c>
      <c r="F157" s="645"/>
      <c r="G157" s="145">
        <f>G293</f>
        <v>9.5418157894736847E-3</v>
      </c>
      <c r="H157" s="145">
        <f t="shared" ref="H157:I157" si="107">H293</f>
        <v>9.531221967963386E-3</v>
      </c>
      <c r="I157" s="145">
        <f t="shared" si="107"/>
        <v>9.0787154566744719E-3</v>
      </c>
      <c r="J157" s="145">
        <f>J293</f>
        <v>1.4133442374854486E-2</v>
      </c>
      <c r="K157" s="145">
        <f t="shared" ref="K157" si="108">K293</f>
        <v>1.7986647252747252E-2</v>
      </c>
      <c r="L157" s="145">
        <f>L293</f>
        <v>1.5926133333333332E-2</v>
      </c>
      <c r="M157" s="145">
        <f t="shared" ref="M157:AE157" si="109">M293</f>
        <v>2.0426793413173657E-2</v>
      </c>
      <c r="N157" s="145">
        <f t="shared" si="109"/>
        <v>1.8336968441814594E-2</v>
      </c>
      <c r="O157" s="145">
        <f t="shared" si="109"/>
        <v>1.7239463054187196E-2</v>
      </c>
      <c r="P157" s="145">
        <f t="shared" si="109"/>
        <v>1.8511453345900087E-2</v>
      </c>
      <c r="Q157" s="145">
        <f t="shared" si="109"/>
        <v>1.8402708068902995E-2</v>
      </c>
      <c r="R157" s="145">
        <f t="shared" si="109"/>
        <v>1.7627734975369458E-2</v>
      </c>
      <c r="S157" s="145">
        <f t="shared" si="109"/>
        <v>1.4968187812187813E-2</v>
      </c>
      <c r="T157" s="145">
        <f t="shared" si="109"/>
        <v>1.4706945788964181E-2</v>
      </c>
      <c r="U157" s="145">
        <f t="shared" si="109"/>
        <v>1.3633614084507042E-2</v>
      </c>
      <c r="V157" s="145">
        <f t="shared" si="109"/>
        <v>1.4626904805914972E-2</v>
      </c>
      <c r="W157" s="145">
        <f t="shared" si="109"/>
        <v>1.5217383985441313E-2</v>
      </c>
      <c r="X157" s="145">
        <f t="shared" si="109"/>
        <v>1.3352783406113535E-2</v>
      </c>
      <c r="Y157" s="145">
        <f t="shared" si="109"/>
        <v>1.2280076350093112E-2</v>
      </c>
      <c r="Z157" s="145">
        <f t="shared" si="109"/>
        <v>1.1725774099318404E-3</v>
      </c>
      <c r="AA157" s="145">
        <f t="shared" si="109"/>
        <v>9.8772958167330695E-3</v>
      </c>
      <c r="AB157" s="145">
        <f t="shared" si="109"/>
        <v>3.2454916666666668E-3</v>
      </c>
      <c r="AC157" s="145">
        <f t="shared" si="109"/>
        <v>6.0962804503582393E-3</v>
      </c>
      <c r="AD157" s="145">
        <f t="shared" si="109"/>
        <v>6.3045688976377957E-3</v>
      </c>
      <c r="AE157" s="145">
        <f t="shared" si="109"/>
        <v>6.1221501472031401E-3</v>
      </c>
      <c r="AF157" s="145"/>
      <c r="AG157" s="519" t="s">
        <v>108</v>
      </c>
      <c r="AH157" s="431"/>
      <c r="AI157" s="431"/>
      <c r="AJ157" s="431"/>
      <c r="AK157" s="431"/>
      <c r="AL157" s="431"/>
      <c r="AM157" s="432"/>
    </row>
    <row r="158" spans="2:39" s="2" customFormat="1" ht="6" customHeight="1" thickBot="1">
      <c r="F158" s="8"/>
      <c r="AG158" s="4"/>
      <c r="AH158" s="8"/>
      <c r="AI158" s="8"/>
      <c r="AJ158" s="8"/>
      <c r="AK158" s="8"/>
      <c r="AL158" s="8"/>
      <c r="AM158" s="8"/>
    </row>
    <row r="159" spans="2:39" s="2" customFormat="1" ht="12">
      <c r="B159" s="65" t="s">
        <v>47</v>
      </c>
      <c r="C159" s="66"/>
      <c r="D159" s="67"/>
      <c r="E159" s="376"/>
      <c r="F159" s="136"/>
      <c r="G159" s="146"/>
      <c r="H159" s="146"/>
      <c r="I159" s="146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6"/>
      <c r="U159" s="146"/>
      <c r="V159" s="146"/>
      <c r="W159" s="146"/>
      <c r="X159" s="146"/>
      <c r="Y159" s="146"/>
      <c r="Z159" s="146"/>
      <c r="AA159" s="146"/>
      <c r="AB159" s="146"/>
      <c r="AC159" s="146"/>
      <c r="AD159" s="146"/>
      <c r="AE159" s="146"/>
      <c r="AF159" s="146"/>
      <c r="AG159" s="520"/>
      <c r="AH159" s="433"/>
      <c r="AI159" s="433"/>
      <c r="AJ159" s="433"/>
      <c r="AK159" s="433"/>
      <c r="AL159" s="433"/>
      <c r="AM159" s="434"/>
    </row>
    <row r="160" spans="2:39" s="2" customFormat="1" ht="12">
      <c r="B160" s="69"/>
      <c r="C160" s="13" t="s">
        <v>48</v>
      </c>
      <c r="D160" s="16"/>
      <c r="E160" s="183"/>
      <c r="F160" s="128"/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47"/>
      <c r="R160" s="147"/>
      <c r="S160" s="147"/>
      <c r="T160" s="147"/>
      <c r="U160" s="147"/>
      <c r="V160" s="147"/>
      <c r="W160" s="147"/>
      <c r="X160" s="147"/>
      <c r="Y160" s="147"/>
      <c r="Z160" s="147"/>
      <c r="AA160" s="147"/>
      <c r="AB160" s="147"/>
      <c r="AC160" s="147"/>
      <c r="AD160" s="147"/>
      <c r="AE160" s="147"/>
      <c r="AF160" s="147"/>
      <c r="AG160" s="521"/>
      <c r="AH160" s="435"/>
      <c r="AI160" s="435"/>
      <c r="AJ160" s="435"/>
      <c r="AK160" s="435"/>
      <c r="AL160" s="435"/>
      <c r="AM160" s="436"/>
    </row>
    <row r="161" spans="2:39" s="2" customFormat="1" ht="12">
      <c r="B161" s="69"/>
      <c r="C161" s="71"/>
      <c r="D161" s="133" t="s">
        <v>93</v>
      </c>
      <c r="E161" s="184"/>
      <c r="F161" s="129"/>
      <c r="G161" s="142">
        <v>0</v>
      </c>
      <c r="H161" s="142">
        <v>0</v>
      </c>
      <c r="I161" s="142">
        <v>0</v>
      </c>
      <c r="J161" s="142">
        <v>0</v>
      </c>
      <c r="K161" s="142">
        <v>0</v>
      </c>
      <c r="L161" s="142">
        <v>0</v>
      </c>
      <c r="M161" s="142">
        <v>0</v>
      </c>
      <c r="N161" s="142">
        <v>0</v>
      </c>
      <c r="O161" s="142">
        <v>0</v>
      </c>
      <c r="P161" s="142">
        <v>0</v>
      </c>
      <c r="Q161" s="142">
        <v>0</v>
      </c>
      <c r="R161" s="142">
        <v>0</v>
      </c>
      <c r="S161" s="142">
        <v>0</v>
      </c>
      <c r="T161" s="142">
        <v>0</v>
      </c>
      <c r="U161" s="142">
        <v>0</v>
      </c>
      <c r="V161" s="142">
        <v>0</v>
      </c>
      <c r="W161" s="142">
        <v>0</v>
      </c>
      <c r="X161" s="142">
        <v>0</v>
      </c>
      <c r="Y161" s="142">
        <v>0</v>
      </c>
      <c r="Z161" s="142">
        <v>0</v>
      </c>
      <c r="AA161" s="142">
        <v>0</v>
      </c>
      <c r="AB161" s="142">
        <v>0</v>
      </c>
      <c r="AC161" s="142">
        <v>0</v>
      </c>
      <c r="AD161" s="142">
        <v>0</v>
      </c>
      <c r="AE161" s="142">
        <v>0</v>
      </c>
      <c r="AF161" s="142"/>
      <c r="AG161" s="513" t="s">
        <v>101</v>
      </c>
      <c r="AH161" s="419"/>
      <c r="AI161" s="419"/>
      <c r="AJ161" s="419"/>
      <c r="AK161" s="419"/>
      <c r="AL161" s="419"/>
      <c r="AM161" s="420"/>
    </row>
    <row r="162" spans="2:39" s="2" customFormat="1" ht="12">
      <c r="B162" s="69"/>
      <c r="C162" s="71"/>
      <c r="D162" s="124" t="s">
        <v>94</v>
      </c>
      <c r="E162" s="185"/>
      <c r="F162" s="130"/>
      <c r="G162" s="142">
        <f>G298</f>
        <v>1.1891323200298396E-2</v>
      </c>
      <c r="H162" s="142">
        <f>H298</f>
        <v>9.750370972109396E-3</v>
      </c>
      <c r="I162" s="142">
        <f>I298</f>
        <v>1.1803271936319882E-2</v>
      </c>
      <c r="J162" s="142">
        <f t="shared" ref="J162:W162" si="110">J298</f>
        <v>1.2933734904557851E-2</v>
      </c>
      <c r="K162" s="142">
        <f t="shared" si="110"/>
        <v>1.2262091496959754E-2</v>
      </c>
      <c r="L162" s="142">
        <f t="shared" si="110"/>
        <v>1.3357583833218604E-2</v>
      </c>
      <c r="M162" s="142">
        <f t="shared" si="110"/>
        <v>1.3331425368041336E-2</v>
      </c>
      <c r="N162" s="142">
        <f t="shared" si="110"/>
        <v>1.3988184130711279E-2</v>
      </c>
      <c r="O162" s="142">
        <f t="shared" si="110"/>
        <v>1.5480025512915913E-2</v>
      </c>
      <c r="P162" s="142">
        <f t="shared" si="110"/>
        <v>1.4965978679972784E-2</v>
      </c>
      <c r="Q162" s="142">
        <f t="shared" si="110"/>
        <v>1.460037020316027E-2</v>
      </c>
      <c r="R162" s="142">
        <f t="shared" si="110"/>
        <v>1.3912678337501488E-2</v>
      </c>
      <c r="S162" s="142">
        <f t="shared" si="110"/>
        <v>1.3872676091186996E-2</v>
      </c>
      <c r="T162" s="142">
        <f t="shared" si="110"/>
        <v>1.4567101767424633E-2</v>
      </c>
      <c r="U162" s="142">
        <f t="shared" si="110"/>
        <v>1.3658692024514344E-2</v>
      </c>
      <c r="V162" s="142">
        <f t="shared" si="110"/>
        <v>1.24005204122269E-2</v>
      </c>
      <c r="W162" s="142">
        <f t="shared" si="110"/>
        <v>1.340535462211645E-2</v>
      </c>
      <c r="X162" s="142">
        <f>X298</f>
        <v>1.2406355078614439E-2</v>
      </c>
      <c r="Y162" s="142">
        <f>Y298</f>
        <v>1.3183021252292466E-2</v>
      </c>
      <c r="Z162" s="142">
        <f>Z298</f>
        <v>1.1406922318607527E-2</v>
      </c>
      <c r="AA162" s="142">
        <f t="shared" ref="AA162:AE162" si="111">AA298</f>
        <v>1.1910627650414424E-2</v>
      </c>
      <c r="AB162" s="142">
        <f t="shared" si="111"/>
        <v>1.151368468690234E-2</v>
      </c>
      <c r="AC162" s="142">
        <f t="shared" si="111"/>
        <v>1.4210762838938896E-2</v>
      </c>
      <c r="AD162" s="142">
        <f t="shared" si="111"/>
        <v>1.643613151170991E-2</v>
      </c>
      <c r="AE162" s="142">
        <f t="shared" si="111"/>
        <v>1.7067746520970432E-2</v>
      </c>
      <c r="AF162" s="142"/>
      <c r="AG162" s="513" t="s">
        <v>102</v>
      </c>
      <c r="AH162" s="419"/>
      <c r="AI162" s="419"/>
      <c r="AJ162" s="419"/>
      <c r="AK162" s="419"/>
      <c r="AL162" s="419"/>
      <c r="AM162" s="420"/>
    </row>
    <row r="163" spans="2:39" s="2" customFormat="1" ht="12">
      <c r="B163" s="69"/>
      <c r="C163" s="71"/>
      <c r="D163" s="124" t="s">
        <v>89</v>
      </c>
      <c r="E163" s="185"/>
      <c r="F163" s="130"/>
      <c r="G163" s="142">
        <f>G298</f>
        <v>1.1891323200298396E-2</v>
      </c>
      <c r="H163" s="142">
        <f>H298</f>
        <v>9.750370972109396E-3</v>
      </c>
      <c r="I163" s="142">
        <f>I298</f>
        <v>1.1803271936319882E-2</v>
      </c>
      <c r="J163" s="142">
        <f t="shared" ref="J163:W163" si="112">J298</f>
        <v>1.2933734904557851E-2</v>
      </c>
      <c r="K163" s="142">
        <f t="shared" si="112"/>
        <v>1.2262091496959754E-2</v>
      </c>
      <c r="L163" s="142">
        <f t="shared" si="112"/>
        <v>1.3357583833218604E-2</v>
      </c>
      <c r="M163" s="142">
        <f t="shared" si="112"/>
        <v>1.3331425368041336E-2</v>
      </c>
      <c r="N163" s="142">
        <f t="shared" si="112"/>
        <v>1.3988184130711279E-2</v>
      </c>
      <c r="O163" s="142">
        <f t="shared" si="112"/>
        <v>1.5480025512915913E-2</v>
      </c>
      <c r="P163" s="142">
        <f t="shared" si="112"/>
        <v>1.4965978679972784E-2</v>
      </c>
      <c r="Q163" s="142">
        <f t="shared" si="112"/>
        <v>1.460037020316027E-2</v>
      </c>
      <c r="R163" s="142">
        <f t="shared" si="112"/>
        <v>1.3912678337501488E-2</v>
      </c>
      <c r="S163" s="142">
        <f t="shared" si="112"/>
        <v>1.3872676091186996E-2</v>
      </c>
      <c r="T163" s="142">
        <f t="shared" si="112"/>
        <v>1.4567101767424633E-2</v>
      </c>
      <c r="U163" s="142">
        <f t="shared" si="112"/>
        <v>1.3658692024514344E-2</v>
      </c>
      <c r="V163" s="142">
        <f t="shared" si="112"/>
        <v>1.24005204122269E-2</v>
      </c>
      <c r="W163" s="142">
        <f t="shared" si="112"/>
        <v>1.340535462211645E-2</v>
      </c>
      <c r="X163" s="142">
        <f>X298</f>
        <v>1.2406355078614439E-2</v>
      </c>
      <c r="Y163" s="142">
        <f>Y298</f>
        <v>1.3183021252292466E-2</v>
      </c>
      <c r="Z163" s="142">
        <f>Z298</f>
        <v>1.1406922318607527E-2</v>
      </c>
      <c r="AA163" s="142">
        <f t="shared" ref="AA163:AE163" si="113">AA298</f>
        <v>1.1910627650414424E-2</v>
      </c>
      <c r="AB163" s="142">
        <f t="shared" si="113"/>
        <v>1.151368468690234E-2</v>
      </c>
      <c r="AC163" s="142">
        <f t="shared" si="113"/>
        <v>1.4210762838938896E-2</v>
      </c>
      <c r="AD163" s="142">
        <f t="shared" si="113"/>
        <v>1.643613151170991E-2</v>
      </c>
      <c r="AE163" s="142">
        <f t="shared" si="113"/>
        <v>1.7067746520970432E-2</v>
      </c>
      <c r="AF163" s="142"/>
      <c r="AG163" s="513" t="s">
        <v>102</v>
      </c>
      <c r="AH163" s="419"/>
      <c r="AI163" s="419"/>
      <c r="AJ163" s="419"/>
      <c r="AK163" s="419"/>
      <c r="AL163" s="419"/>
      <c r="AM163" s="420"/>
    </row>
    <row r="164" spans="2:39" s="2" customFormat="1" ht="12">
      <c r="B164" s="69"/>
      <c r="C164" s="73"/>
      <c r="D164" s="134" t="s">
        <v>90</v>
      </c>
      <c r="E164" s="186"/>
      <c r="F164" s="131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  <c r="AA164" s="142"/>
      <c r="AB164" s="142"/>
      <c r="AC164" s="142"/>
      <c r="AD164" s="142"/>
      <c r="AE164" s="142"/>
      <c r="AF164" s="142"/>
      <c r="AG164" s="513"/>
      <c r="AH164" s="419"/>
      <c r="AI164" s="419"/>
      <c r="AJ164" s="419"/>
      <c r="AK164" s="419"/>
      <c r="AL164" s="419"/>
      <c r="AM164" s="420"/>
    </row>
    <row r="165" spans="2:39" s="2" customFormat="1" ht="12">
      <c r="B165" s="69"/>
      <c r="C165" s="74" t="s">
        <v>49</v>
      </c>
      <c r="D165" s="135"/>
      <c r="E165" s="187"/>
      <c r="F165" s="132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57"/>
      <c r="Z165" s="157"/>
      <c r="AA165" s="157"/>
      <c r="AB165" s="157"/>
      <c r="AC165" s="157"/>
      <c r="AD165" s="157"/>
      <c r="AE165" s="157"/>
      <c r="AF165" s="157"/>
      <c r="AG165" s="522"/>
      <c r="AH165" s="437"/>
      <c r="AI165" s="437"/>
      <c r="AJ165" s="437"/>
      <c r="AK165" s="437"/>
      <c r="AL165" s="437"/>
      <c r="AM165" s="438"/>
    </row>
    <row r="166" spans="2:39" s="2" customFormat="1" ht="12">
      <c r="B166" s="69"/>
      <c r="C166" s="76"/>
      <c r="D166" s="133" t="s">
        <v>95</v>
      </c>
      <c r="E166" s="184"/>
      <c r="F166" s="129"/>
      <c r="G166" s="142">
        <f>G301</f>
        <v>2.0160362506914009E-3</v>
      </c>
      <c r="H166" s="142">
        <f>H301</f>
        <v>1.4579945609625449E-3</v>
      </c>
      <c r="I166" s="142">
        <f>I301</f>
        <v>1.9604824361785758E-3</v>
      </c>
      <c r="J166" s="142">
        <f t="shared" ref="J166:W166" si="114">J301</f>
        <v>2.0480451418744623E-3</v>
      </c>
      <c r="K166" s="142">
        <f t="shared" si="114"/>
        <v>2.1649964557859296E-3</v>
      </c>
      <c r="L166" s="142">
        <f t="shared" si="114"/>
        <v>2.1802328468090572E-3</v>
      </c>
      <c r="M166" s="142">
        <f t="shared" si="114"/>
        <v>1.8468492975734355E-3</v>
      </c>
      <c r="N166" s="142">
        <f t="shared" si="114"/>
        <v>2.0190264442636291E-3</v>
      </c>
      <c r="O166" s="142">
        <f t="shared" si="114"/>
        <v>2.0961215174611376E-3</v>
      </c>
      <c r="P166" s="142">
        <f t="shared" si="114"/>
        <v>2.1739743478637664E-3</v>
      </c>
      <c r="Q166" s="142">
        <f t="shared" si="114"/>
        <v>2.9057840249137276E-3</v>
      </c>
      <c r="R166" s="142">
        <f t="shared" si="114"/>
        <v>3.3829520406406062E-3</v>
      </c>
      <c r="S166" s="142">
        <f t="shared" si="114"/>
        <v>3.305015547281279E-3</v>
      </c>
      <c r="T166" s="142">
        <f t="shared" si="114"/>
        <v>3.4338508392526561E-3</v>
      </c>
      <c r="U166" s="142">
        <f t="shared" si="114"/>
        <v>3.2770933456161668E-3</v>
      </c>
      <c r="V166" s="142">
        <f t="shared" si="114"/>
        <v>3.1426629943093268E-3</v>
      </c>
      <c r="W166" s="142">
        <f t="shared" si="114"/>
        <v>3.1561326268807173E-3</v>
      </c>
      <c r="X166" s="142">
        <f>X301</f>
        <v>3.0232070139520418E-3</v>
      </c>
      <c r="Y166" s="142">
        <f>Y301</f>
        <v>3.5843924977120678E-3</v>
      </c>
      <c r="Z166" s="142">
        <f>Z301</f>
        <v>3.5797459199697866E-3</v>
      </c>
      <c r="AA166" s="142">
        <f t="shared" ref="AA166:AE166" si="115">AA301</f>
        <v>3.0804000662889267E-3</v>
      </c>
      <c r="AB166" s="142">
        <f t="shared" si="115"/>
        <v>2.5305677633997003E-3</v>
      </c>
      <c r="AC166" s="142">
        <f t="shared" si="115"/>
        <v>4.3818488417332975E-3</v>
      </c>
      <c r="AD166" s="142">
        <f t="shared" si="115"/>
        <v>3.1954352381612797E-3</v>
      </c>
      <c r="AE166" s="142">
        <f t="shared" si="115"/>
        <v>3.1809318870654165E-3</v>
      </c>
      <c r="AF166" s="142"/>
      <c r="AG166" s="513" t="s">
        <v>111</v>
      </c>
      <c r="AH166" s="419"/>
      <c r="AI166" s="419"/>
      <c r="AJ166" s="419"/>
      <c r="AK166" s="419"/>
      <c r="AL166" s="419"/>
      <c r="AM166" s="420"/>
    </row>
    <row r="167" spans="2:39" s="2" customFormat="1" ht="12">
      <c r="B167" s="69"/>
      <c r="C167" s="77"/>
      <c r="D167" s="134" t="s">
        <v>96</v>
      </c>
      <c r="E167" s="186"/>
      <c r="F167" s="131"/>
      <c r="G167" s="142">
        <f>G301</f>
        <v>2.0160362506914009E-3</v>
      </c>
      <c r="H167" s="142">
        <f>H301</f>
        <v>1.4579945609625449E-3</v>
      </c>
      <c r="I167" s="142">
        <f>I301</f>
        <v>1.9604824361785758E-3</v>
      </c>
      <c r="J167" s="142">
        <f t="shared" ref="J167:W167" si="116">J301</f>
        <v>2.0480451418744623E-3</v>
      </c>
      <c r="K167" s="142">
        <f t="shared" si="116"/>
        <v>2.1649964557859296E-3</v>
      </c>
      <c r="L167" s="142">
        <f t="shared" si="116"/>
        <v>2.1802328468090572E-3</v>
      </c>
      <c r="M167" s="142">
        <f t="shared" si="116"/>
        <v>1.8468492975734355E-3</v>
      </c>
      <c r="N167" s="142">
        <f t="shared" si="116"/>
        <v>2.0190264442636291E-3</v>
      </c>
      <c r="O167" s="142">
        <f t="shared" si="116"/>
        <v>2.0961215174611376E-3</v>
      </c>
      <c r="P167" s="142">
        <f t="shared" si="116"/>
        <v>2.1739743478637664E-3</v>
      </c>
      <c r="Q167" s="142">
        <f t="shared" si="116"/>
        <v>2.9057840249137276E-3</v>
      </c>
      <c r="R167" s="142">
        <f t="shared" si="116"/>
        <v>3.3829520406406062E-3</v>
      </c>
      <c r="S167" s="142">
        <f t="shared" si="116"/>
        <v>3.305015547281279E-3</v>
      </c>
      <c r="T167" s="142">
        <f t="shared" si="116"/>
        <v>3.4338508392526561E-3</v>
      </c>
      <c r="U167" s="142">
        <f t="shared" si="116"/>
        <v>3.2770933456161668E-3</v>
      </c>
      <c r="V167" s="142">
        <f t="shared" si="116"/>
        <v>3.1426629943093268E-3</v>
      </c>
      <c r="W167" s="142">
        <f t="shared" si="116"/>
        <v>3.1561326268807173E-3</v>
      </c>
      <c r="X167" s="142">
        <f>X301</f>
        <v>3.0232070139520418E-3</v>
      </c>
      <c r="Y167" s="142">
        <f>Y301</f>
        <v>3.5843924977120678E-3</v>
      </c>
      <c r="Z167" s="142">
        <f>Z301</f>
        <v>3.5797459199697866E-3</v>
      </c>
      <c r="AA167" s="142">
        <f t="shared" ref="AA167:AE167" si="117">AA301</f>
        <v>3.0804000662889267E-3</v>
      </c>
      <c r="AB167" s="142">
        <f t="shared" si="117"/>
        <v>2.5305677633997003E-3</v>
      </c>
      <c r="AC167" s="142">
        <f t="shared" si="117"/>
        <v>4.3818488417332975E-3</v>
      </c>
      <c r="AD167" s="142">
        <f t="shared" si="117"/>
        <v>3.1954352381612797E-3</v>
      </c>
      <c r="AE167" s="142">
        <f t="shared" si="117"/>
        <v>3.1809318870654165E-3</v>
      </c>
      <c r="AF167" s="142"/>
      <c r="AG167" s="513" t="s">
        <v>111</v>
      </c>
      <c r="AH167" s="419"/>
      <c r="AI167" s="419"/>
      <c r="AJ167" s="419"/>
      <c r="AK167" s="419"/>
      <c r="AL167" s="419"/>
      <c r="AM167" s="420"/>
    </row>
    <row r="168" spans="2:39" s="2" customFormat="1" ht="12">
      <c r="B168" s="69"/>
      <c r="C168" s="78" t="s">
        <v>50</v>
      </c>
      <c r="D168" s="120"/>
      <c r="E168" s="188"/>
      <c r="F168" s="111"/>
      <c r="G168" s="148">
        <f>G304</f>
        <v>1.1382478733713793E-2</v>
      </c>
      <c r="H168" s="148">
        <f>H304</f>
        <v>9.370217993079584E-3</v>
      </c>
      <c r="I168" s="148">
        <f>I304</f>
        <v>1.0674989144155515E-2</v>
      </c>
      <c r="J168" s="148">
        <f t="shared" ref="J168:W168" si="118">J304</f>
        <v>1.2209772047832586E-2</v>
      </c>
      <c r="K168" s="148">
        <f t="shared" si="118"/>
        <v>1.2167996823956443E-2</v>
      </c>
      <c r="L168" s="148">
        <f t="shared" si="118"/>
        <v>1.2003522611356681E-2</v>
      </c>
      <c r="M168" s="148">
        <f t="shared" si="118"/>
        <v>1.1513095410695366E-2</v>
      </c>
      <c r="N168" s="148">
        <f t="shared" si="118"/>
        <v>1.127709627586207E-2</v>
      </c>
      <c r="O168" s="148">
        <f t="shared" si="118"/>
        <v>1.2632304015296369E-2</v>
      </c>
      <c r="P168" s="148">
        <f t="shared" si="118"/>
        <v>1.3898069300433129E-2</v>
      </c>
      <c r="Q168" s="148">
        <f t="shared" si="118"/>
        <v>1.4011000462259792E-2</v>
      </c>
      <c r="R168" s="148">
        <f t="shared" si="118"/>
        <v>1.3593546235819869E-2</v>
      </c>
      <c r="S168" s="148">
        <f t="shared" si="118"/>
        <v>1.3109538810108999E-2</v>
      </c>
      <c r="T168" s="148">
        <f t="shared" si="118"/>
        <v>1.27995485638194E-2</v>
      </c>
      <c r="U168" s="148">
        <f t="shared" si="118"/>
        <v>1.2029535722683983E-2</v>
      </c>
      <c r="V168" s="148">
        <f t="shared" si="118"/>
        <v>1.2652994398059132E-2</v>
      </c>
      <c r="W168" s="148">
        <f t="shared" si="118"/>
        <v>1.3157018045623064E-2</v>
      </c>
      <c r="X168" s="148">
        <f>X304</f>
        <v>1.2044101355737325E-2</v>
      </c>
      <c r="Y168" s="148">
        <f>Y304</f>
        <v>1.1606627273010438E-2</v>
      </c>
      <c r="Z168" s="148">
        <f>Z304</f>
        <v>1.24432777297843E-2</v>
      </c>
      <c r="AA168" s="148">
        <f t="shared" ref="AA168:AE168" si="119">AA304</f>
        <v>1.2076527711487588E-2</v>
      </c>
      <c r="AB168" s="148">
        <f t="shared" si="119"/>
        <v>1.0269645707090201E-2</v>
      </c>
      <c r="AC168" s="148">
        <f t="shared" si="119"/>
        <v>1.2264543925088696E-2</v>
      </c>
      <c r="AD168" s="148">
        <f t="shared" si="119"/>
        <v>1.290042076373768E-2</v>
      </c>
      <c r="AE168" s="148">
        <f t="shared" si="119"/>
        <v>1.275612606318303E-2</v>
      </c>
      <c r="AF168" s="148"/>
      <c r="AG168" s="523" t="s">
        <v>112</v>
      </c>
      <c r="AH168" s="439"/>
      <c r="AI168" s="439"/>
      <c r="AJ168" s="439"/>
      <c r="AK168" s="439"/>
      <c r="AL168" s="439"/>
      <c r="AM168" s="440"/>
    </row>
    <row r="169" spans="2:39" s="2" customFormat="1" ht="12">
      <c r="B169" s="69"/>
      <c r="C169" s="80" t="s">
        <v>51</v>
      </c>
      <c r="D169" s="121"/>
      <c r="E169" s="189"/>
      <c r="F169" s="112"/>
      <c r="G169" s="149">
        <f>G307</f>
        <v>1.7675679681851051E-2</v>
      </c>
      <c r="H169" s="149">
        <f>H307</f>
        <v>1.2889005064715815E-2</v>
      </c>
      <c r="I169" s="149">
        <f>I307</f>
        <v>1.7182847938144331E-2</v>
      </c>
      <c r="J169" s="149">
        <f t="shared" ref="J169:W169" si="120">J307</f>
        <v>1.7817301627033794E-2</v>
      </c>
      <c r="K169" s="149">
        <f t="shared" si="120"/>
        <v>2.1597851851851851E-2</v>
      </c>
      <c r="L169" s="149">
        <f t="shared" si="120"/>
        <v>2.018757694826457E-2</v>
      </c>
      <c r="M169" s="149">
        <f t="shared" si="120"/>
        <v>1.9592773139312979E-2</v>
      </c>
      <c r="N169" s="149">
        <f t="shared" si="120"/>
        <v>2.0485050527484731E-2</v>
      </c>
      <c r="O169" s="149">
        <f t="shared" si="120"/>
        <v>2.2955878066553314E-2</v>
      </c>
      <c r="P169" s="149">
        <f t="shared" si="120"/>
        <v>2.2472960297766749E-2</v>
      </c>
      <c r="Q169" s="149">
        <f t="shared" si="120"/>
        <v>1.9716016535933856E-2</v>
      </c>
      <c r="R169" s="149">
        <f t="shared" si="120"/>
        <v>3.0389372724435659E-2</v>
      </c>
      <c r="S169" s="149">
        <f t="shared" si="120"/>
        <v>2.8481705019718327E-2</v>
      </c>
      <c r="T169" s="149">
        <f t="shared" si="120"/>
        <v>3.0280081732145307E-2</v>
      </c>
      <c r="U169" s="149">
        <f t="shared" si="120"/>
        <v>3.1460130406028707E-2</v>
      </c>
      <c r="V169" s="149">
        <f t="shared" si="120"/>
        <v>2.927881357328721E-2</v>
      </c>
      <c r="W169" s="149">
        <f t="shared" si="120"/>
        <v>3.1753160094671079E-2</v>
      </c>
      <c r="X169" s="149">
        <f>X307</f>
        <v>2.6044950065536436E-3</v>
      </c>
      <c r="Y169" s="149">
        <f>Y307</f>
        <v>3.6198577582856944E-3</v>
      </c>
      <c r="Z169" s="149">
        <f>Z307</f>
        <v>4.5474156944913758E-3</v>
      </c>
      <c r="AA169" s="149">
        <f t="shared" ref="AA169:AE169" si="121">AA307</f>
        <v>3.3471005934876064E-2</v>
      </c>
      <c r="AB169" s="149">
        <f t="shared" si="121"/>
        <v>7.6205215952687456E-3</v>
      </c>
      <c r="AC169" s="149">
        <f t="shared" si="121"/>
        <v>3.1026618659380775E-2</v>
      </c>
      <c r="AD169" s="149">
        <f t="shared" si="121"/>
        <v>3.5081484620884312E-2</v>
      </c>
      <c r="AE169" s="149">
        <f t="shared" si="121"/>
        <v>3.3233141173962463E-2</v>
      </c>
      <c r="AF169" s="149"/>
      <c r="AG169" s="524" t="s">
        <v>100</v>
      </c>
      <c r="AH169" s="441"/>
      <c r="AI169" s="441"/>
      <c r="AJ169" s="441"/>
      <c r="AK169" s="441"/>
      <c r="AL169" s="441"/>
      <c r="AM169" s="442"/>
    </row>
    <row r="170" spans="2:39" s="2" customFormat="1" ht="12.75" thickBot="1">
      <c r="B170" s="82"/>
      <c r="C170" s="83" t="s">
        <v>97</v>
      </c>
      <c r="D170" s="122"/>
      <c r="E170" s="190"/>
      <c r="F170" s="113"/>
      <c r="G170" s="150">
        <f>G314</f>
        <v>2.9373715002721172E-2</v>
      </c>
      <c r="H170" s="150">
        <f>H314</f>
        <v>2.6517188998671056E-2</v>
      </c>
      <c r="I170" s="150">
        <f>I314</f>
        <v>2.7329420783166424E-2</v>
      </c>
      <c r="J170" s="150">
        <f t="shared" ref="J170:W170" si="122">J314</f>
        <v>2.9769788430409224E-2</v>
      </c>
      <c r="K170" s="150">
        <f t="shared" si="122"/>
        <v>2.8699880573248404E-2</v>
      </c>
      <c r="L170" s="150">
        <f t="shared" si="122"/>
        <v>2.8735272947138082E-2</v>
      </c>
      <c r="M170" s="150">
        <f t="shared" si="122"/>
        <v>2.7925673842439575E-2</v>
      </c>
      <c r="N170" s="150">
        <f t="shared" si="122"/>
        <v>2.7380423108681412E-2</v>
      </c>
      <c r="O170" s="150">
        <f t="shared" si="122"/>
        <v>2.7198101294253065E-2</v>
      </c>
      <c r="P170" s="150">
        <f t="shared" si="122"/>
        <v>2.81785733029093E-2</v>
      </c>
      <c r="Q170" s="150">
        <f t="shared" si="122"/>
        <v>2.8210071795755434E-2</v>
      </c>
      <c r="R170" s="150">
        <f t="shared" si="122"/>
        <v>2.5976382681564249E-2</v>
      </c>
      <c r="S170" s="150">
        <f t="shared" si="122"/>
        <v>2.5644519706255673E-2</v>
      </c>
      <c r="T170" s="150">
        <f t="shared" si="122"/>
        <v>2.4084149799084759E-2</v>
      </c>
      <c r="U170" s="150">
        <f t="shared" si="122"/>
        <v>2.3177451691008953E-2</v>
      </c>
      <c r="V170" s="150">
        <f t="shared" si="122"/>
        <v>2.2861462776862677E-2</v>
      </c>
      <c r="W170" s="150">
        <f t="shared" si="122"/>
        <v>2.3107381702337938E-2</v>
      </c>
      <c r="X170" s="150">
        <f>X314</f>
        <v>2.2179009682053979E-2</v>
      </c>
      <c r="Y170" s="150">
        <f>Y314</f>
        <v>2.2466048478523123E-2</v>
      </c>
      <c r="Z170" s="150">
        <f>Z314</f>
        <v>2.2019424282479202E-2</v>
      </c>
      <c r="AA170" s="150">
        <f t="shared" ref="AA170:AE170" si="123">AA314</f>
        <v>2.158802108358222E-2</v>
      </c>
      <c r="AB170" s="150">
        <f t="shared" si="123"/>
        <v>1.5389537196163495E-2</v>
      </c>
      <c r="AC170" s="150">
        <f t="shared" si="123"/>
        <v>1.7311235407009365E-2</v>
      </c>
      <c r="AD170" s="150">
        <f t="shared" si="123"/>
        <v>1.7941608909994272E-2</v>
      </c>
      <c r="AE170" s="150">
        <f t="shared" si="123"/>
        <v>1.8054110218306475E-2</v>
      </c>
      <c r="AF170" s="150"/>
      <c r="AG170" s="525" t="s">
        <v>113</v>
      </c>
      <c r="AH170" s="443"/>
      <c r="AI170" s="443"/>
      <c r="AJ170" s="443"/>
      <c r="AK170" s="443"/>
      <c r="AL170" s="443"/>
      <c r="AM170" s="444"/>
    </row>
    <row r="171" spans="2:39" s="2" customFormat="1" ht="12">
      <c r="B171" s="85" t="s">
        <v>52</v>
      </c>
      <c r="C171" s="86"/>
      <c r="D171" s="86"/>
      <c r="E171" s="191"/>
      <c r="F171" s="114"/>
      <c r="G171" s="151"/>
      <c r="H171" s="151"/>
      <c r="I171" s="151"/>
      <c r="J171" s="151"/>
      <c r="K171" s="151"/>
      <c r="L171" s="151"/>
      <c r="M171" s="151"/>
      <c r="N171" s="151"/>
      <c r="O171" s="151"/>
      <c r="P171" s="151"/>
      <c r="Q171" s="151"/>
      <c r="R171" s="151"/>
      <c r="S171" s="151"/>
      <c r="T171" s="151"/>
      <c r="U171" s="15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526"/>
      <c r="AH171" s="445"/>
      <c r="AI171" s="445"/>
      <c r="AJ171" s="445"/>
      <c r="AK171" s="445"/>
      <c r="AL171" s="445"/>
      <c r="AM171" s="446"/>
    </row>
    <row r="172" spans="2:39" s="2" customFormat="1" ht="12">
      <c r="B172" s="88"/>
      <c r="C172" s="89" t="s">
        <v>67</v>
      </c>
      <c r="D172" s="123"/>
      <c r="E172" s="192"/>
      <c r="F172" s="115"/>
      <c r="G172" s="139">
        <f>G321</f>
        <v>1.9430784997985985E-2</v>
      </c>
      <c r="H172" s="139">
        <f>H321</f>
        <v>1.9326849097470795E-2</v>
      </c>
      <c r="I172" s="139">
        <f>I321</f>
        <v>1.899208202635003E-2</v>
      </c>
      <c r="J172" s="139">
        <f>J321</f>
        <v>1.8600624557194217E-2</v>
      </c>
      <c r="K172" s="139">
        <f t="shared" ref="K172:AE172" si="124">K321</f>
        <v>1.7659663029327796E-2</v>
      </c>
      <c r="L172" s="139">
        <f t="shared" si="124"/>
        <v>1.7773204387317686E-2</v>
      </c>
      <c r="M172" s="139">
        <f t="shared" si="124"/>
        <v>1.705795686207013E-2</v>
      </c>
      <c r="N172" s="139">
        <f t="shared" si="124"/>
        <v>1.7006096223394548E-2</v>
      </c>
      <c r="O172" s="139">
        <f t="shared" si="124"/>
        <v>1.7427244886662609E-2</v>
      </c>
      <c r="P172" s="139">
        <f t="shared" si="124"/>
        <v>1.8334903351209002E-2</v>
      </c>
      <c r="Q172" s="139">
        <f t="shared" si="124"/>
        <v>1.877097955805692E-2</v>
      </c>
      <c r="R172" s="139">
        <f t="shared" si="124"/>
        <v>1.8783493016561053E-2</v>
      </c>
      <c r="S172" s="139">
        <f t="shared" si="124"/>
        <v>1.7487193241637927E-2</v>
      </c>
      <c r="T172" s="139">
        <f t="shared" si="124"/>
        <v>2.1949039174947893E-2</v>
      </c>
      <c r="U172" s="139">
        <f t="shared" si="124"/>
        <v>2.1512174196838582E-2</v>
      </c>
      <c r="V172" s="139">
        <f t="shared" si="124"/>
        <v>2.1615333557217713E-2</v>
      </c>
      <c r="W172" s="139">
        <f t="shared" si="124"/>
        <v>2.2032323914652228E-2</v>
      </c>
      <c r="X172" s="139">
        <f t="shared" si="124"/>
        <v>2.3967048162803956E-2</v>
      </c>
      <c r="Y172" s="139">
        <f t="shared" si="124"/>
        <v>2.3467884200997203E-2</v>
      </c>
      <c r="Z172" s="139">
        <f t="shared" si="124"/>
        <v>2.1989065159262602E-2</v>
      </c>
      <c r="AA172" s="139">
        <f t="shared" si="124"/>
        <v>2.4019628066981536E-2</v>
      </c>
      <c r="AB172" s="139">
        <f t="shared" si="124"/>
        <v>2.5642116112784871E-2</v>
      </c>
      <c r="AC172" s="139">
        <f t="shared" si="124"/>
        <v>2.6615192768578304E-2</v>
      </c>
      <c r="AD172" s="139">
        <f t="shared" si="124"/>
        <v>3.1053899641219674E-2</v>
      </c>
      <c r="AE172" s="139">
        <f t="shared" si="124"/>
        <v>1.6881302592540351E-2</v>
      </c>
      <c r="AF172" s="139"/>
      <c r="AG172" s="527" t="s">
        <v>115</v>
      </c>
      <c r="AH172" s="447"/>
      <c r="AI172" s="447"/>
      <c r="AJ172" s="447"/>
      <c r="AK172" s="447"/>
      <c r="AL172" s="447"/>
      <c r="AM172" s="448"/>
    </row>
    <row r="173" spans="2:39" s="2" customFormat="1" ht="12">
      <c r="B173" s="88"/>
      <c r="C173" s="90" t="s">
        <v>258</v>
      </c>
      <c r="D173" s="124"/>
      <c r="E173" s="193"/>
      <c r="F173" s="116"/>
      <c r="G173" s="139">
        <f>G264</f>
        <v>1.8962804561731963E-2</v>
      </c>
      <c r="H173" s="139">
        <f>H264</f>
        <v>1.8937671892484929E-2</v>
      </c>
      <c r="I173" s="139">
        <f>I264</f>
        <v>1.8930474564496595E-2</v>
      </c>
      <c r="J173" s="139">
        <f>J264</f>
        <v>1.9017892256670159E-2</v>
      </c>
      <c r="K173" s="139">
        <f t="shared" ref="K173:AE173" si="125">K264</f>
        <v>1.9250713565273681E-2</v>
      </c>
      <c r="L173" s="139">
        <f t="shared" si="125"/>
        <v>1.9015854945845369E-2</v>
      </c>
      <c r="M173" s="139">
        <f t="shared" si="125"/>
        <v>1.8904167313879953E-2</v>
      </c>
      <c r="N173" s="139">
        <f t="shared" si="125"/>
        <v>1.8811577486167439E-2</v>
      </c>
      <c r="O173" s="139">
        <f t="shared" si="125"/>
        <v>1.8854011836758076E-2</v>
      </c>
      <c r="P173" s="139">
        <f t="shared" si="125"/>
        <v>1.9231296121097446E-2</v>
      </c>
      <c r="Q173" s="139">
        <f t="shared" si="125"/>
        <v>1.9204373121391415E-2</v>
      </c>
      <c r="R173" s="139">
        <f t="shared" si="125"/>
        <v>1.8043541332362356E-2</v>
      </c>
      <c r="S173" s="139">
        <f t="shared" si="125"/>
        <v>1.787025574046839E-2</v>
      </c>
      <c r="T173" s="139">
        <f t="shared" si="125"/>
        <v>1.7757926794201614E-2</v>
      </c>
      <c r="U173" s="139">
        <f t="shared" si="125"/>
        <v>1.7477786290766316E-2</v>
      </c>
      <c r="V173" s="139">
        <f t="shared" si="125"/>
        <v>1.7462258368698826E-2</v>
      </c>
      <c r="W173" s="139">
        <f t="shared" si="125"/>
        <v>1.7548146040388041E-2</v>
      </c>
      <c r="X173" s="139">
        <f t="shared" si="125"/>
        <v>1.6952090215286479E-2</v>
      </c>
      <c r="Y173" s="139">
        <f t="shared" si="125"/>
        <v>1.6685797160549735E-2</v>
      </c>
      <c r="Z173" s="139">
        <f t="shared" si="125"/>
        <v>1.7552166174494656E-2</v>
      </c>
      <c r="AA173" s="139">
        <f t="shared" si="125"/>
        <v>1.7045830728444733E-2</v>
      </c>
      <c r="AB173" s="139">
        <f t="shared" si="125"/>
        <v>1.6578516264443066E-2</v>
      </c>
      <c r="AC173" s="139">
        <f t="shared" si="125"/>
        <v>1.7922095080040633E-2</v>
      </c>
      <c r="AD173" s="139">
        <f t="shared" si="125"/>
        <v>1.8072594634945382E-2</v>
      </c>
      <c r="AE173" s="139">
        <f t="shared" si="125"/>
        <v>1.8466208491776121E-2</v>
      </c>
      <c r="AF173" s="139"/>
      <c r="AG173" s="527" t="s">
        <v>100</v>
      </c>
      <c r="AH173" s="447"/>
      <c r="AI173" s="447"/>
      <c r="AJ173" s="447"/>
      <c r="AK173" s="447"/>
      <c r="AL173" s="447"/>
      <c r="AM173" s="448"/>
    </row>
    <row r="174" spans="2:39" s="2" customFormat="1" ht="12.75" thickBot="1">
      <c r="B174" s="91"/>
      <c r="C174" s="92" t="s">
        <v>54</v>
      </c>
      <c r="D174" s="125"/>
      <c r="E174" s="194"/>
      <c r="F174" s="117"/>
      <c r="G174" s="139">
        <f>G330</f>
        <v>3.8097686552654747E-2</v>
      </c>
      <c r="H174" s="139">
        <f>H330</f>
        <v>3.5601344209892707E-2</v>
      </c>
      <c r="I174" s="139">
        <f>I330</f>
        <v>3.5397211239481856E-2</v>
      </c>
      <c r="J174" s="139">
        <f>J330</f>
        <v>3.3531785456918164E-2</v>
      </c>
      <c r="K174" s="139">
        <f t="shared" ref="K174:AE174" si="126">K330</f>
        <v>3.2756147982017404E-2</v>
      </c>
      <c r="L174" s="139">
        <f t="shared" si="126"/>
        <v>3.3070503451423254E-2</v>
      </c>
      <c r="M174" s="139">
        <f t="shared" si="126"/>
        <v>3.1753742145258258E-2</v>
      </c>
      <c r="N174" s="139">
        <f t="shared" si="126"/>
        <v>3.1736382891888952E-2</v>
      </c>
      <c r="O174" s="139">
        <f t="shared" si="126"/>
        <v>3.0587193448923397E-2</v>
      </c>
      <c r="P174" s="139">
        <f t="shared" si="126"/>
        <v>2.916865748036717E-2</v>
      </c>
      <c r="Q174" s="139">
        <f t="shared" si="126"/>
        <v>2.8590374302277032E-2</v>
      </c>
      <c r="R174" s="139">
        <f t="shared" si="126"/>
        <v>2.8708704900984192E-2</v>
      </c>
      <c r="S174" s="139">
        <f t="shared" si="126"/>
        <v>2.7206296202126997E-2</v>
      </c>
      <c r="T174" s="139">
        <f t="shared" si="126"/>
        <v>2.662304826913351E-2</v>
      </c>
      <c r="U174" s="139">
        <f t="shared" si="126"/>
        <v>2.6412646498603011E-2</v>
      </c>
      <c r="V174" s="139">
        <f t="shared" si="126"/>
        <v>2.6421132868507766E-2</v>
      </c>
      <c r="W174" s="139">
        <f t="shared" si="126"/>
        <v>2.6169626935293431E-2</v>
      </c>
      <c r="X174" s="139">
        <f t="shared" si="126"/>
        <v>2.6281562943995633E-2</v>
      </c>
      <c r="Y174" s="139">
        <f t="shared" si="126"/>
        <v>2.529092281705661E-2</v>
      </c>
      <c r="Z174" s="139">
        <f t="shared" si="126"/>
        <v>2.374028824391174E-2</v>
      </c>
      <c r="AA174" s="139">
        <f t="shared" si="126"/>
        <v>2.421322613824721E-2</v>
      </c>
      <c r="AB174" s="139">
        <f t="shared" si="126"/>
        <v>2.3901386262254888E-2</v>
      </c>
      <c r="AC174" s="139">
        <f t="shared" si="126"/>
        <v>2.3434520857673783E-2</v>
      </c>
      <c r="AD174" s="139">
        <f t="shared" si="126"/>
        <v>2.277974510222151E-2</v>
      </c>
      <c r="AE174" s="139">
        <f t="shared" si="126"/>
        <v>2.2938499262681596E-2</v>
      </c>
      <c r="AF174" s="139"/>
      <c r="AG174" s="527" t="s">
        <v>114</v>
      </c>
      <c r="AH174" s="447"/>
      <c r="AI174" s="447"/>
      <c r="AJ174" s="447"/>
      <c r="AK174" s="447"/>
      <c r="AL174" s="447"/>
      <c r="AM174" s="448"/>
    </row>
    <row r="175" spans="2:39" s="2" customFormat="1" ht="13.5">
      <c r="B175" s="93" t="s">
        <v>92</v>
      </c>
      <c r="C175" s="94"/>
      <c r="D175" s="126"/>
      <c r="E175" s="195"/>
      <c r="F175" s="173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/>
      <c r="AF175" s="152"/>
      <c r="AG175" s="528"/>
      <c r="AH175" s="449"/>
      <c r="AI175" s="449"/>
      <c r="AJ175" s="449"/>
      <c r="AK175" s="449"/>
      <c r="AL175" s="449"/>
      <c r="AM175" s="450"/>
    </row>
    <row r="176" spans="2:39" s="2" customFormat="1" ht="12">
      <c r="B176" s="96"/>
      <c r="C176" s="97" t="s">
        <v>55</v>
      </c>
      <c r="D176" s="98"/>
      <c r="E176" s="196"/>
      <c r="F176" s="99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3"/>
      <c r="T176" s="153"/>
      <c r="U176" s="15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529"/>
      <c r="AH176" s="451"/>
      <c r="AI176" s="451"/>
      <c r="AJ176" s="451"/>
      <c r="AK176" s="451"/>
      <c r="AL176" s="451"/>
      <c r="AM176" s="452"/>
    </row>
    <row r="177" spans="2:39" s="2" customFormat="1" ht="12">
      <c r="B177" s="96"/>
      <c r="C177" s="61"/>
      <c r="D177" s="101" t="s">
        <v>56</v>
      </c>
      <c r="E177" s="197"/>
      <c r="F177" s="118"/>
      <c r="G177" s="139">
        <f>G333</f>
        <v>2.8571237856208357E-2</v>
      </c>
      <c r="H177" s="139">
        <f>H333</f>
        <v>2.8678291780756114E-2</v>
      </c>
      <c r="I177" s="139">
        <f>I333</f>
        <v>2.871141056544594E-2</v>
      </c>
      <c r="J177" s="139">
        <f>J333</f>
        <v>2.8804668136843542E-2</v>
      </c>
      <c r="K177" s="139">
        <f t="shared" ref="K177:AE177" si="127">K333</f>
        <v>2.8889466082651531E-2</v>
      </c>
      <c r="L177" s="139">
        <f t="shared" si="127"/>
        <v>2.8914321100862797E-2</v>
      </c>
      <c r="M177" s="139">
        <f t="shared" si="127"/>
        <v>2.8986876934721063E-2</v>
      </c>
      <c r="N177" s="139">
        <f t="shared" si="127"/>
        <v>2.9091507863388776E-2</v>
      </c>
      <c r="O177" s="139">
        <f t="shared" si="127"/>
        <v>2.9207008589517282E-2</v>
      </c>
      <c r="P177" s="139">
        <f t="shared" si="127"/>
        <v>2.9289652069031408E-2</v>
      </c>
      <c r="Q177" s="139">
        <f t="shared" si="127"/>
        <v>2.9346565972739772E-2</v>
      </c>
      <c r="R177" s="139">
        <f t="shared" si="127"/>
        <v>2.9426455247235552E-2</v>
      </c>
      <c r="S177" s="139">
        <f t="shared" si="127"/>
        <v>2.9383222544626924E-2</v>
      </c>
      <c r="T177" s="139">
        <f t="shared" si="127"/>
        <v>2.9388427309101278E-2</v>
      </c>
      <c r="U177" s="139">
        <f t="shared" si="127"/>
        <v>2.9387516097618933E-2</v>
      </c>
      <c r="V177" s="139">
        <f t="shared" si="127"/>
        <v>2.9419111723056064E-2</v>
      </c>
      <c r="W177" s="139">
        <f t="shared" si="127"/>
        <v>2.9413124636092754E-2</v>
      </c>
      <c r="X177" s="139">
        <f t="shared" si="127"/>
        <v>2.9491516675233514E-2</v>
      </c>
      <c r="Y177" s="139">
        <f t="shared" si="127"/>
        <v>2.9559897921037904E-2</v>
      </c>
      <c r="Z177" s="139">
        <f t="shared" si="127"/>
        <v>2.9641058358125721E-2</v>
      </c>
      <c r="AA177" s="139">
        <f t="shared" si="127"/>
        <v>2.9699714739890682E-2</v>
      </c>
      <c r="AB177" s="139">
        <f t="shared" si="127"/>
        <v>2.7659014668157601E-2</v>
      </c>
      <c r="AC177" s="139">
        <f t="shared" si="127"/>
        <v>2.8117375535773162E-2</v>
      </c>
      <c r="AD177" s="139">
        <f t="shared" si="127"/>
        <v>2.8591897015385975E-2</v>
      </c>
      <c r="AE177" s="139">
        <f t="shared" si="127"/>
        <v>0.13668826874752016</v>
      </c>
      <c r="AF177" s="139"/>
      <c r="AG177" s="527" t="s">
        <v>116</v>
      </c>
      <c r="AH177" s="447"/>
      <c r="AI177" s="447"/>
      <c r="AJ177" s="447"/>
      <c r="AK177" s="447"/>
      <c r="AL177" s="447"/>
      <c r="AM177" s="448"/>
    </row>
    <row r="178" spans="2:39" s="2" customFormat="1" ht="12">
      <c r="B178" s="96"/>
      <c r="C178" s="102"/>
      <c r="D178" s="127" t="s">
        <v>57</v>
      </c>
      <c r="E178" s="198"/>
      <c r="F178" s="119"/>
      <c r="G178" s="154">
        <f>G333</f>
        <v>2.8571237856208357E-2</v>
      </c>
      <c r="H178" s="154">
        <f>H333</f>
        <v>2.8678291780756114E-2</v>
      </c>
      <c r="I178" s="154">
        <f>I333</f>
        <v>2.871141056544594E-2</v>
      </c>
      <c r="J178" s="154">
        <f>J333</f>
        <v>2.8804668136843542E-2</v>
      </c>
      <c r="K178" s="154">
        <f t="shared" ref="K178:AE178" si="128">K333</f>
        <v>2.8889466082651531E-2</v>
      </c>
      <c r="L178" s="154">
        <f t="shared" si="128"/>
        <v>2.8914321100862797E-2</v>
      </c>
      <c r="M178" s="154">
        <f t="shared" si="128"/>
        <v>2.8986876934721063E-2</v>
      </c>
      <c r="N178" s="154">
        <f t="shared" si="128"/>
        <v>2.9091507863388776E-2</v>
      </c>
      <c r="O178" s="154">
        <f t="shared" si="128"/>
        <v>2.9207008589517282E-2</v>
      </c>
      <c r="P178" s="154">
        <f t="shared" si="128"/>
        <v>2.9289652069031408E-2</v>
      </c>
      <c r="Q178" s="154">
        <f t="shared" si="128"/>
        <v>2.9346565972739772E-2</v>
      </c>
      <c r="R178" s="154">
        <f t="shared" si="128"/>
        <v>2.9426455247235552E-2</v>
      </c>
      <c r="S178" s="154">
        <f t="shared" si="128"/>
        <v>2.9383222544626924E-2</v>
      </c>
      <c r="T178" s="154">
        <f t="shared" si="128"/>
        <v>2.9388427309101278E-2</v>
      </c>
      <c r="U178" s="154">
        <f t="shared" si="128"/>
        <v>2.9387516097618933E-2</v>
      </c>
      <c r="V178" s="154">
        <f t="shared" si="128"/>
        <v>2.9419111723056064E-2</v>
      </c>
      <c r="W178" s="154">
        <f t="shared" si="128"/>
        <v>2.9413124636092754E-2</v>
      </c>
      <c r="X178" s="154">
        <f t="shared" si="128"/>
        <v>2.9491516675233514E-2</v>
      </c>
      <c r="Y178" s="154">
        <f t="shared" si="128"/>
        <v>2.9559897921037904E-2</v>
      </c>
      <c r="Z178" s="154">
        <f t="shared" si="128"/>
        <v>2.9641058358125721E-2</v>
      </c>
      <c r="AA178" s="154">
        <f t="shared" si="128"/>
        <v>2.9699714739890682E-2</v>
      </c>
      <c r="AB178" s="154">
        <f t="shared" si="128"/>
        <v>2.7659014668157601E-2</v>
      </c>
      <c r="AC178" s="154">
        <f t="shared" si="128"/>
        <v>2.8117375535773162E-2</v>
      </c>
      <c r="AD178" s="154">
        <f t="shared" si="128"/>
        <v>2.8591897015385975E-2</v>
      </c>
      <c r="AE178" s="154">
        <f t="shared" si="128"/>
        <v>0.13668826874752016</v>
      </c>
      <c r="AF178" s="154"/>
      <c r="AG178" s="530" t="s">
        <v>116</v>
      </c>
      <c r="AH178" s="453"/>
      <c r="AI178" s="453"/>
      <c r="AJ178" s="453"/>
      <c r="AK178" s="453"/>
      <c r="AL178" s="453"/>
      <c r="AM178" s="454"/>
    </row>
    <row r="179" spans="2:39" s="2" customFormat="1" ht="12">
      <c r="B179" s="96"/>
      <c r="C179" s="104" t="s">
        <v>261</v>
      </c>
      <c r="D179" s="105"/>
      <c r="E179" s="199"/>
      <c r="F179" s="115"/>
      <c r="G179" s="155">
        <f>G336</f>
        <v>2.0233139837151047E-2</v>
      </c>
      <c r="H179" s="155">
        <f>H336</f>
        <v>2.0175057748407218E-2</v>
      </c>
      <c r="I179" s="155">
        <f>I336</f>
        <v>2.0145358580265827E-2</v>
      </c>
      <c r="J179" s="155">
        <f>J336</f>
        <v>1.9233258814980135E-2</v>
      </c>
      <c r="K179" s="155">
        <f t="shared" ref="K179:AE179" si="129">K336</f>
        <v>1.9662642704524367E-2</v>
      </c>
      <c r="L179" s="155">
        <f t="shared" si="129"/>
        <v>1.8686421567519783E-2</v>
      </c>
      <c r="M179" s="155">
        <f t="shared" si="129"/>
        <v>1.9181422263967001E-2</v>
      </c>
      <c r="N179" s="155">
        <f t="shared" si="129"/>
        <v>1.868718011728937E-2</v>
      </c>
      <c r="O179" s="155">
        <f t="shared" si="129"/>
        <v>1.9332012662404443E-2</v>
      </c>
      <c r="P179" s="155">
        <f t="shared" si="129"/>
        <v>1.7826436321595789E-2</v>
      </c>
      <c r="Q179" s="155">
        <f t="shared" si="129"/>
        <v>1.9557236736766674E-2</v>
      </c>
      <c r="R179" s="155">
        <f t="shared" si="129"/>
        <v>1.9892736713176422E-2</v>
      </c>
      <c r="S179" s="155">
        <f t="shared" si="129"/>
        <v>1.9984391170417892E-2</v>
      </c>
      <c r="T179" s="155">
        <f t="shared" si="129"/>
        <v>1.9109790176752996E-2</v>
      </c>
      <c r="U179" s="155">
        <f t="shared" si="129"/>
        <v>2.1015230339812365E-2</v>
      </c>
      <c r="V179" s="155">
        <f t="shared" si="129"/>
        <v>2.0013497986412922E-2</v>
      </c>
      <c r="W179" s="155">
        <f t="shared" si="129"/>
        <v>1.7945945219680067E-2</v>
      </c>
      <c r="X179" s="155">
        <f t="shared" si="129"/>
        <v>1.6992592667399251E-2</v>
      </c>
      <c r="Y179" s="155">
        <f t="shared" si="129"/>
        <v>1.7029429003997554E-2</v>
      </c>
      <c r="Z179" s="155">
        <f t="shared" si="129"/>
        <v>1.7487615992638855E-2</v>
      </c>
      <c r="AA179" s="155">
        <f t="shared" si="129"/>
        <v>1.7788926518920823E-2</v>
      </c>
      <c r="AB179" s="155">
        <f t="shared" si="129"/>
        <v>1.8752962778650371E-2</v>
      </c>
      <c r="AC179" s="155">
        <f t="shared" si="129"/>
        <v>2.0076328082246474E-2</v>
      </c>
      <c r="AD179" s="155">
        <f t="shared" si="129"/>
        <v>2.023902983069471E-2</v>
      </c>
      <c r="AE179" s="155">
        <f t="shared" si="129"/>
        <v>3.3478411127241259E-2</v>
      </c>
      <c r="AF179" s="155"/>
      <c r="AG179" s="531" t="s">
        <v>117</v>
      </c>
      <c r="AH179" s="455"/>
      <c r="AI179" s="455"/>
      <c r="AJ179" s="455"/>
      <c r="AK179" s="455"/>
      <c r="AL179" s="455"/>
      <c r="AM179" s="456"/>
    </row>
    <row r="180" spans="2:39" s="2" customFormat="1" ht="12.75" customHeight="1" thickBot="1">
      <c r="B180" s="108"/>
      <c r="C180" s="138" t="s">
        <v>263</v>
      </c>
      <c r="D180" s="137"/>
      <c r="E180" s="375"/>
      <c r="F180" s="174"/>
      <c r="G180" s="156">
        <f>G264</f>
        <v>1.8962804561731963E-2</v>
      </c>
      <c r="H180" s="156">
        <f>H264</f>
        <v>1.8937671892484929E-2</v>
      </c>
      <c r="I180" s="156">
        <f>I264</f>
        <v>1.8930474564496595E-2</v>
      </c>
      <c r="J180" s="156">
        <f>J264</f>
        <v>1.9017892256670159E-2</v>
      </c>
      <c r="K180" s="156">
        <f t="shared" ref="K180:AE180" si="130">K264</f>
        <v>1.9250713565273681E-2</v>
      </c>
      <c r="L180" s="156">
        <f t="shared" si="130"/>
        <v>1.9015854945845369E-2</v>
      </c>
      <c r="M180" s="156">
        <f t="shared" si="130"/>
        <v>1.8904167313879953E-2</v>
      </c>
      <c r="N180" s="156">
        <f t="shared" si="130"/>
        <v>1.8811577486167439E-2</v>
      </c>
      <c r="O180" s="156">
        <f t="shared" si="130"/>
        <v>1.8854011836758076E-2</v>
      </c>
      <c r="P180" s="156">
        <f t="shared" si="130"/>
        <v>1.9231296121097446E-2</v>
      </c>
      <c r="Q180" s="156">
        <f t="shared" si="130"/>
        <v>1.9204373121391415E-2</v>
      </c>
      <c r="R180" s="156">
        <f t="shared" si="130"/>
        <v>1.8043541332362356E-2</v>
      </c>
      <c r="S180" s="156">
        <f t="shared" si="130"/>
        <v>1.787025574046839E-2</v>
      </c>
      <c r="T180" s="156">
        <f t="shared" si="130"/>
        <v>1.7757926794201614E-2</v>
      </c>
      <c r="U180" s="156">
        <f t="shared" si="130"/>
        <v>1.7477786290766316E-2</v>
      </c>
      <c r="V180" s="156">
        <f t="shared" si="130"/>
        <v>1.7462258368698826E-2</v>
      </c>
      <c r="W180" s="156">
        <f t="shared" si="130"/>
        <v>1.7548146040388041E-2</v>
      </c>
      <c r="X180" s="156">
        <f t="shared" si="130"/>
        <v>1.6952090215286479E-2</v>
      </c>
      <c r="Y180" s="156">
        <f t="shared" si="130"/>
        <v>1.6685797160549735E-2</v>
      </c>
      <c r="Z180" s="156">
        <f t="shared" si="130"/>
        <v>1.7552166174494656E-2</v>
      </c>
      <c r="AA180" s="156">
        <f t="shared" si="130"/>
        <v>1.7045830728444733E-2</v>
      </c>
      <c r="AB180" s="156">
        <f t="shared" si="130"/>
        <v>1.6578516264443066E-2</v>
      </c>
      <c r="AC180" s="156">
        <f t="shared" si="130"/>
        <v>1.7922095080040633E-2</v>
      </c>
      <c r="AD180" s="156">
        <f t="shared" si="130"/>
        <v>1.8072594634945382E-2</v>
      </c>
      <c r="AE180" s="156">
        <f t="shared" si="130"/>
        <v>1.8466208491776121E-2</v>
      </c>
      <c r="AF180" s="156"/>
      <c r="AG180" s="532" t="s">
        <v>100</v>
      </c>
      <c r="AH180" s="457"/>
      <c r="AI180" s="457"/>
      <c r="AJ180" s="457"/>
      <c r="AK180" s="457"/>
      <c r="AL180" s="457"/>
      <c r="AM180" s="458"/>
    </row>
    <row r="181" spans="2:39" s="9" customFormat="1" ht="9.9499999999999993" customHeight="1" thickTop="1">
      <c r="C181" s="2"/>
      <c r="D181" s="2"/>
      <c r="E181" s="2"/>
      <c r="F181" s="10"/>
      <c r="AG181" s="533"/>
      <c r="AH181" s="10"/>
      <c r="AI181" s="10"/>
      <c r="AJ181" s="10"/>
      <c r="AK181" s="10"/>
      <c r="AL181" s="10"/>
      <c r="AM181" s="10"/>
    </row>
    <row r="182" spans="2:39" s="9" customFormat="1" ht="18" customHeight="1">
      <c r="B182" s="210" t="s">
        <v>268</v>
      </c>
      <c r="C182" s="2"/>
      <c r="D182" s="2"/>
      <c r="E182" s="2"/>
      <c r="F182" s="10"/>
      <c r="T182" s="382" t="s">
        <v>271</v>
      </c>
      <c r="AF182" s="674" t="s">
        <v>278</v>
      </c>
      <c r="AG182" s="1"/>
      <c r="AH182" s="1"/>
      <c r="AI182" s="674" t="s">
        <v>277</v>
      </c>
      <c r="AJ182" s="209"/>
      <c r="AK182" s="209"/>
      <c r="AL182" s="1"/>
      <c r="AM182" s="10"/>
    </row>
    <row r="183" spans="2:39" s="2" customFormat="1" ht="9.9499999999999993" customHeight="1">
      <c r="B183" s="201"/>
      <c r="C183" s="202"/>
      <c r="D183" s="203"/>
      <c r="E183" s="202"/>
      <c r="F183" s="378"/>
      <c r="G183" s="214">
        <v>33147</v>
      </c>
      <c r="H183" s="214">
        <v>33512</v>
      </c>
      <c r="I183" s="214">
        <v>33878</v>
      </c>
      <c r="J183" s="214">
        <v>34243</v>
      </c>
      <c r="K183" s="214">
        <v>34608</v>
      </c>
      <c r="L183" s="214">
        <v>34973</v>
      </c>
      <c r="M183" s="214">
        <v>35339</v>
      </c>
      <c r="N183" s="214">
        <v>35704</v>
      </c>
      <c r="O183" s="214">
        <v>36069</v>
      </c>
      <c r="P183" s="214">
        <v>36434</v>
      </c>
      <c r="Q183" s="214">
        <v>36800</v>
      </c>
      <c r="R183" s="214">
        <v>37165</v>
      </c>
      <c r="S183" s="214">
        <v>37530</v>
      </c>
      <c r="T183" s="214">
        <v>37895</v>
      </c>
      <c r="U183" s="214">
        <v>38261</v>
      </c>
      <c r="V183" s="214">
        <v>38626</v>
      </c>
      <c r="W183" s="214">
        <v>38991</v>
      </c>
      <c r="X183" s="214">
        <v>39356</v>
      </c>
      <c r="Y183" s="214">
        <v>39722</v>
      </c>
      <c r="Z183" s="214">
        <v>40087</v>
      </c>
      <c r="AA183" s="214">
        <v>40452</v>
      </c>
      <c r="AB183" s="214">
        <v>40817</v>
      </c>
      <c r="AC183" s="214">
        <v>41183</v>
      </c>
      <c r="AD183" s="214">
        <v>41548</v>
      </c>
      <c r="AE183" s="214">
        <v>41913</v>
      </c>
      <c r="AF183" s="214">
        <v>42278</v>
      </c>
      <c r="AG183" s="534"/>
      <c r="AH183" s="459"/>
      <c r="AI183" s="459"/>
      <c r="AJ183" s="459"/>
      <c r="AK183" s="459"/>
      <c r="AL183" s="459"/>
      <c r="AM183" s="460"/>
    </row>
    <row r="184" spans="2:39" s="2" customFormat="1" ht="9.9499999999999993" customHeight="1">
      <c r="B184" s="204"/>
      <c r="C184" s="205" t="s">
        <v>99</v>
      </c>
      <c r="D184" s="206"/>
      <c r="E184" s="205"/>
      <c r="F184" s="377"/>
      <c r="G184" s="215">
        <v>33147</v>
      </c>
      <c r="H184" s="215">
        <v>33512</v>
      </c>
      <c r="I184" s="215">
        <v>33878</v>
      </c>
      <c r="J184" s="215">
        <v>34243</v>
      </c>
      <c r="K184" s="215">
        <v>34608</v>
      </c>
      <c r="L184" s="215">
        <v>34973</v>
      </c>
      <c r="M184" s="215">
        <v>35339</v>
      </c>
      <c r="N184" s="215">
        <v>35704</v>
      </c>
      <c r="O184" s="215">
        <v>36069</v>
      </c>
      <c r="P184" s="215">
        <v>36434</v>
      </c>
      <c r="Q184" s="215">
        <v>36800</v>
      </c>
      <c r="R184" s="215">
        <v>37165</v>
      </c>
      <c r="S184" s="215">
        <v>37530</v>
      </c>
      <c r="T184" s="215">
        <v>37895</v>
      </c>
      <c r="U184" s="215">
        <v>38261</v>
      </c>
      <c r="V184" s="215">
        <v>38626</v>
      </c>
      <c r="W184" s="215">
        <v>38991</v>
      </c>
      <c r="X184" s="215">
        <v>39356</v>
      </c>
      <c r="Y184" s="215">
        <v>39722</v>
      </c>
      <c r="Z184" s="215">
        <v>40087</v>
      </c>
      <c r="AA184" s="215">
        <v>40452</v>
      </c>
      <c r="AB184" s="215">
        <v>40817</v>
      </c>
      <c r="AC184" s="215">
        <v>41183</v>
      </c>
      <c r="AD184" s="215">
        <v>41548</v>
      </c>
      <c r="AE184" s="215">
        <v>41913</v>
      </c>
      <c r="AF184" s="215">
        <v>42278</v>
      </c>
      <c r="AG184" s="535"/>
      <c r="AH184" s="461"/>
      <c r="AI184" s="461"/>
      <c r="AJ184" s="461"/>
      <c r="AK184" s="461"/>
      <c r="AL184" s="461"/>
      <c r="AM184" s="462"/>
    </row>
    <row r="185" spans="2:39" s="2" customFormat="1" ht="12">
      <c r="B185" s="35"/>
      <c r="C185" s="12" t="s">
        <v>3</v>
      </c>
      <c r="D185" s="36"/>
      <c r="E185" s="175"/>
      <c r="F185" s="37"/>
      <c r="G185" s="163">
        <f t="shared" ref="G185:AD185" si="131">SUM(G186:G190)</f>
        <v>512.17305824205926</v>
      </c>
      <c r="H185" s="163">
        <f t="shared" si="131"/>
        <v>414.24674520563144</v>
      </c>
      <c r="I185" s="163">
        <f t="shared" si="131"/>
        <v>477.1981557598906</v>
      </c>
      <c r="J185" s="163">
        <f t="shared" si="131"/>
        <v>452.4926533817947</v>
      </c>
      <c r="K185" s="163">
        <f t="shared" si="131"/>
        <v>518.58147866291699</v>
      </c>
      <c r="L185" s="163">
        <f t="shared" si="131"/>
        <v>439.3202417626772</v>
      </c>
      <c r="M185" s="163">
        <f t="shared" si="131"/>
        <v>480.40151348898542</v>
      </c>
      <c r="N185" s="163">
        <f t="shared" si="131"/>
        <v>524.01570588305071</v>
      </c>
      <c r="O185" s="163">
        <f t="shared" si="131"/>
        <v>524.17218598991235</v>
      </c>
      <c r="P185" s="163">
        <f t="shared" si="131"/>
        <v>510.65106756513455</v>
      </c>
      <c r="Q185" s="163">
        <f t="shared" si="131"/>
        <v>510.89329535106481</v>
      </c>
      <c r="R185" s="163">
        <f t="shared" si="131"/>
        <v>758.13337504114293</v>
      </c>
      <c r="S185" s="163">
        <f t="shared" si="131"/>
        <v>695.44758807923745</v>
      </c>
      <c r="T185" s="163">
        <f t="shared" si="131"/>
        <v>774.15759638733516</v>
      </c>
      <c r="U185" s="163">
        <f t="shared" si="131"/>
        <v>779.76026432616902</v>
      </c>
      <c r="V185" s="163">
        <f t="shared" si="131"/>
        <v>907.69662922309396</v>
      </c>
      <c r="W185" s="163">
        <f t="shared" si="131"/>
        <v>1498.9408678035786</v>
      </c>
      <c r="X185" s="163">
        <f t="shared" si="131"/>
        <v>1318.6719234439486</v>
      </c>
      <c r="Y185" s="163">
        <f t="shared" si="131"/>
        <v>1180.9793996642363</v>
      </c>
      <c r="Z185" s="163">
        <f t="shared" si="131"/>
        <v>1200.8449561817631</v>
      </c>
      <c r="AA185" s="163">
        <f t="shared" si="131"/>
        <v>1238.3393371647799</v>
      </c>
      <c r="AB185" s="163">
        <f t="shared" si="131"/>
        <v>203.85563429233898</v>
      </c>
      <c r="AC185" s="163">
        <f t="shared" si="131"/>
        <v>1279.6942903997303</v>
      </c>
      <c r="AD185" s="163">
        <f t="shared" si="131"/>
        <v>1191.3912270254716</v>
      </c>
      <c r="AE185" s="163">
        <f>SUM(AE186:AE191)</f>
        <v>853.11542754412199</v>
      </c>
      <c r="AF185" s="163">
        <f>SUM(AF186:AF191)</f>
        <v>0</v>
      </c>
      <c r="AG185" s="536"/>
      <c r="AH185" s="417"/>
      <c r="AI185" s="417"/>
      <c r="AJ185" s="417"/>
      <c r="AK185" s="417"/>
      <c r="AL185" s="417"/>
      <c r="AM185" s="418"/>
    </row>
    <row r="186" spans="2:39" s="2" customFormat="1" ht="12">
      <c r="B186" s="35"/>
      <c r="C186" s="15"/>
      <c r="D186" s="38" t="s">
        <v>4</v>
      </c>
      <c r="E186" s="176"/>
      <c r="F186" s="39"/>
      <c r="G186" s="161">
        <v>10.802693071365201</v>
      </c>
      <c r="H186" s="161">
        <v>7.4051199958250908</v>
      </c>
      <c r="I186" s="161">
        <v>7.6783459959936327</v>
      </c>
      <c r="J186" s="161">
        <v>7.4102241229413046</v>
      </c>
      <c r="K186" s="161">
        <v>13.136989698891608</v>
      </c>
      <c r="L186" s="161">
        <v>13.145916113945926</v>
      </c>
      <c r="M186" s="161">
        <v>14.37975937763423</v>
      </c>
      <c r="N186" s="161">
        <v>17.02077326880881</v>
      </c>
      <c r="O186" s="161">
        <v>12.599456069150403</v>
      </c>
      <c r="P186" s="161">
        <v>9.6174840922370919</v>
      </c>
      <c r="Q186" s="161">
        <v>11.152987590267136</v>
      </c>
      <c r="R186" s="161">
        <v>19.056060008121126</v>
      </c>
      <c r="S186" s="161">
        <v>24.194945541202749</v>
      </c>
      <c r="T186" s="161">
        <v>24.750711820431821</v>
      </c>
      <c r="U186" s="161">
        <v>25.525740930885959</v>
      </c>
      <c r="V186" s="161">
        <v>26.275171155991174</v>
      </c>
      <c r="W186" s="161">
        <v>24.445529453192815</v>
      </c>
      <c r="X186" s="161">
        <v>36.608042231802408</v>
      </c>
      <c r="Y186" s="161">
        <v>47.984140451486716</v>
      </c>
      <c r="Z186" s="161">
        <v>56.629265162406213</v>
      </c>
      <c r="AA186" s="161">
        <v>52.563873310981371</v>
      </c>
      <c r="AB186" s="161">
        <v>8.8830613098625868</v>
      </c>
      <c r="AC186" s="161">
        <v>0</v>
      </c>
      <c r="AD186" s="161">
        <v>0</v>
      </c>
      <c r="AE186" s="161">
        <v>0</v>
      </c>
      <c r="AF186" s="161">
        <v>0</v>
      </c>
      <c r="AG186" s="537" t="s">
        <v>279</v>
      </c>
      <c r="AH186" s="463"/>
      <c r="AI186" s="463"/>
      <c r="AJ186" s="463"/>
      <c r="AK186" s="463"/>
      <c r="AL186" s="463"/>
      <c r="AM186" s="464"/>
    </row>
    <row r="187" spans="2:39" s="2" customFormat="1" ht="12">
      <c r="B187" s="35"/>
      <c r="C187" s="15"/>
      <c r="D187" s="690" t="s">
        <v>5</v>
      </c>
      <c r="E187" s="691"/>
      <c r="F187" s="692"/>
      <c r="G187" s="693">
        <v>276.43603796478664</v>
      </c>
      <c r="H187" s="693">
        <v>214.86876339637496</v>
      </c>
      <c r="I187" s="693">
        <v>276.43603796478664</v>
      </c>
      <c r="J187" s="693">
        <v>268.17852365582695</v>
      </c>
      <c r="K187" s="693">
        <v>319.40025321910673</v>
      </c>
      <c r="L187" s="693">
        <v>290.71894991611049</v>
      </c>
      <c r="M187" s="693">
        <v>310.12251450136347</v>
      </c>
      <c r="N187" s="693">
        <v>348.80470533871147</v>
      </c>
      <c r="O187" s="693">
        <v>357.51845040079769</v>
      </c>
      <c r="P187" s="693">
        <v>342.41739820439096</v>
      </c>
      <c r="Q187" s="693">
        <v>351.74007642679658</v>
      </c>
      <c r="R187" s="693">
        <v>554.95804832057479</v>
      </c>
      <c r="S187" s="693">
        <v>517.83474322356517</v>
      </c>
      <c r="T187" s="693">
        <v>570.57340605393472</v>
      </c>
      <c r="U187" s="693">
        <v>624.15689806058253</v>
      </c>
      <c r="V187" s="693">
        <v>750.43310201046518</v>
      </c>
      <c r="W187" s="693">
        <v>1290</v>
      </c>
      <c r="X187" s="693">
        <v>1160</v>
      </c>
      <c r="Y187" s="693">
        <v>1040</v>
      </c>
      <c r="Z187" s="693">
        <v>1055</v>
      </c>
      <c r="AA187" s="693">
        <v>1070</v>
      </c>
      <c r="AB187" s="693">
        <v>69.677000000000007</v>
      </c>
      <c r="AC187" s="693">
        <v>1080.048</v>
      </c>
      <c r="AD187" s="693">
        <v>1012.027</v>
      </c>
      <c r="AE187" s="693">
        <v>1083.9680000000001</v>
      </c>
      <c r="AF187" s="693">
        <v>0</v>
      </c>
      <c r="AG187" s="709" t="s">
        <v>286</v>
      </c>
      <c r="AH187" s="710"/>
      <c r="AI187" s="710"/>
      <c r="AJ187" s="710"/>
      <c r="AK187" s="710"/>
      <c r="AL187" s="710"/>
      <c r="AM187" s="711"/>
    </row>
    <row r="188" spans="2:39" s="2" customFormat="1" ht="13.5" customHeight="1">
      <c r="B188" s="35"/>
      <c r="C188" s="15"/>
      <c r="D188" s="694" t="s">
        <v>6</v>
      </c>
      <c r="E188" s="691"/>
      <c r="F188" s="692"/>
      <c r="G188" s="693">
        <v>15.63313804370752</v>
      </c>
      <c r="H188" s="693">
        <v>14.974079323399998</v>
      </c>
      <c r="I188" s="693">
        <v>16.86836443011617</v>
      </c>
      <c r="J188" s="693">
        <v>15.841394985428982</v>
      </c>
      <c r="K188" s="693">
        <v>13.033002969912632</v>
      </c>
      <c r="L188" s="693">
        <v>13.407940177574641</v>
      </c>
      <c r="M188" s="693">
        <v>11.485343479512192</v>
      </c>
      <c r="N188" s="693">
        <v>11.973847206535941</v>
      </c>
      <c r="O188" s="693">
        <v>11.601471516714533</v>
      </c>
      <c r="P188" s="693">
        <v>11.639530664050017</v>
      </c>
      <c r="Q188" s="693">
        <v>9.0767256536074346</v>
      </c>
      <c r="R188" s="693">
        <v>8.9673973747050582</v>
      </c>
      <c r="S188" s="693">
        <v>9.9819070703569004</v>
      </c>
      <c r="T188" s="693">
        <v>7.5064448559067385</v>
      </c>
      <c r="U188" s="693">
        <v>7.4046690431267548</v>
      </c>
      <c r="V188" s="693">
        <v>6.9017917954569885</v>
      </c>
      <c r="W188" s="693">
        <v>9.7551977009751738</v>
      </c>
      <c r="X188" s="693">
        <v>19.498263171551955</v>
      </c>
      <c r="Y188" s="693">
        <v>22.10507189474999</v>
      </c>
      <c r="Z188" s="693">
        <v>24.305428127008284</v>
      </c>
      <c r="AA188" s="693">
        <v>27.518185852791493</v>
      </c>
      <c r="AB188" s="693">
        <v>23.355670894219958</v>
      </c>
      <c r="AC188" s="693">
        <v>35.461305461516631</v>
      </c>
      <c r="AD188" s="693">
        <v>24.391695620584681</v>
      </c>
      <c r="AE188" s="693">
        <v>23.863814632577206</v>
      </c>
      <c r="AF188" s="693">
        <v>0</v>
      </c>
      <c r="AG188" s="695" t="s">
        <v>279</v>
      </c>
      <c r="AH188" s="696"/>
      <c r="AI188" s="696"/>
      <c r="AJ188" s="696"/>
      <c r="AK188" s="696"/>
      <c r="AL188" s="696"/>
      <c r="AM188" s="697"/>
    </row>
    <row r="189" spans="2:39" s="2" customFormat="1" ht="12">
      <c r="B189" s="35"/>
      <c r="C189" s="15"/>
      <c r="D189" s="694" t="s">
        <v>7</v>
      </c>
      <c r="E189" s="691"/>
      <c r="F189" s="692"/>
      <c r="G189" s="693">
        <v>209.27725172708344</v>
      </c>
      <c r="H189" s="693">
        <v>176.9633982851951</v>
      </c>
      <c r="I189" s="693">
        <v>176.1620946204568</v>
      </c>
      <c r="J189" s="693">
        <v>160.98958221390023</v>
      </c>
      <c r="K189" s="693">
        <v>172.9183980568404</v>
      </c>
      <c r="L189" s="693">
        <v>121.94491358912094</v>
      </c>
      <c r="M189" s="693">
        <v>144.30483118289629</v>
      </c>
      <c r="N189" s="693">
        <v>146.1081915502574</v>
      </c>
      <c r="O189" s="693">
        <v>142.3507812185137</v>
      </c>
      <c r="P189" s="693">
        <v>146.84823679615909</v>
      </c>
      <c r="Q189" s="693">
        <v>138.79669560937819</v>
      </c>
      <c r="R189" s="693">
        <v>175.03127638742575</v>
      </c>
      <c r="S189" s="693">
        <v>143.31887097408321</v>
      </c>
      <c r="T189" s="693">
        <v>171.21979977360337</v>
      </c>
      <c r="U189" s="693">
        <v>122.56482858490733</v>
      </c>
      <c r="V189" s="693">
        <v>123.92181101399353</v>
      </c>
      <c r="W189" s="693">
        <v>174.55081398455351</v>
      </c>
      <c r="X189" s="693">
        <v>102.35970282256676</v>
      </c>
      <c r="Y189" s="693">
        <v>70.67</v>
      </c>
      <c r="Z189" s="693">
        <v>64.7</v>
      </c>
      <c r="AA189" s="693">
        <v>88.047892005543787</v>
      </c>
      <c r="AB189" s="693">
        <v>101.77000000000001</v>
      </c>
      <c r="AC189" s="693">
        <v>164</v>
      </c>
      <c r="AD189" s="693">
        <v>154.80000000000001</v>
      </c>
      <c r="AE189" s="693">
        <v>155.46799999999999</v>
      </c>
      <c r="AF189" s="693">
        <v>0</v>
      </c>
      <c r="AG189" s="709" t="s">
        <v>287</v>
      </c>
      <c r="AH189" s="710"/>
      <c r="AI189" s="710"/>
      <c r="AJ189" s="710"/>
      <c r="AK189" s="710"/>
      <c r="AL189" s="710"/>
      <c r="AM189" s="711"/>
    </row>
    <row r="190" spans="2:39" s="2" customFormat="1" ht="12">
      <c r="B190" s="35"/>
      <c r="C190" s="15"/>
      <c r="D190" s="42" t="s">
        <v>8</v>
      </c>
      <c r="E190" s="177"/>
      <c r="F190" s="43"/>
      <c r="G190" s="689">
        <v>2.3937435116524436E-2</v>
      </c>
      <c r="H190" s="689">
        <v>3.5384204836293481E-2</v>
      </c>
      <c r="I190" s="689">
        <v>5.3312748537337772E-2</v>
      </c>
      <c r="J190" s="689">
        <v>7.2928403697223129E-2</v>
      </c>
      <c r="K190" s="689">
        <v>9.2834718165612146E-2</v>
      </c>
      <c r="L190" s="689">
        <v>0.10252196592518753</v>
      </c>
      <c r="M190" s="689">
        <v>0.10906494757920876</v>
      </c>
      <c r="N190" s="689">
        <v>0.10818851873702104</v>
      </c>
      <c r="O190" s="689">
        <v>0.10202678473603086</v>
      </c>
      <c r="P190" s="689">
        <v>0.12841780829742599</v>
      </c>
      <c r="Q190" s="689">
        <v>0.12681007101546829</v>
      </c>
      <c r="R190" s="689">
        <v>0.12059295031623761</v>
      </c>
      <c r="S190" s="689">
        <v>0.11712127002938623</v>
      </c>
      <c r="T190" s="689">
        <v>0.10723388345854373</v>
      </c>
      <c r="U190" s="689">
        <v>0.10812770666643563</v>
      </c>
      <c r="V190" s="689">
        <v>0.16475324718707962</v>
      </c>
      <c r="W190" s="689">
        <v>0.18932666485699973</v>
      </c>
      <c r="X190" s="689">
        <v>0.20591521802746887</v>
      </c>
      <c r="Y190" s="689">
        <v>0.22018731799962959</v>
      </c>
      <c r="Z190" s="689">
        <v>0.21026289234853215</v>
      </c>
      <c r="AA190" s="689">
        <v>0.20938599546313161</v>
      </c>
      <c r="AB190" s="689">
        <v>0.16990208825640821</v>
      </c>
      <c r="AC190" s="689">
        <v>0.18498493821384626</v>
      </c>
      <c r="AD190" s="689">
        <v>0.17253140488688187</v>
      </c>
      <c r="AE190" s="689">
        <v>0.17542160082317659</v>
      </c>
      <c r="AF190" s="689">
        <v>0</v>
      </c>
      <c r="AG190" s="537" t="s">
        <v>279</v>
      </c>
      <c r="AH190" s="463"/>
      <c r="AI190" s="463"/>
      <c r="AJ190" s="463"/>
      <c r="AK190" s="463"/>
      <c r="AL190" s="463"/>
      <c r="AM190" s="464"/>
    </row>
    <row r="191" spans="2:39" s="2" customFormat="1" ht="12">
      <c r="B191" s="35"/>
      <c r="C191" s="15"/>
      <c r="D191" s="44" t="s">
        <v>9</v>
      </c>
      <c r="E191" s="44"/>
      <c r="F191" s="168"/>
      <c r="G191" s="161">
        <v>151.83881886172509</v>
      </c>
      <c r="H191" s="161">
        <v>148.96627503704281</v>
      </c>
      <c r="I191" s="161">
        <v>153.1977550349298</v>
      </c>
      <c r="J191" s="161">
        <v>134.75129393481419</v>
      </c>
      <c r="K191" s="161">
        <v>144.16423562492236</v>
      </c>
      <c r="L191" s="161">
        <v>196.58782316123344</v>
      </c>
      <c r="M191" s="161">
        <v>147.59818473889101</v>
      </c>
      <c r="N191" s="161">
        <v>154.84816740224716</v>
      </c>
      <c r="O191" s="161">
        <v>35.2786890958036</v>
      </c>
      <c r="P191" s="161">
        <v>40.052953951716496</v>
      </c>
      <c r="Q191" s="161">
        <v>-1.2355995765073864</v>
      </c>
      <c r="R191" s="161">
        <v>8.2420460047859549</v>
      </c>
      <c r="S191" s="161">
        <v>-21.763095150844268</v>
      </c>
      <c r="T191" s="161">
        <v>-17.887689187518653</v>
      </c>
      <c r="U191" s="161">
        <v>-83.339977237866833</v>
      </c>
      <c r="V191" s="161">
        <v>49.658540564061965</v>
      </c>
      <c r="W191" s="161">
        <v>-141.59712188209389</v>
      </c>
      <c r="X191" s="161">
        <v>-86.103630584134194</v>
      </c>
      <c r="Y191" s="161">
        <v>-150.84051160766754</v>
      </c>
      <c r="Z191" s="161">
        <v>-175.28645906306841</v>
      </c>
      <c r="AA191" s="161">
        <v>-114.92244765043765</v>
      </c>
      <c r="AB191" s="161">
        <v>-137.882540047318</v>
      </c>
      <c r="AC191" s="161">
        <v>-266.70045009047624</v>
      </c>
      <c r="AD191" s="161">
        <v>-356.34828712593003</v>
      </c>
      <c r="AE191" s="161">
        <v>-410.35980868927868</v>
      </c>
      <c r="AF191" s="161">
        <v>0</v>
      </c>
      <c r="AG191" s="537" t="s">
        <v>128</v>
      </c>
      <c r="AH191" s="463"/>
      <c r="AI191" s="463"/>
      <c r="AJ191" s="463"/>
      <c r="AK191" s="463"/>
      <c r="AL191" s="463"/>
      <c r="AM191" s="464"/>
    </row>
    <row r="192" spans="2:39" s="2" customFormat="1" ht="15.75" customHeight="1">
      <c r="F192" s="8"/>
      <c r="G192" s="687"/>
      <c r="H192" s="687"/>
      <c r="I192" s="687"/>
      <c r="J192" s="687"/>
      <c r="K192" s="687"/>
      <c r="L192" s="687"/>
      <c r="M192" s="687"/>
      <c r="N192" s="687"/>
      <c r="O192" s="687"/>
      <c r="P192" s="687"/>
      <c r="Q192" s="687"/>
      <c r="R192" s="687"/>
      <c r="S192" s="687"/>
      <c r="T192" s="687"/>
      <c r="U192" s="687"/>
      <c r="V192" s="687"/>
      <c r="W192" s="687"/>
      <c r="X192" s="687"/>
      <c r="Y192" s="687"/>
      <c r="Z192" s="687"/>
      <c r="AA192" s="687"/>
      <c r="AB192" s="687"/>
      <c r="AC192" s="687"/>
      <c r="AD192" s="687"/>
      <c r="AE192" s="687"/>
      <c r="AG192" s="4"/>
      <c r="AH192" s="8"/>
      <c r="AI192" s="8"/>
      <c r="AJ192" s="8"/>
      <c r="AK192" s="8"/>
      <c r="AL192" s="8"/>
      <c r="AM192" s="8"/>
    </row>
    <row r="193" spans="2:39" s="2" customFormat="1" ht="12">
      <c r="B193" s="35"/>
      <c r="C193" s="55" t="s">
        <v>41</v>
      </c>
      <c r="D193" s="56"/>
      <c r="E193" s="179"/>
      <c r="F193" s="57"/>
      <c r="G193" s="164">
        <f t="shared" ref="G193:AF193" si="132">SUM(G194,G207)</f>
        <v>3458.5675088903577</v>
      </c>
      <c r="H193" s="164">
        <f t="shared" si="132"/>
        <v>3555.0037179377755</v>
      </c>
      <c r="I193" s="164">
        <f t="shared" si="132"/>
        <v>3801.3905953753911</v>
      </c>
      <c r="J193" s="164">
        <f t="shared" si="132"/>
        <v>4057.5310311893991</v>
      </c>
      <c r="K193" s="164">
        <f t="shared" si="132"/>
        <v>4075.583191552857</v>
      </c>
      <c r="L193" s="164">
        <f t="shared" si="132"/>
        <v>4108.5581956914184</v>
      </c>
      <c r="M193" s="164">
        <f t="shared" si="132"/>
        <v>4313.7837025408389</v>
      </c>
      <c r="N193" s="164">
        <f t="shared" si="132"/>
        <v>4381.1633844603948</v>
      </c>
      <c r="O193" s="164">
        <f t="shared" si="132"/>
        <v>4567.8248519334084</v>
      </c>
      <c r="P193" s="164">
        <f t="shared" si="132"/>
        <v>4765.3836513786218</v>
      </c>
      <c r="Q193" s="164">
        <f t="shared" si="132"/>
        <v>4844.589761408688</v>
      </c>
      <c r="R193" s="164">
        <f t="shared" si="132"/>
        <v>4824.5166789778432</v>
      </c>
      <c r="S193" s="164">
        <f t="shared" si="132"/>
        <v>4558.0333155958078</v>
      </c>
      <c r="T193" s="164">
        <f t="shared" si="132"/>
        <v>4899.9560775201335</v>
      </c>
      <c r="U193" s="164">
        <f t="shared" si="132"/>
        <v>4740.9279382811255</v>
      </c>
      <c r="V193" s="164">
        <f t="shared" si="132"/>
        <v>4555.4537555202569</v>
      </c>
      <c r="W193" s="164">
        <f t="shared" si="132"/>
        <v>4477.2256128814979</v>
      </c>
      <c r="X193" s="164">
        <f t="shared" si="132"/>
        <v>4492.442350683953</v>
      </c>
      <c r="Y193" s="164">
        <f t="shared" si="132"/>
        <v>4143.4346012143615</v>
      </c>
      <c r="Z193" s="164">
        <f t="shared" si="132"/>
        <v>4132.3343188733397</v>
      </c>
      <c r="AA193" s="164">
        <f t="shared" si="132"/>
        <v>4191.0912915877179</v>
      </c>
      <c r="AB193" s="164">
        <f t="shared" si="132"/>
        <v>3900.6298815665768</v>
      </c>
      <c r="AC193" s="164">
        <f t="shared" si="132"/>
        <v>4788.0729123110377</v>
      </c>
      <c r="AD193" s="164">
        <f t="shared" si="132"/>
        <v>4949.3058457154657</v>
      </c>
      <c r="AE193" s="164">
        <f t="shared" si="132"/>
        <v>4813.4694265331655</v>
      </c>
      <c r="AF193" s="164">
        <f t="shared" si="132"/>
        <v>0</v>
      </c>
      <c r="AG193" s="538" t="s">
        <v>279</v>
      </c>
      <c r="AH193" s="465"/>
      <c r="AI193" s="465"/>
      <c r="AJ193" s="465"/>
      <c r="AK193" s="465"/>
      <c r="AL193" s="465"/>
      <c r="AM193" s="466"/>
    </row>
    <row r="194" spans="2:39" s="2" customFormat="1" ht="12">
      <c r="B194" s="35"/>
      <c r="C194" s="59"/>
      <c r="D194" s="677" t="s">
        <v>73</v>
      </c>
      <c r="E194" s="179"/>
      <c r="F194" s="57"/>
      <c r="G194" s="58">
        <f t="shared" ref="G194:AF194" si="133">SUM(G195,G204,G205,G206)</f>
        <v>1583.8701256546794</v>
      </c>
      <c r="H194" s="58">
        <f t="shared" si="133"/>
        <v>1616.4952871047717</v>
      </c>
      <c r="I194" s="58">
        <f t="shared" si="133"/>
        <v>1798.0351622069381</v>
      </c>
      <c r="J194" s="58">
        <f t="shared" si="133"/>
        <v>1949.6001898024449</v>
      </c>
      <c r="K194" s="58">
        <f t="shared" si="133"/>
        <v>1863.5196250114614</v>
      </c>
      <c r="L194" s="58">
        <f t="shared" si="133"/>
        <v>1878.1685006249133</v>
      </c>
      <c r="M194" s="58">
        <f t="shared" si="133"/>
        <v>2136.834062128949</v>
      </c>
      <c r="N194" s="58">
        <f t="shared" si="133"/>
        <v>2206.0850175546989</v>
      </c>
      <c r="O194" s="58">
        <f t="shared" si="133"/>
        <v>2359.7447810439708</v>
      </c>
      <c r="P194" s="58">
        <f t="shared" si="133"/>
        <v>2550.6980031739886</v>
      </c>
      <c r="Q194" s="58">
        <f t="shared" si="133"/>
        <v>2664.0224635719896</v>
      </c>
      <c r="R194" s="58">
        <f t="shared" si="133"/>
        <v>2624.0391384464242</v>
      </c>
      <c r="S194" s="58">
        <f t="shared" si="133"/>
        <v>2461.7237545609187</v>
      </c>
      <c r="T194" s="58">
        <f t="shared" si="133"/>
        <v>2803.175374464101</v>
      </c>
      <c r="U194" s="58">
        <f t="shared" si="133"/>
        <v>2660.637774433033</v>
      </c>
      <c r="V194" s="58">
        <f t="shared" si="133"/>
        <v>2558.0632096606873</v>
      </c>
      <c r="W194" s="58">
        <f t="shared" si="133"/>
        <v>2476.568561907789</v>
      </c>
      <c r="X194" s="58">
        <f t="shared" si="133"/>
        <v>2495.6548961308808</v>
      </c>
      <c r="Y194" s="58">
        <f t="shared" si="133"/>
        <v>2360.5147146381787</v>
      </c>
      <c r="Z194" s="58">
        <f t="shared" si="133"/>
        <v>2345.4851092407353</v>
      </c>
      <c r="AA194" s="58">
        <f t="shared" si="133"/>
        <v>2370.2023175389777</v>
      </c>
      <c r="AB194" s="58">
        <f t="shared" si="133"/>
        <v>2196.2305502595846</v>
      </c>
      <c r="AC194" s="58">
        <f t="shared" si="133"/>
        <v>2570.5098210606138</v>
      </c>
      <c r="AD194" s="58">
        <f t="shared" si="133"/>
        <v>2569.1759248685621</v>
      </c>
      <c r="AE194" s="58">
        <f t="shared" si="133"/>
        <v>2422.5900905712883</v>
      </c>
      <c r="AF194" s="58">
        <f t="shared" si="133"/>
        <v>0</v>
      </c>
      <c r="AG194" s="539" t="s">
        <v>128</v>
      </c>
      <c r="AH194" s="467"/>
      <c r="AI194" s="467"/>
      <c r="AJ194" s="467"/>
      <c r="AK194" s="467"/>
      <c r="AL194" s="467"/>
      <c r="AM194" s="468"/>
    </row>
    <row r="195" spans="2:39" s="2" customFormat="1" ht="12">
      <c r="B195" s="35"/>
      <c r="C195" s="59"/>
      <c r="D195" s="678"/>
      <c r="E195" s="180" t="s">
        <v>42</v>
      </c>
      <c r="F195" s="170"/>
      <c r="G195" s="165">
        <f t="shared" ref="G195:AF195" si="134">SUM(G196,G201)</f>
        <v>1218.6904594729685</v>
      </c>
      <c r="H195" s="165">
        <f t="shared" si="134"/>
        <v>1217.6799136641309</v>
      </c>
      <c r="I195" s="165">
        <f t="shared" si="134"/>
        <v>1379.9436947129291</v>
      </c>
      <c r="J195" s="165">
        <f t="shared" si="134"/>
        <v>1515.2537241687826</v>
      </c>
      <c r="K195" s="165">
        <f t="shared" si="134"/>
        <v>1399.6605688557652</v>
      </c>
      <c r="L195" s="165">
        <f t="shared" si="134"/>
        <v>1399.5925313202517</v>
      </c>
      <c r="M195" s="165">
        <f t="shared" si="134"/>
        <v>1628.8135906087798</v>
      </c>
      <c r="N195" s="165">
        <f t="shared" si="134"/>
        <v>1642.7389616996263</v>
      </c>
      <c r="O195" s="165">
        <f t="shared" si="134"/>
        <v>1830.1591451400693</v>
      </c>
      <c r="P195" s="165">
        <f t="shared" si="134"/>
        <v>2023.2317755207182</v>
      </c>
      <c r="Q195" s="165">
        <f t="shared" si="134"/>
        <v>2132.4544608708602</v>
      </c>
      <c r="R195" s="165">
        <f t="shared" si="134"/>
        <v>2115.1318312039652</v>
      </c>
      <c r="S195" s="165">
        <f t="shared" si="134"/>
        <v>1933.565030001329</v>
      </c>
      <c r="T195" s="165">
        <f t="shared" si="134"/>
        <v>2265.435313257412</v>
      </c>
      <c r="U195" s="165">
        <f t="shared" si="134"/>
        <v>2153.34612427304</v>
      </c>
      <c r="V195" s="165">
        <f t="shared" si="134"/>
        <v>2042.9568078491232</v>
      </c>
      <c r="W195" s="165">
        <f t="shared" si="134"/>
        <v>1953.270084541696</v>
      </c>
      <c r="X195" s="165">
        <f t="shared" si="134"/>
        <v>1984.6164807034233</v>
      </c>
      <c r="Y195" s="165">
        <f t="shared" si="134"/>
        <v>1918.2870252584396</v>
      </c>
      <c r="Z195" s="165">
        <f t="shared" si="134"/>
        <v>1888.4058752154558</v>
      </c>
      <c r="AA195" s="165">
        <f t="shared" si="134"/>
        <v>2004.532753043474</v>
      </c>
      <c r="AB195" s="165">
        <f t="shared" si="134"/>
        <v>1849.8173388464661</v>
      </c>
      <c r="AC195" s="165">
        <f t="shared" si="134"/>
        <v>2113.5284189000399</v>
      </c>
      <c r="AD195" s="165">
        <f t="shared" si="134"/>
        <v>2064.5510663660084</v>
      </c>
      <c r="AE195" s="165">
        <f t="shared" si="134"/>
        <v>1918.7085077392949</v>
      </c>
      <c r="AF195" s="165">
        <f t="shared" si="134"/>
        <v>0</v>
      </c>
      <c r="AG195" s="540" t="s">
        <v>128</v>
      </c>
      <c r="AH195" s="469"/>
      <c r="AI195" s="469"/>
      <c r="AJ195" s="469"/>
      <c r="AK195" s="469"/>
      <c r="AL195" s="469"/>
      <c r="AM195" s="470"/>
    </row>
    <row r="196" spans="2:39" s="2" customFormat="1" ht="12">
      <c r="B196" s="35"/>
      <c r="C196" s="61"/>
      <c r="D196" s="678"/>
      <c r="E196" s="178" t="s">
        <v>74</v>
      </c>
      <c r="F196" s="39"/>
      <c r="G196" s="161">
        <v>1126.618236084021</v>
      </c>
      <c r="H196" s="161">
        <v>1125.3477596952921</v>
      </c>
      <c r="I196" s="161">
        <v>1287.226741644077</v>
      </c>
      <c r="J196" s="161">
        <v>1422.9014739722129</v>
      </c>
      <c r="K196" s="161">
        <v>1306.8084302497014</v>
      </c>
      <c r="L196" s="161">
        <v>1307.7794669496989</v>
      </c>
      <c r="M196" s="161">
        <v>1540.2981774661016</v>
      </c>
      <c r="N196" s="161">
        <v>1555.1155266768717</v>
      </c>
      <c r="O196" s="161">
        <v>1744.3283653906301</v>
      </c>
      <c r="P196" s="161">
        <v>1935.2739490492759</v>
      </c>
      <c r="Q196" s="161">
        <v>2046.3543578947006</v>
      </c>
      <c r="R196" s="161">
        <v>2029.849040142024</v>
      </c>
      <c r="S196" s="161">
        <v>1851.9864060077941</v>
      </c>
      <c r="T196" s="161">
        <v>2184.4404742333418</v>
      </c>
      <c r="U196" s="161">
        <v>2073.8138155828815</v>
      </c>
      <c r="V196" s="161">
        <v>1965.7273009347107</v>
      </c>
      <c r="W196" s="161">
        <v>1874.8647112156477</v>
      </c>
      <c r="X196" s="161">
        <v>1907.7634716694049</v>
      </c>
      <c r="Y196" s="161">
        <v>1842.3541512067143</v>
      </c>
      <c r="Z196" s="161">
        <v>1814.0361344678399</v>
      </c>
      <c r="AA196" s="161">
        <v>1928.2204431075763</v>
      </c>
      <c r="AB196" s="161">
        <v>1775.0726223435104</v>
      </c>
      <c r="AC196" s="161">
        <v>2034.5486938705865</v>
      </c>
      <c r="AD196" s="161">
        <v>1983.5094239971875</v>
      </c>
      <c r="AE196" s="161">
        <v>1838.2109638313118</v>
      </c>
      <c r="AF196" s="40"/>
      <c r="AG196" s="541" t="s">
        <v>128</v>
      </c>
      <c r="AH196" s="471"/>
      <c r="AI196" s="471"/>
      <c r="AJ196" s="471"/>
      <c r="AK196" s="471"/>
      <c r="AL196" s="471"/>
      <c r="AM196" s="472"/>
    </row>
    <row r="197" spans="2:39" s="2" customFormat="1" ht="12">
      <c r="B197" s="35"/>
      <c r="C197" s="61"/>
      <c r="D197" s="678"/>
      <c r="E197" s="178" t="s">
        <v>75</v>
      </c>
      <c r="F197" s="39"/>
      <c r="G197" s="161">
        <v>1018.0188119003974</v>
      </c>
      <c r="H197" s="161">
        <v>1015.8056346196818</v>
      </c>
      <c r="I197" s="161">
        <v>1180.7703901860386</v>
      </c>
      <c r="J197" s="161">
        <v>1322.5034478257974</v>
      </c>
      <c r="K197" s="161">
        <v>1205.1791174004754</v>
      </c>
      <c r="L197" s="161">
        <v>1208.0632586841439</v>
      </c>
      <c r="M197" s="161">
        <v>1443.3051394757208</v>
      </c>
      <c r="N197" s="161">
        <v>1461.4417326093258</v>
      </c>
      <c r="O197" s="161">
        <v>1653.9778464553633</v>
      </c>
      <c r="P197" s="161">
        <v>1846.8939458883954</v>
      </c>
      <c r="Q197" s="161">
        <v>1957.768243659194</v>
      </c>
      <c r="R197" s="161">
        <v>1943.9254158639296</v>
      </c>
      <c r="S197" s="161">
        <v>1768.4674014775374</v>
      </c>
      <c r="T197" s="161">
        <v>2103.4422075189277</v>
      </c>
      <c r="U197" s="161">
        <v>1993.9410450914161</v>
      </c>
      <c r="V197" s="161">
        <v>1884.6006462590908</v>
      </c>
      <c r="W197" s="161">
        <v>1798.7886723920656</v>
      </c>
      <c r="X197" s="161">
        <v>1831.0940200744133</v>
      </c>
      <c r="Y197" s="161">
        <v>1769.9407214981861</v>
      </c>
      <c r="Z197" s="161">
        <v>1747.2211794823443</v>
      </c>
      <c r="AA197" s="161">
        <v>1863.4487307889362</v>
      </c>
      <c r="AB197" s="161">
        <v>1707.7037912225601</v>
      </c>
      <c r="AC197" s="161">
        <v>1964.5640933837528</v>
      </c>
      <c r="AD197" s="161">
        <v>1917.8887566610588</v>
      </c>
      <c r="AE197" s="161">
        <v>1777.2517710072354</v>
      </c>
      <c r="AF197" s="40"/>
      <c r="AG197" s="541" t="s">
        <v>128</v>
      </c>
      <c r="AH197" s="471"/>
      <c r="AI197" s="471"/>
      <c r="AJ197" s="471"/>
      <c r="AK197" s="471"/>
      <c r="AL197" s="471"/>
      <c r="AM197" s="472"/>
    </row>
    <row r="198" spans="2:39" s="2" customFormat="1" ht="12">
      <c r="B198" s="35"/>
      <c r="C198" s="61"/>
      <c r="D198" s="678"/>
      <c r="E198" s="178" t="s">
        <v>76</v>
      </c>
      <c r="F198" s="39"/>
      <c r="G198" s="40">
        <v>630.34464267889769</v>
      </c>
      <c r="H198" s="40">
        <v>549.81510213116667</v>
      </c>
      <c r="I198" s="40">
        <v>687.19461812654026</v>
      </c>
      <c r="J198" s="40">
        <v>843.13984145868778</v>
      </c>
      <c r="K198" s="40">
        <v>779.42825530663504</v>
      </c>
      <c r="L198" s="40">
        <v>751.77876657349032</v>
      </c>
      <c r="M198" s="40">
        <v>921.61798367800702</v>
      </c>
      <c r="N198" s="40">
        <v>825.91731666236103</v>
      </c>
      <c r="O198" s="40">
        <v>982.92083005841266</v>
      </c>
      <c r="P198" s="40">
        <v>1082.9419104195413</v>
      </c>
      <c r="Q198" s="40">
        <v>1159.1078370231032</v>
      </c>
      <c r="R198" s="40">
        <v>1186.6719619063249</v>
      </c>
      <c r="S198" s="40">
        <v>1095.4130146525097</v>
      </c>
      <c r="T198" s="40">
        <v>1450.0361651197036</v>
      </c>
      <c r="U198" s="40">
        <v>1408.996591740276</v>
      </c>
      <c r="V198" s="40">
        <v>1326.8859902455483</v>
      </c>
      <c r="W198" s="40">
        <v>1364.3391708082584</v>
      </c>
      <c r="X198" s="40">
        <v>1344.9858775741116</v>
      </c>
      <c r="Y198" s="40">
        <v>1352.8852010344549</v>
      </c>
      <c r="Z198" s="40">
        <v>1318.8625180355646</v>
      </c>
      <c r="AA198" s="40">
        <v>1249.5068748179747</v>
      </c>
      <c r="AB198" s="40">
        <v>1130.3787810620654</v>
      </c>
      <c r="AC198" s="40">
        <v>1272.9021438581801</v>
      </c>
      <c r="AD198" s="40">
        <v>1207.7519158801031</v>
      </c>
      <c r="AE198" s="40">
        <v>1181.9926196444483</v>
      </c>
      <c r="AF198" s="40"/>
      <c r="AG198" s="541" t="s">
        <v>283</v>
      </c>
      <c r="AH198" s="471"/>
      <c r="AI198" s="471"/>
      <c r="AJ198" s="471"/>
      <c r="AK198" s="471"/>
      <c r="AL198" s="471"/>
      <c r="AM198" s="472"/>
    </row>
    <row r="199" spans="2:39" s="2" customFormat="1" ht="12">
      <c r="B199" s="35"/>
      <c r="C199" s="61"/>
      <c r="D199" s="678"/>
      <c r="E199" s="178" t="s">
        <v>77</v>
      </c>
      <c r="F199" s="39"/>
      <c r="G199" s="40">
        <v>387.67416922149971</v>
      </c>
      <c r="H199" s="40">
        <v>465.9905324885151</v>
      </c>
      <c r="I199" s="40">
        <v>493.57577205949832</v>
      </c>
      <c r="J199" s="40">
        <v>479.36360636710964</v>
      </c>
      <c r="K199" s="40">
        <v>425.75086209384034</v>
      </c>
      <c r="L199" s="40">
        <v>456.2844921106535</v>
      </c>
      <c r="M199" s="40">
        <v>521.6871557977139</v>
      </c>
      <c r="N199" s="40">
        <v>635.52441594696472</v>
      </c>
      <c r="O199" s="40">
        <v>671.05701639695053</v>
      </c>
      <c r="P199" s="40">
        <v>763.95203546885409</v>
      </c>
      <c r="Q199" s="40">
        <v>798.66040663609067</v>
      </c>
      <c r="R199" s="40">
        <v>757.25345395760462</v>
      </c>
      <c r="S199" s="40">
        <v>673.05438682502756</v>
      </c>
      <c r="T199" s="40">
        <v>653.40604239922425</v>
      </c>
      <c r="U199" s="40">
        <v>584.94445335114006</v>
      </c>
      <c r="V199" s="40">
        <v>557.71465601354237</v>
      </c>
      <c r="W199" s="40">
        <v>434.44950158380726</v>
      </c>
      <c r="X199" s="40">
        <v>486.10814250030171</v>
      </c>
      <c r="Y199" s="40">
        <v>417.05552046373117</v>
      </c>
      <c r="Z199" s="40">
        <v>428.35866144677971</v>
      </c>
      <c r="AA199" s="40">
        <v>613.94185597096168</v>
      </c>
      <c r="AB199" s="40">
        <v>577.32501016049468</v>
      </c>
      <c r="AC199" s="40">
        <v>691.66194952557271</v>
      </c>
      <c r="AD199" s="40">
        <v>710.13684078095559</v>
      </c>
      <c r="AE199" s="40">
        <v>595.25915136278718</v>
      </c>
      <c r="AF199" s="40">
        <v>0</v>
      </c>
      <c r="AG199" s="541" t="s">
        <v>279</v>
      </c>
      <c r="AH199" s="471"/>
      <c r="AI199" s="471"/>
      <c r="AJ199" s="471"/>
      <c r="AK199" s="471"/>
      <c r="AL199" s="471"/>
      <c r="AM199" s="472"/>
    </row>
    <row r="200" spans="2:39" s="2" customFormat="1" ht="12">
      <c r="B200" s="35"/>
      <c r="C200" s="61"/>
      <c r="D200" s="678"/>
      <c r="E200" s="178" t="s">
        <v>78</v>
      </c>
      <c r="F200" s="39"/>
      <c r="G200" s="40">
        <v>108.5994241836236</v>
      </c>
      <c r="H200" s="40">
        <v>109.54212507561036</v>
      </c>
      <c r="I200" s="40">
        <v>106.45635145803831</v>
      </c>
      <c r="J200" s="40">
        <v>100.39802614641546</v>
      </c>
      <c r="K200" s="40">
        <v>101.62931284922601</v>
      </c>
      <c r="L200" s="40">
        <v>99.716208265554926</v>
      </c>
      <c r="M200" s="40">
        <v>96.993037990380714</v>
      </c>
      <c r="N200" s="40">
        <v>93.67379406754597</v>
      </c>
      <c r="O200" s="40">
        <v>90.350518935266848</v>
      </c>
      <c r="P200" s="40">
        <v>88.380003160880534</v>
      </c>
      <c r="Q200" s="40">
        <v>88.586114235506543</v>
      </c>
      <c r="R200" s="40">
        <v>85.92362427809438</v>
      </c>
      <c r="S200" s="40">
        <v>83.519004530256865</v>
      </c>
      <c r="T200" s="40">
        <v>80.9982667144142</v>
      </c>
      <c r="U200" s="40">
        <v>79.872770491465346</v>
      </c>
      <c r="V200" s="40">
        <v>81.126654675619946</v>
      </c>
      <c r="W200" s="40">
        <v>76.076038823582266</v>
      </c>
      <c r="X200" s="40">
        <v>76.669451594991642</v>
      </c>
      <c r="Y200" s="40">
        <v>72.413429708528099</v>
      </c>
      <c r="Z200" s="40">
        <v>66.814954985495561</v>
      </c>
      <c r="AA200" s="40">
        <v>64.77171231864007</v>
      </c>
      <c r="AB200" s="40">
        <v>67.368831120950333</v>
      </c>
      <c r="AC200" s="40">
        <v>69.984600486833699</v>
      </c>
      <c r="AD200" s="40">
        <v>65.620667336128648</v>
      </c>
      <c r="AE200" s="40">
        <v>60.959192824076361</v>
      </c>
      <c r="AF200" s="40">
        <v>0</v>
      </c>
      <c r="AG200" s="541" t="s">
        <v>128</v>
      </c>
      <c r="AH200" s="471"/>
      <c r="AI200" s="471"/>
      <c r="AJ200" s="471"/>
      <c r="AK200" s="471"/>
      <c r="AL200" s="471"/>
      <c r="AM200" s="472"/>
    </row>
    <row r="201" spans="2:39" s="2" customFormat="1" ht="12">
      <c r="B201" s="35"/>
      <c r="C201" s="61"/>
      <c r="D201" s="678"/>
      <c r="E201" s="178" t="s">
        <v>79</v>
      </c>
      <c r="F201" s="39"/>
      <c r="G201" s="40">
        <v>92.072223388947563</v>
      </c>
      <c r="H201" s="40">
        <v>92.332153968838924</v>
      </c>
      <c r="I201" s="40">
        <v>92.716953068852035</v>
      </c>
      <c r="J201" s="40">
        <v>92.352250196569713</v>
      </c>
      <c r="K201" s="40">
        <v>92.852138606063775</v>
      </c>
      <c r="L201" s="40">
        <v>91.813064370552894</v>
      </c>
      <c r="M201" s="40">
        <v>88.515413142678099</v>
      </c>
      <c r="N201" s="40">
        <v>87.623435022754606</v>
      </c>
      <c r="O201" s="40">
        <v>85.830779749439188</v>
      </c>
      <c r="P201" s="40">
        <v>87.957826471442303</v>
      </c>
      <c r="Q201" s="40">
        <v>86.100102976159633</v>
      </c>
      <c r="R201" s="40">
        <v>85.282791061941211</v>
      </c>
      <c r="S201" s="40">
        <v>81.578623993534862</v>
      </c>
      <c r="T201" s="40">
        <v>80.994839024070032</v>
      </c>
      <c r="U201" s="40">
        <v>79.532308690158402</v>
      </c>
      <c r="V201" s="40">
        <v>77.229506914412383</v>
      </c>
      <c r="W201" s="40">
        <v>78.405373326048277</v>
      </c>
      <c r="X201" s="40">
        <v>76.85300903401837</v>
      </c>
      <c r="Y201" s="40">
        <v>75.932874051725292</v>
      </c>
      <c r="Z201" s="40">
        <v>74.36974074761595</v>
      </c>
      <c r="AA201" s="40">
        <v>76.312309935897645</v>
      </c>
      <c r="AB201" s="40">
        <v>74.744716502955725</v>
      </c>
      <c r="AC201" s="40">
        <v>78.979725029453391</v>
      </c>
      <c r="AD201" s="40">
        <v>81.041642368821087</v>
      </c>
      <c r="AE201" s="40">
        <v>80.497543907983172</v>
      </c>
      <c r="AF201" s="40">
        <v>0</v>
      </c>
      <c r="AG201" s="541" t="s">
        <v>128</v>
      </c>
      <c r="AH201" s="471"/>
      <c r="AI201" s="471"/>
      <c r="AJ201" s="471"/>
      <c r="AK201" s="471"/>
      <c r="AL201" s="471"/>
      <c r="AM201" s="472"/>
    </row>
    <row r="202" spans="2:39" s="2" customFormat="1" ht="12">
      <c r="B202" s="35"/>
      <c r="C202" s="61"/>
      <c r="D202" s="678"/>
      <c r="E202" s="178" t="s">
        <v>80</v>
      </c>
      <c r="F202" s="39"/>
      <c r="G202" s="40">
        <v>20.680140241548511</v>
      </c>
      <c r="H202" s="40">
        <v>20.852467697531914</v>
      </c>
      <c r="I202" s="40">
        <v>19.691646780375486</v>
      </c>
      <c r="J202" s="40">
        <v>19.151264784698995</v>
      </c>
      <c r="K202" s="40">
        <v>19.350186649479465</v>
      </c>
      <c r="L202" s="40">
        <v>18.091159014304939</v>
      </c>
      <c r="M202" s="40">
        <v>17.155945139847621</v>
      </c>
      <c r="N202" s="40">
        <v>16.272636328318725</v>
      </c>
      <c r="O202" s="40">
        <v>15.394711242798147</v>
      </c>
      <c r="P202" s="40">
        <v>16.049703807630927</v>
      </c>
      <c r="Q202" s="40">
        <v>15.22712583738584</v>
      </c>
      <c r="R202" s="40">
        <v>14.958887623793903</v>
      </c>
      <c r="S202" s="40">
        <v>12.984436052329338</v>
      </c>
      <c r="T202" s="40">
        <v>12.360161062099435</v>
      </c>
      <c r="U202" s="40">
        <v>12.876083803079466</v>
      </c>
      <c r="V202" s="40">
        <v>12.940722269491001</v>
      </c>
      <c r="W202" s="40">
        <v>13.171243873925871</v>
      </c>
      <c r="X202" s="40">
        <v>12.840170905778331</v>
      </c>
      <c r="Y202" s="40">
        <v>11.072912026728678</v>
      </c>
      <c r="Z202" s="40">
        <v>11.426111289436559</v>
      </c>
      <c r="AA202" s="40">
        <v>11.394006355108317</v>
      </c>
      <c r="AB202" s="40">
        <v>11.235549004969272</v>
      </c>
      <c r="AC202" s="40">
        <v>13.119554551144837</v>
      </c>
      <c r="AD202" s="40">
        <v>12.830711967554715</v>
      </c>
      <c r="AE202" s="40">
        <v>11.981024515694299</v>
      </c>
      <c r="AF202" s="40">
        <v>0</v>
      </c>
      <c r="AG202" s="541" t="s">
        <v>128</v>
      </c>
      <c r="AH202" s="471"/>
      <c r="AI202" s="471"/>
      <c r="AJ202" s="471"/>
      <c r="AK202" s="471"/>
      <c r="AL202" s="471"/>
      <c r="AM202" s="472"/>
    </row>
    <row r="203" spans="2:39" s="2" customFormat="1" ht="12">
      <c r="B203" s="35"/>
      <c r="C203" s="61"/>
      <c r="D203" s="678"/>
      <c r="E203" s="178" t="s">
        <v>81</v>
      </c>
      <c r="F203" s="39"/>
      <c r="G203" s="40">
        <v>71.392083147399049</v>
      </c>
      <c r="H203" s="40">
        <v>71.479686271307017</v>
      </c>
      <c r="I203" s="40">
        <v>73.025306288476557</v>
      </c>
      <c r="J203" s="40">
        <v>73.200985411870718</v>
      </c>
      <c r="K203" s="40">
        <v>73.501951956584307</v>
      </c>
      <c r="L203" s="40">
        <v>73.721905356247959</v>
      </c>
      <c r="M203" s="40">
        <v>71.359468002830482</v>
      </c>
      <c r="N203" s="40">
        <v>71.350798694435881</v>
      </c>
      <c r="O203" s="40">
        <v>70.436068506641035</v>
      </c>
      <c r="P203" s="40">
        <v>71.908122663811383</v>
      </c>
      <c r="Q203" s="40">
        <v>70.872977138773791</v>
      </c>
      <c r="R203" s="40">
        <v>70.323903438147312</v>
      </c>
      <c r="S203" s="40">
        <v>68.594187941205519</v>
      </c>
      <c r="T203" s="40">
        <v>68.634677961970596</v>
      </c>
      <c r="U203" s="40">
        <v>66.656224887078935</v>
      </c>
      <c r="V203" s="40">
        <v>64.288784644921378</v>
      </c>
      <c r="W203" s="40">
        <v>65.234129452122403</v>
      </c>
      <c r="X203" s="40">
        <v>64.012838128240034</v>
      </c>
      <c r="Y203" s="40">
        <v>64.859962024996619</v>
      </c>
      <c r="Z203" s="40">
        <v>62.943629458179387</v>
      </c>
      <c r="AA203" s="40">
        <v>64.918303580789328</v>
      </c>
      <c r="AB203" s="40">
        <v>63.509167497986446</v>
      </c>
      <c r="AC203" s="40">
        <v>65.860170478308561</v>
      </c>
      <c r="AD203" s="40">
        <v>68.210930401266367</v>
      </c>
      <c r="AE203" s="40">
        <v>68.51651939228887</v>
      </c>
      <c r="AF203" s="40">
        <v>0</v>
      </c>
      <c r="AG203" s="541" t="s">
        <v>128</v>
      </c>
      <c r="AH203" s="471"/>
      <c r="AI203" s="471"/>
      <c r="AJ203" s="471"/>
      <c r="AK203" s="471"/>
      <c r="AL203" s="471"/>
      <c r="AM203" s="472"/>
    </row>
    <row r="204" spans="2:39" s="2" customFormat="1" ht="12">
      <c r="B204" s="35"/>
      <c r="C204" s="61"/>
      <c r="D204" s="678"/>
      <c r="E204" s="181" t="s">
        <v>43</v>
      </c>
      <c r="F204" s="171"/>
      <c r="G204" s="159">
        <v>128.25094253229969</v>
      </c>
      <c r="H204" s="159">
        <v>128.31746042314523</v>
      </c>
      <c r="I204" s="159">
        <v>132.00997493568968</v>
      </c>
      <c r="J204" s="159">
        <v>125.19566628075549</v>
      </c>
      <c r="K204" s="159">
        <v>136.30808467916233</v>
      </c>
      <c r="L204" s="159">
        <v>128.97516914787442</v>
      </c>
      <c r="M204" s="159">
        <v>125.4394615361615</v>
      </c>
      <c r="N204" s="159">
        <v>121.12238226653157</v>
      </c>
      <c r="O204" s="159">
        <v>119.38456314373639</v>
      </c>
      <c r="P204" s="159">
        <v>126.57671468874796</v>
      </c>
      <c r="Q204" s="159">
        <v>126.90532468024527</v>
      </c>
      <c r="R204" s="159">
        <v>118.76705667066295</v>
      </c>
      <c r="S204" s="159">
        <v>126.26403986181779</v>
      </c>
      <c r="T204" s="159">
        <v>131.86266140356005</v>
      </c>
      <c r="U204" s="159">
        <v>127.04997010518696</v>
      </c>
      <c r="V204" s="159">
        <v>132.18149589641391</v>
      </c>
      <c r="W204" s="159">
        <v>124.18715267903161</v>
      </c>
      <c r="X204" s="159">
        <v>133.49903509945415</v>
      </c>
      <c r="Y204" s="159">
        <v>126.26895025132684</v>
      </c>
      <c r="Z204" s="159">
        <v>125.84684438941129</v>
      </c>
      <c r="AA204" s="159">
        <v>121.99888947467677</v>
      </c>
      <c r="AB204" s="159">
        <v>135.73263798600806</v>
      </c>
      <c r="AC204" s="159">
        <v>161.42610140093205</v>
      </c>
      <c r="AD204" s="159">
        <v>165.16315486996706</v>
      </c>
      <c r="AE204" s="159">
        <v>163.64304361775262</v>
      </c>
      <c r="AF204" s="62">
        <v>0</v>
      </c>
      <c r="AG204" s="542" t="s">
        <v>128</v>
      </c>
      <c r="AH204" s="473"/>
      <c r="AI204" s="473"/>
      <c r="AJ204" s="473"/>
      <c r="AK204" s="473"/>
      <c r="AL204" s="473"/>
      <c r="AM204" s="474"/>
    </row>
    <row r="205" spans="2:39" s="2" customFormat="1" ht="12">
      <c r="B205" s="35"/>
      <c r="C205" s="61"/>
      <c r="D205" s="678"/>
      <c r="E205" s="181" t="s">
        <v>44</v>
      </c>
      <c r="F205" s="172"/>
      <c r="G205" s="159">
        <v>102.94519607193018</v>
      </c>
      <c r="H205" s="159">
        <v>120.40042359889684</v>
      </c>
      <c r="I205" s="159">
        <v>116.45418274090845</v>
      </c>
      <c r="J205" s="159">
        <v>113.86353390846676</v>
      </c>
      <c r="K205" s="159">
        <v>114.51158609577502</v>
      </c>
      <c r="L205" s="159">
        <v>120.85375190357466</v>
      </c>
      <c r="M205" s="159">
        <v>127.15169848879451</v>
      </c>
      <c r="N205" s="159">
        <v>153.53196539335235</v>
      </c>
      <c r="O205" s="159">
        <v>122.58721084824231</v>
      </c>
      <c r="P205" s="159">
        <v>122.04317779496091</v>
      </c>
      <c r="Q205" s="159">
        <v>139.41758486657423</v>
      </c>
      <c r="R205" s="159">
        <v>123.17495182192604</v>
      </c>
      <c r="S205" s="159">
        <v>131.30440599093743</v>
      </c>
      <c r="T205" s="159">
        <v>125.12161523126385</v>
      </c>
      <c r="U205" s="159">
        <v>117.56556065014713</v>
      </c>
      <c r="V205" s="159">
        <v>103.48430893580242</v>
      </c>
      <c r="W205" s="159">
        <v>108.03976591641903</v>
      </c>
      <c r="X205" s="159">
        <v>98.702760966123947</v>
      </c>
      <c r="Y205" s="159">
        <v>85.136780895985069</v>
      </c>
      <c r="Z205" s="159">
        <v>90.748910098622503</v>
      </c>
      <c r="AA205" s="159">
        <v>30.342217799532843</v>
      </c>
      <c r="AB205" s="159">
        <v>49.947663887834842</v>
      </c>
      <c r="AC205" s="159">
        <v>68.332617378304832</v>
      </c>
      <c r="AD205" s="159">
        <v>72.171113395736612</v>
      </c>
      <c r="AE205" s="159">
        <v>70.330379286623725</v>
      </c>
      <c r="AF205" s="62">
        <v>0</v>
      </c>
      <c r="AG205" s="542" t="s">
        <v>128</v>
      </c>
      <c r="AH205" s="473"/>
      <c r="AI205" s="473"/>
      <c r="AJ205" s="473"/>
      <c r="AK205" s="473"/>
      <c r="AL205" s="473"/>
      <c r="AM205" s="474"/>
    </row>
    <row r="206" spans="2:39" s="2" customFormat="1" ht="12">
      <c r="B206" s="35"/>
      <c r="C206" s="61"/>
      <c r="D206" s="678"/>
      <c r="E206" s="180" t="s">
        <v>82</v>
      </c>
      <c r="F206" s="171"/>
      <c r="G206" s="159">
        <v>133.98352757748111</v>
      </c>
      <c r="H206" s="159">
        <v>150.0974894185988</v>
      </c>
      <c r="I206" s="159">
        <v>169.6273098174108</v>
      </c>
      <c r="J206" s="159">
        <v>195.28726544444018</v>
      </c>
      <c r="K206" s="159">
        <v>213.03938538075894</v>
      </c>
      <c r="L206" s="159">
        <v>228.74704825321265</v>
      </c>
      <c r="M206" s="159">
        <v>255.42931149521351</v>
      </c>
      <c r="N206" s="159">
        <v>288.6917081951886</v>
      </c>
      <c r="O206" s="159">
        <v>287.61386191192275</v>
      </c>
      <c r="P206" s="159">
        <v>278.84633516956166</v>
      </c>
      <c r="Q206" s="159">
        <v>265.24509315430993</v>
      </c>
      <c r="R206" s="159">
        <v>266.96529874986999</v>
      </c>
      <c r="S206" s="159">
        <v>270.59027870683428</v>
      </c>
      <c r="T206" s="159">
        <v>280.75578457186469</v>
      </c>
      <c r="U206" s="159">
        <v>262.67611940465906</v>
      </c>
      <c r="V206" s="159">
        <v>279.44059697934784</v>
      </c>
      <c r="W206" s="159">
        <v>291.07155877064241</v>
      </c>
      <c r="X206" s="159">
        <v>278.83661936187946</v>
      </c>
      <c r="Y206" s="159">
        <v>230.82195823242719</v>
      </c>
      <c r="Z206" s="159">
        <v>240.4834795372459</v>
      </c>
      <c r="AA206" s="159">
        <v>213.32845722129369</v>
      </c>
      <c r="AB206" s="159">
        <v>160.73290953927571</v>
      </c>
      <c r="AC206" s="159">
        <v>227.22268338133682</v>
      </c>
      <c r="AD206" s="159">
        <v>267.29059023685045</v>
      </c>
      <c r="AE206" s="159">
        <v>269.90815992761753</v>
      </c>
      <c r="AF206" s="62">
        <v>0</v>
      </c>
      <c r="AG206" s="542" t="s">
        <v>128</v>
      </c>
      <c r="AH206" s="473"/>
      <c r="AI206" s="473"/>
      <c r="AJ206" s="473"/>
      <c r="AK206" s="473"/>
      <c r="AL206" s="473"/>
      <c r="AM206" s="474"/>
    </row>
    <row r="207" spans="2:39" s="2" customFormat="1" ht="12">
      <c r="B207" s="35"/>
      <c r="C207" s="61"/>
      <c r="D207" s="677" t="s">
        <v>83</v>
      </c>
      <c r="E207" s="179"/>
      <c r="F207" s="57"/>
      <c r="G207" s="164">
        <f t="shared" ref="G207:AF207" si="135">SUM(G208,G213,G214,G215)</f>
        <v>1874.6973832356782</v>
      </c>
      <c r="H207" s="164">
        <f t="shared" si="135"/>
        <v>1938.5084308330038</v>
      </c>
      <c r="I207" s="164">
        <f t="shared" si="135"/>
        <v>2003.3554331684527</v>
      </c>
      <c r="J207" s="164">
        <f t="shared" si="135"/>
        <v>2107.9308413869544</v>
      </c>
      <c r="K207" s="164">
        <f t="shared" si="135"/>
        <v>2212.0635665413956</v>
      </c>
      <c r="L207" s="164">
        <f t="shared" si="135"/>
        <v>2230.3896950665048</v>
      </c>
      <c r="M207" s="164">
        <f t="shared" si="135"/>
        <v>2176.9496404118895</v>
      </c>
      <c r="N207" s="164">
        <f t="shared" si="135"/>
        <v>2175.0783669056959</v>
      </c>
      <c r="O207" s="164">
        <f t="shared" si="135"/>
        <v>2208.0800708894371</v>
      </c>
      <c r="P207" s="164">
        <f t="shared" si="135"/>
        <v>2214.6856482046333</v>
      </c>
      <c r="Q207" s="164">
        <f t="shared" si="135"/>
        <v>2180.5672978366983</v>
      </c>
      <c r="R207" s="164">
        <f t="shared" si="135"/>
        <v>2200.4775405314194</v>
      </c>
      <c r="S207" s="164">
        <f t="shared" si="135"/>
        <v>2096.3095610348892</v>
      </c>
      <c r="T207" s="164">
        <f t="shared" si="135"/>
        <v>2096.7807030560321</v>
      </c>
      <c r="U207" s="164">
        <f t="shared" si="135"/>
        <v>2080.2901638480926</v>
      </c>
      <c r="V207" s="164">
        <f t="shared" si="135"/>
        <v>1997.39054585957</v>
      </c>
      <c r="W207" s="164">
        <f t="shared" si="135"/>
        <v>2000.6570509737089</v>
      </c>
      <c r="X207" s="164">
        <f t="shared" si="135"/>
        <v>1996.7874545530719</v>
      </c>
      <c r="Y207" s="164">
        <f t="shared" si="135"/>
        <v>1782.9198865761828</v>
      </c>
      <c r="Z207" s="164">
        <f t="shared" si="135"/>
        <v>1786.849209632604</v>
      </c>
      <c r="AA207" s="164">
        <f t="shared" si="135"/>
        <v>1820.8889740487407</v>
      </c>
      <c r="AB207" s="164">
        <f t="shared" si="135"/>
        <v>1704.3993313069923</v>
      </c>
      <c r="AC207" s="164">
        <f t="shared" si="135"/>
        <v>2217.5630912504239</v>
      </c>
      <c r="AD207" s="164">
        <f t="shared" si="135"/>
        <v>2380.1299208469031</v>
      </c>
      <c r="AE207" s="164">
        <f t="shared" si="135"/>
        <v>2390.8793359618767</v>
      </c>
      <c r="AF207" s="164">
        <f t="shared" si="135"/>
        <v>0</v>
      </c>
      <c r="AG207" s="538" t="s">
        <v>128</v>
      </c>
      <c r="AH207" s="465"/>
      <c r="AI207" s="465"/>
      <c r="AJ207" s="465"/>
      <c r="AK207" s="465"/>
      <c r="AL207" s="465"/>
      <c r="AM207" s="466"/>
    </row>
    <row r="208" spans="2:39" s="2" customFormat="1" ht="12">
      <c r="B208" s="35"/>
      <c r="C208" s="61"/>
      <c r="D208" s="678"/>
      <c r="E208" s="180" t="s">
        <v>84</v>
      </c>
      <c r="F208" s="170"/>
      <c r="G208" s="160">
        <f t="shared" ref="G208:AE208" si="136">G209+G210</f>
        <v>1763.6033327384557</v>
      </c>
      <c r="H208" s="160">
        <f t="shared" si="136"/>
        <v>1823.7035084942581</v>
      </c>
      <c r="I208" s="160">
        <f t="shared" si="136"/>
        <v>1893.3704636520774</v>
      </c>
      <c r="J208" s="160">
        <f t="shared" si="136"/>
        <v>2009.1379319405542</v>
      </c>
      <c r="K208" s="160">
        <f t="shared" si="136"/>
        <v>2104.8329173938769</v>
      </c>
      <c r="L208" s="160">
        <f t="shared" si="136"/>
        <v>2082.2712754341337</v>
      </c>
      <c r="M208" s="160">
        <f t="shared" si="136"/>
        <v>2035.6927324017558</v>
      </c>
      <c r="N208" s="160">
        <f t="shared" si="136"/>
        <v>2055.0524256401104</v>
      </c>
      <c r="O208" s="160">
        <f t="shared" si="136"/>
        <v>2093.7332965589376</v>
      </c>
      <c r="P208" s="160">
        <f t="shared" si="136"/>
        <v>2060.1762197936082</v>
      </c>
      <c r="Q208" s="160">
        <f t="shared" si="136"/>
        <v>2058.8446064279524</v>
      </c>
      <c r="R208" s="160">
        <f t="shared" si="136"/>
        <v>2085.74406414143</v>
      </c>
      <c r="S208" s="160">
        <f t="shared" si="136"/>
        <v>1991.500202038821</v>
      </c>
      <c r="T208" s="160">
        <f t="shared" si="136"/>
        <v>1983.7467672451867</v>
      </c>
      <c r="U208" s="160">
        <f t="shared" si="136"/>
        <v>1976.6046137500291</v>
      </c>
      <c r="V208" s="160">
        <f t="shared" si="136"/>
        <v>1889.8277266364635</v>
      </c>
      <c r="W208" s="160">
        <f t="shared" si="136"/>
        <v>1884.1030124854678</v>
      </c>
      <c r="X208" s="160">
        <f t="shared" si="136"/>
        <v>1878.1925255815058</v>
      </c>
      <c r="Y208" s="160">
        <f t="shared" si="136"/>
        <v>1675.7337366054262</v>
      </c>
      <c r="Z208" s="160">
        <f t="shared" si="136"/>
        <v>1677.9520780127734</v>
      </c>
      <c r="AA208" s="160">
        <f t="shared" si="136"/>
        <v>1729.2654336366218</v>
      </c>
      <c r="AB208" s="160">
        <f t="shared" si="136"/>
        <v>1635.9990655803765</v>
      </c>
      <c r="AC208" s="160">
        <f t="shared" si="136"/>
        <v>2117.9995007473854</v>
      </c>
      <c r="AD208" s="160">
        <f t="shared" si="136"/>
        <v>2272.8208464124709</v>
      </c>
      <c r="AE208" s="160">
        <f t="shared" si="136"/>
        <v>2283.1539168689678</v>
      </c>
      <c r="AF208" s="62"/>
      <c r="AG208" s="542" t="s">
        <v>128</v>
      </c>
      <c r="AH208" s="473"/>
      <c r="AI208" s="473"/>
      <c r="AJ208" s="473"/>
      <c r="AK208" s="473"/>
      <c r="AL208" s="473"/>
      <c r="AM208" s="474"/>
    </row>
    <row r="209" spans="2:39" s="2" customFormat="1" ht="12">
      <c r="B209" s="35"/>
      <c r="C209" s="61"/>
      <c r="D209" s="678"/>
      <c r="E209" s="178" t="s">
        <v>85</v>
      </c>
      <c r="F209" s="169"/>
      <c r="G209" s="161">
        <v>715.65196156375453</v>
      </c>
      <c r="H209" s="161">
        <v>755.07550439078886</v>
      </c>
      <c r="I209" s="161">
        <v>799.93173456599402</v>
      </c>
      <c r="J209" s="161">
        <v>850.02512325675104</v>
      </c>
      <c r="K209" s="161">
        <v>926.90390367176394</v>
      </c>
      <c r="L209" s="161">
        <v>926.8695041205267</v>
      </c>
      <c r="M209" s="161">
        <v>940.91815645563747</v>
      </c>
      <c r="N209" s="161">
        <v>963.97100800155226</v>
      </c>
      <c r="O209" s="161">
        <v>992.99794450237209</v>
      </c>
      <c r="P209" s="161">
        <v>990.87522159854632</v>
      </c>
      <c r="Q209" s="161">
        <v>998.94874985599802</v>
      </c>
      <c r="R209" s="161">
        <v>997.43046519116547</v>
      </c>
      <c r="S209" s="161">
        <v>1005.8282383340243</v>
      </c>
      <c r="T209" s="161">
        <v>981.55467159098794</v>
      </c>
      <c r="U209" s="161">
        <v>1004.1856700619953</v>
      </c>
      <c r="V209" s="161">
        <v>959.0926629616032</v>
      </c>
      <c r="W209" s="161">
        <v>1010.9800955114823</v>
      </c>
      <c r="X209" s="161">
        <v>1004.7159820552397</v>
      </c>
      <c r="Y209" s="161">
        <v>888.19741438042092</v>
      </c>
      <c r="Z209" s="161">
        <v>861.33640038154158</v>
      </c>
      <c r="AA209" s="161">
        <v>955.14455815505346</v>
      </c>
      <c r="AB209" s="161">
        <v>859.18811980802525</v>
      </c>
      <c r="AC209" s="161">
        <v>1057.1646445693457</v>
      </c>
      <c r="AD209" s="161">
        <v>980.54962003935873</v>
      </c>
      <c r="AE209" s="161">
        <v>1072.7134967291581</v>
      </c>
      <c r="AF209" s="40">
        <v>0</v>
      </c>
      <c r="AG209" s="541" t="s">
        <v>128</v>
      </c>
      <c r="AH209" s="471"/>
      <c r="AI209" s="471"/>
      <c r="AJ209" s="471"/>
      <c r="AK209" s="471"/>
      <c r="AL209" s="471"/>
      <c r="AM209" s="472"/>
    </row>
    <row r="210" spans="2:39" s="2" customFormat="1" ht="12">
      <c r="B210" s="35"/>
      <c r="C210" s="61"/>
      <c r="D210" s="678"/>
      <c r="E210" s="178" t="s">
        <v>86</v>
      </c>
      <c r="F210" s="169"/>
      <c r="G210" s="161">
        <v>1047.9513711747011</v>
      </c>
      <c r="H210" s="161">
        <v>1068.6280041034693</v>
      </c>
      <c r="I210" s="161">
        <v>1093.4387290860834</v>
      </c>
      <c r="J210" s="161">
        <v>1159.1128086838032</v>
      </c>
      <c r="K210" s="161">
        <v>1177.9290137221128</v>
      </c>
      <c r="L210" s="161">
        <v>1155.4017713136068</v>
      </c>
      <c r="M210" s="161">
        <v>1094.7745759461184</v>
      </c>
      <c r="N210" s="161">
        <v>1091.0814176385579</v>
      </c>
      <c r="O210" s="161">
        <v>1100.7353520565653</v>
      </c>
      <c r="P210" s="161">
        <v>1069.3009981950618</v>
      </c>
      <c r="Q210" s="161">
        <v>1059.8958565719543</v>
      </c>
      <c r="R210" s="161">
        <v>1088.3135989502646</v>
      </c>
      <c r="S210" s="161">
        <v>985.67196370479678</v>
      </c>
      <c r="T210" s="161">
        <v>1002.1920956541986</v>
      </c>
      <c r="U210" s="161">
        <v>972.41894368803378</v>
      </c>
      <c r="V210" s="161">
        <v>930.73506367486027</v>
      </c>
      <c r="W210" s="161">
        <v>873.12291697398553</v>
      </c>
      <c r="X210" s="161">
        <v>873.47654352626603</v>
      </c>
      <c r="Y210" s="161">
        <v>787.53632222500516</v>
      </c>
      <c r="Z210" s="161">
        <v>816.61567763123185</v>
      </c>
      <c r="AA210" s="161">
        <v>774.12087548156842</v>
      </c>
      <c r="AB210" s="161">
        <v>776.81094577235126</v>
      </c>
      <c r="AC210" s="161">
        <v>1060.8348561780394</v>
      </c>
      <c r="AD210" s="161">
        <v>1292.2712263731123</v>
      </c>
      <c r="AE210" s="161">
        <v>1210.4404201398099</v>
      </c>
      <c r="AF210" s="40">
        <v>0</v>
      </c>
      <c r="AG210" s="541" t="s">
        <v>128</v>
      </c>
      <c r="AH210" s="471"/>
      <c r="AI210" s="471"/>
      <c r="AJ210" s="471"/>
      <c r="AK210" s="471"/>
      <c r="AL210" s="471"/>
      <c r="AM210" s="472"/>
    </row>
    <row r="211" spans="2:39" s="2" customFormat="1" ht="12">
      <c r="B211" s="35"/>
      <c r="C211" s="61"/>
      <c r="D211" s="678"/>
      <c r="E211" s="178" t="s">
        <v>87</v>
      </c>
      <c r="F211" s="169"/>
      <c r="G211" s="161">
        <v>0</v>
      </c>
      <c r="H211" s="161">
        <v>0</v>
      </c>
      <c r="I211" s="161">
        <v>0</v>
      </c>
      <c r="J211" s="161">
        <v>0</v>
      </c>
      <c r="K211" s="161">
        <v>0</v>
      </c>
      <c r="L211" s="161">
        <v>0</v>
      </c>
      <c r="M211" s="161">
        <v>0</v>
      </c>
      <c r="N211" s="161">
        <v>0</v>
      </c>
      <c r="O211" s="161">
        <v>0</v>
      </c>
      <c r="P211" s="161">
        <v>0</v>
      </c>
      <c r="Q211" s="161">
        <v>0</v>
      </c>
      <c r="R211" s="161">
        <v>0</v>
      </c>
      <c r="S211" s="161">
        <v>0</v>
      </c>
      <c r="T211" s="161">
        <v>0</v>
      </c>
      <c r="U211" s="161">
        <v>0</v>
      </c>
      <c r="V211" s="161">
        <v>0</v>
      </c>
      <c r="W211" s="161">
        <v>0</v>
      </c>
      <c r="X211" s="161">
        <v>0</v>
      </c>
      <c r="Y211" s="161">
        <v>0</v>
      </c>
      <c r="Z211" s="161">
        <v>0</v>
      </c>
      <c r="AA211" s="161">
        <v>0</v>
      </c>
      <c r="AB211" s="161">
        <v>0</v>
      </c>
      <c r="AC211" s="161">
        <v>0</v>
      </c>
      <c r="AD211" s="161">
        <v>0</v>
      </c>
      <c r="AE211" s="161">
        <v>0</v>
      </c>
      <c r="AF211" s="40">
        <v>0</v>
      </c>
      <c r="AG211" s="541"/>
      <c r="AH211" s="471"/>
      <c r="AI211" s="471"/>
      <c r="AJ211" s="471"/>
      <c r="AK211" s="471"/>
      <c r="AL211" s="471"/>
      <c r="AM211" s="472"/>
    </row>
    <row r="212" spans="2:39" s="2" customFormat="1" ht="12">
      <c r="B212" s="35"/>
      <c r="C212" s="61"/>
      <c r="D212" s="678"/>
      <c r="E212" s="178" t="s">
        <v>88</v>
      </c>
      <c r="F212" s="169"/>
      <c r="G212" s="161">
        <v>0</v>
      </c>
      <c r="H212" s="161">
        <v>0</v>
      </c>
      <c r="I212" s="161">
        <v>0</v>
      </c>
      <c r="J212" s="161">
        <v>0</v>
      </c>
      <c r="K212" s="161">
        <v>0</v>
      </c>
      <c r="L212" s="161">
        <v>0</v>
      </c>
      <c r="M212" s="161">
        <v>0</v>
      </c>
      <c r="N212" s="161">
        <v>0</v>
      </c>
      <c r="O212" s="161">
        <v>0</v>
      </c>
      <c r="P212" s="161">
        <v>0</v>
      </c>
      <c r="Q212" s="161">
        <v>0</v>
      </c>
      <c r="R212" s="161">
        <v>0</v>
      </c>
      <c r="S212" s="161">
        <v>0</v>
      </c>
      <c r="T212" s="161">
        <v>0</v>
      </c>
      <c r="U212" s="161">
        <v>0</v>
      </c>
      <c r="V212" s="161">
        <v>0</v>
      </c>
      <c r="W212" s="161">
        <v>0</v>
      </c>
      <c r="X212" s="161">
        <v>0</v>
      </c>
      <c r="Y212" s="161">
        <v>0</v>
      </c>
      <c r="Z212" s="161">
        <v>0</v>
      </c>
      <c r="AA212" s="161">
        <v>0</v>
      </c>
      <c r="AB212" s="161">
        <v>0</v>
      </c>
      <c r="AC212" s="161">
        <v>0</v>
      </c>
      <c r="AD212" s="161">
        <v>0</v>
      </c>
      <c r="AE212" s="161">
        <v>0</v>
      </c>
      <c r="AF212" s="40">
        <v>0</v>
      </c>
      <c r="AG212" s="541"/>
      <c r="AH212" s="471"/>
      <c r="AI212" s="471"/>
      <c r="AJ212" s="471"/>
      <c r="AK212" s="471"/>
      <c r="AL212" s="471"/>
      <c r="AM212" s="472"/>
    </row>
    <row r="213" spans="2:39" s="2" customFormat="1" ht="12">
      <c r="B213" s="35"/>
      <c r="C213" s="61"/>
      <c r="D213" s="678"/>
      <c r="E213" s="181" t="s">
        <v>43</v>
      </c>
      <c r="F213" s="170"/>
      <c r="G213" s="160">
        <v>11.060238843200525</v>
      </c>
      <c r="H213" s="160">
        <v>10.727210419554314</v>
      </c>
      <c r="I213" s="160">
        <v>11.146031167065253</v>
      </c>
      <c r="J213" s="160">
        <v>10.172918793028332</v>
      </c>
      <c r="K213" s="160">
        <v>10.370694189168665</v>
      </c>
      <c r="L213" s="160">
        <v>10.006769212697058</v>
      </c>
      <c r="M213" s="160">
        <v>9.5656689631403342</v>
      </c>
      <c r="N213" s="160">
        <v>9.1520516399173744</v>
      </c>
      <c r="O213" s="160">
        <v>8.6026126724898671</v>
      </c>
      <c r="P213" s="160">
        <v>8.9869096697450583</v>
      </c>
      <c r="Q213" s="160">
        <v>8.7123880172215706</v>
      </c>
      <c r="R213" s="160">
        <v>8.3966969830893614</v>
      </c>
      <c r="S213" s="160">
        <v>8.7466629205499462</v>
      </c>
      <c r="T213" s="160">
        <v>8.9704130421188424</v>
      </c>
      <c r="U213" s="160">
        <v>8.4846734893056297</v>
      </c>
      <c r="V213" s="160">
        <v>8.7188600534864218</v>
      </c>
      <c r="W213" s="160">
        <v>8.2140489025489671</v>
      </c>
      <c r="X213" s="160">
        <v>7.8592353658012719</v>
      </c>
      <c r="Y213" s="160">
        <v>7.9519326993847432</v>
      </c>
      <c r="Z213" s="160">
        <v>7.6580727511184881</v>
      </c>
      <c r="AA213" s="160">
        <v>7.2640214079581504</v>
      </c>
      <c r="AB213" s="160">
        <v>7.8310042912236462</v>
      </c>
      <c r="AC213" s="160">
        <v>9.245733838058003</v>
      </c>
      <c r="AD213" s="160">
        <v>9.5083272405245278</v>
      </c>
      <c r="AE213" s="160">
        <v>9.3256961601275972</v>
      </c>
      <c r="AF213" s="62">
        <v>0</v>
      </c>
      <c r="AG213" s="542" t="s">
        <v>279</v>
      </c>
      <c r="AH213" s="473"/>
      <c r="AI213" s="473"/>
      <c r="AJ213" s="473"/>
      <c r="AK213" s="473"/>
      <c r="AL213" s="473"/>
      <c r="AM213" s="474"/>
    </row>
    <row r="214" spans="2:39" s="2" customFormat="1" ht="12">
      <c r="B214" s="35"/>
      <c r="C214" s="61"/>
      <c r="D214" s="678"/>
      <c r="E214" s="181" t="s">
        <v>44</v>
      </c>
      <c r="F214" s="170"/>
      <c r="G214" s="162">
        <v>88.339238735983301</v>
      </c>
      <c r="H214" s="162">
        <v>91.976117284339978</v>
      </c>
      <c r="I214" s="162">
        <v>86.868983167917563</v>
      </c>
      <c r="J214" s="162">
        <v>68.939171864019514</v>
      </c>
      <c r="K214" s="162">
        <v>70.630485954448758</v>
      </c>
      <c r="L214" s="162">
        <v>112.02550849039547</v>
      </c>
      <c r="M214" s="162">
        <v>99.399167077600111</v>
      </c>
      <c r="N214" s="162">
        <v>81.011298850151675</v>
      </c>
      <c r="O214" s="162">
        <v>78.542477889885816</v>
      </c>
      <c r="P214" s="162">
        <v>116.5488632788543</v>
      </c>
      <c r="Q214" s="162">
        <v>83.054440640740665</v>
      </c>
      <c r="R214" s="162">
        <v>79.889977848258454</v>
      </c>
      <c r="S214" s="162">
        <v>73.813677058464521</v>
      </c>
      <c r="T214" s="162">
        <v>81.114238053247988</v>
      </c>
      <c r="U214" s="162">
        <v>73.811407013077229</v>
      </c>
      <c r="V214" s="162">
        <v>75.628809907796779</v>
      </c>
      <c r="W214" s="162">
        <v>83.582236162983278</v>
      </c>
      <c r="X214" s="162">
        <v>88.456152455930621</v>
      </c>
      <c r="Y214" s="162">
        <v>80.181877183027041</v>
      </c>
      <c r="Z214" s="162">
        <v>99.449039361429257</v>
      </c>
      <c r="AA214" s="162">
        <v>70.070170682028049</v>
      </c>
      <c r="AB214" s="162">
        <v>55.988320651457329</v>
      </c>
      <c r="AC214" s="162">
        <v>81.707431323864029</v>
      </c>
      <c r="AD214" s="162">
        <v>88.303470883120866</v>
      </c>
      <c r="AE214" s="162">
        <v>89.225744614651518</v>
      </c>
      <c r="AF214" s="63">
        <v>0</v>
      </c>
      <c r="AG214" s="543" t="s">
        <v>128</v>
      </c>
      <c r="AH214" s="475"/>
      <c r="AI214" s="475"/>
      <c r="AJ214" s="475"/>
      <c r="AK214" s="475"/>
      <c r="AL214" s="475"/>
      <c r="AM214" s="476"/>
    </row>
    <row r="215" spans="2:39" s="2" customFormat="1" ht="12">
      <c r="B215" s="35"/>
      <c r="C215" s="61"/>
      <c r="D215" s="678"/>
      <c r="E215" s="180" t="s">
        <v>82</v>
      </c>
      <c r="F215" s="200"/>
      <c r="G215" s="162">
        <v>11.694572918038521</v>
      </c>
      <c r="H215" s="162">
        <v>12.101594634851267</v>
      </c>
      <c r="I215" s="162">
        <v>11.969955181392363</v>
      </c>
      <c r="J215" s="162">
        <v>19.680818789352305</v>
      </c>
      <c r="K215" s="162">
        <v>26.22946900390097</v>
      </c>
      <c r="L215" s="162">
        <v>26.086141929278313</v>
      </c>
      <c r="M215" s="162">
        <v>32.292071969393433</v>
      </c>
      <c r="N215" s="162">
        <v>29.862590775516257</v>
      </c>
      <c r="O215" s="162">
        <v>27.201683768123704</v>
      </c>
      <c r="P215" s="162">
        <v>28.973655462425608</v>
      </c>
      <c r="Q215" s="162">
        <v>29.955862750783517</v>
      </c>
      <c r="R215" s="162">
        <v>26.446801558641809</v>
      </c>
      <c r="S215" s="162">
        <v>22.249019017053836</v>
      </c>
      <c r="T215" s="162">
        <v>22.949284715478495</v>
      </c>
      <c r="U215" s="162">
        <v>21.389469595680367</v>
      </c>
      <c r="V215" s="162">
        <v>23.215149261823399</v>
      </c>
      <c r="W215" s="162">
        <v>24.757753422708852</v>
      </c>
      <c r="X215" s="162">
        <v>22.279541149834355</v>
      </c>
      <c r="Y215" s="162">
        <v>19.052340088344923</v>
      </c>
      <c r="Z215" s="162">
        <v>1.7900195072829423</v>
      </c>
      <c r="AA215" s="162">
        <v>14.289348322132888</v>
      </c>
      <c r="AB215" s="162">
        <v>4.5809407839347536</v>
      </c>
      <c r="AC215" s="162">
        <v>8.6104253411165086</v>
      </c>
      <c r="AD215" s="162">
        <v>9.4972763107865195</v>
      </c>
      <c r="AE215" s="162">
        <v>9.1739783181296506</v>
      </c>
      <c r="AF215" s="63">
        <v>0</v>
      </c>
      <c r="AG215" s="543" t="s">
        <v>128</v>
      </c>
      <c r="AH215" s="475"/>
      <c r="AI215" s="475"/>
      <c r="AJ215" s="475"/>
      <c r="AK215" s="475"/>
      <c r="AL215" s="475"/>
      <c r="AM215" s="476"/>
    </row>
    <row r="216" spans="2:39" s="2" customFormat="1" ht="6.75" customHeight="1" thickBot="1">
      <c r="F216" s="8"/>
      <c r="AG216" s="4"/>
      <c r="AH216" s="8"/>
      <c r="AI216" s="8"/>
      <c r="AJ216" s="8"/>
      <c r="AK216" s="8"/>
      <c r="AL216" s="8"/>
      <c r="AM216" s="8"/>
    </row>
    <row r="217" spans="2:39" s="2" customFormat="1" ht="12">
      <c r="B217" s="65" t="s">
        <v>47</v>
      </c>
      <c r="C217" s="66"/>
      <c r="D217" s="66"/>
      <c r="E217" s="182"/>
      <c r="F217" s="136"/>
      <c r="G217" s="166">
        <f t="shared" ref="G217:AF217" si="137">SUM(G218,G223,G226,G227,G228)</f>
        <v>208.87553318575229</v>
      </c>
      <c r="H217" s="166">
        <f t="shared" si="137"/>
        <v>164.51305359698856</v>
      </c>
      <c r="I217" s="166">
        <f t="shared" si="137"/>
        <v>187.20816434701439</v>
      </c>
      <c r="J217" s="166">
        <f t="shared" si="137"/>
        <v>202.40648867962403</v>
      </c>
      <c r="K217" s="166">
        <f t="shared" si="137"/>
        <v>207.27118018783924</v>
      </c>
      <c r="L217" s="166">
        <f t="shared" si="137"/>
        <v>215.06638577561526</v>
      </c>
      <c r="M217" s="166">
        <f t="shared" si="137"/>
        <v>210.51311745964728</v>
      </c>
      <c r="N217" s="166">
        <f t="shared" si="137"/>
        <v>218.47465451052898</v>
      </c>
      <c r="O217" s="166">
        <f t="shared" si="137"/>
        <v>228.37911480543045</v>
      </c>
      <c r="P217" s="166">
        <f t="shared" si="137"/>
        <v>237.54737330432559</v>
      </c>
      <c r="Q217" s="166">
        <f t="shared" si="137"/>
        <v>241.84248566764643</v>
      </c>
      <c r="R217" s="166">
        <f t="shared" si="137"/>
        <v>253.85358077408486</v>
      </c>
      <c r="S217" s="166">
        <f t="shared" si="137"/>
        <v>245.42764159979362</v>
      </c>
      <c r="T217" s="166">
        <f t="shared" si="137"/>
        <v>253.72536681968037</v>
      </c>
      <c r="U217" s="166">
        <f t="shared" si="137"/>
        <v>254.90137997162068</v>
      </c>
      <c r="V217" s="166">
        <f t="shared" si="137"/>
        <v>247.78908101311737</v>
      </c>
      <c r="W217" s="166">
        <f t="shared" si="137"/>
        <v>270.14101044278186</v>
      </c>
      <c r="X217" s="166">
        <f t="shared" si="137"/>
        <v>195.75810094267061</v>
      </c>
      <c r="Y217" s="166">
        <f t="shared" si="137"/>
        <v>188.47091574288538</v>
      </c>
      <c r="Z217" s="166">
        <f t="shared" si="137"/>
        <v>159.11407600795857</v>
      </c>
      <c r="AA217" s="166">
        <f t="shared" si="137"/>
        <v>234.6568115273937</v>
      </c>
      <c r="AB217" s="166">
        <f t="shared" si="137"/>
        <v>160.2894626686639</v>
      </c>
      <c r="AC217" s="166">
        <f t="shared" si="137"/>
        <v>236.37848269721164</v>
      </c>
      <c r="AD217" s="166">
        <f t="shared" si="137"/>
        <v>262.46797648015286</v>
      </c>
      <c r="AE217" s="166">
        <f t="shared" si="137"/>
        <v>255.7049654356625</v>
      </c>
      <c r="AF217" s="68">
        <f t="shared" si="137"/>
        <v>0</v>
      </c>
      <c r="AG217" s="544"/>
      <c r="AH217" s="477"/>
      <c r="AI217" s="477"/>
      <c r="AJ217" s="477"/>
      <c r="AK217" s="477"/>
      <c r="AL217" s="477"/>
      <c r="AM217" s="478"/>
    </row>
    <row r="218" spans="2:39" s="2" customFormat="1" ht="12">
      <c r="B218" s="69"/>
      <c r="C218" s="13" t="s">
        <v>48</v>
      </c>
      <c r="D218" s="16"/>
      <c r="E218" s="183"/>
      <c r="F218" s="128"/>
      <c r="G218" s="14">
        <f t="shared" ref="G218:AF218" si="138">SUM(G219:G222)</f>
        <v>82.948311122278696</v>
      </c>
      <c r="H218" s="14">
        <f t="shared" si="138"/>
        <v>66.500342413787294</v>
      </c>
      <c r="I218" s="14">
        <f t="shared" si="138"/>
        <v>73.536379282261407</v>
      </c>
      <c r="J218" s="14">
        <f t="shared" si="138"/>
        <v>79.16033811317503</v>
      </c>
      <c r="K218" s="14">
        <f t="shared" si="138"/>
        <v>73.750585073720544</v>
      </c>
      <c r="L218" s="14">
        <f t="shared" si="138"/>
        <v>80.994166565526555</v>
      </c>
      <c r="M218" s="14">
        <f t="shared" si="138"/>
        <v>80.736991061216415</v>
      </c>
      <c r="N218" s="14">
        <f t="shared" si="138"/>
        <v>86.151466781321361</v>
      </c>
      <c r="O218" s="14">
        <f t="shared" si="138"/>
        <v>90.614820958090107</v>
      </c>
      <c r="P218" s="14">
        <f t="shared" si="138"/>
        <v>88.646152370577042</v>
      </c>
      <c r="Q218" s="14">
        <f t="shared" si="138"/>
        <v>89.260284925591293</v>
      </c>
      <c r="R218" s="14">
        <f t="shared" si="138"/>
        <v>80.746211599555465</v>
      </c>
      <c r="S218" s="14">
        <f t="shared" si="138"/>
        <v>80.577424850147779</v>
      </c>
      <c r="T218" s="14">
        <f t="shared" si="138"/>
        <v>91.072760820351562</v>
      </c>
      <c r="U218" s="14">
        <f t="shared" si="138"/>
        <v>90.828062235098798</v>
      </c>
      <c r="V218" s="14">
        <f t="shared" si="138"/>
        <v>85.40177105515906</v>
      </c>
      <c r="W218" s="14">
        <f t="shared" si="138"/>
        <v>94.109775486522537</v>
      </c>
      <c r="X218" s="14">
        <f t="shared" si="138"/>
        <v>89.590264785361256</v>
      </c>
      <c r="Y218" s="14">
        <f t="shared" si="138"/>
        <v>89.129540718251349</v>
      </c>
      <c r="Z218" s="14">
        <f t="shared" si="138"/>
        <v>62.745202608339874</v>
      </c>
      <c r="AA218" s="14">
        <f t="shared" si="138"/>
        <v>76.757275851029462</v>
      </c>
      <c r="AB218" s="14">
        <f t="shared" si="138"/>
        <v>69.757455252671534</v>
      </c>
      <c r="AC218" s="14">
        <f t="shared" si="138"/>
        <v>83.20455402244329</v>
      </c>
      <c r="AD218" s="14">
        <f t="shared" si="138"/>
        <v>97.910847808101536</v>
      </c>
      <c r="AE218" s="14">
        <f t="shared" si="138"/>
        <v>102.45503894309552</v>
      </c>
      <c r="AF218" s="70">
        <f t="shared" si="138"/>
        <v>0</v>
      </c>
      <c r="AG218" s="545"/>
      <c r="AH218" s="479"/>
      <c r="AI218" s="479"/>
      <c r="AJ218" s="479"/>
      <c r="AK218" s="479"/>
      <c r="AL218" s="479"/>
      <c r="AM218" s="480"/>
    </row>
    <row r="219" spans="2:39" s="2" customFormat="1" ht="12">
      <c r="B219" s="69"/>
      <c r="C219" s="71"/>
      <c r="D219" s="133" t="s">
        <v>93</v>
      </c>
      <c r="E219" s="184"/>
      <c r="F219" s="129"/>
      <c r="G219" s="167">
        <v>0</v>
      </c>
      <c r="H219" s="167">
        <v>0</v>
      </c>
      <c r="I219" s="167">
        <v>0</v>
      </c>
      <c r="J219" s="167">
        <v>0</v>
      </c>
      <c r="K219" s="167">
        <v>0</v>
      </c>
      <c r="L219" s="167">
        <v>0</v>
      </c>
      <c r="M219" s="167">
        <v>0</v>
      </c>
      <c r="N219" s="167">
        <v>0</v>
      </c>
      <c r="O219" s="167">
        <v>0</v>
      </c>
      <c r="P219" s="167">
        <v>0</v>
      </c>
      <c r="Q219" s="167">
        <v>0</v>
      </c>
      <c r="R219" s="167">
        <v>0</v>
      </c>
      <c r="S219" s="167">
        <v>0</v>
      </c>
      <c r="T219" s="167">
        <v>0</v>
      </c>
      <c r="U219" s="167">
        <v>0</v>
      </c>
      <c r="V219" s="167">
        <v>0</v>
      </c>
      <c r="W219" s="167">
        <v>0</v>
      </c>
      <c r="X219" s="167">
        <v>0</v>
      </c>
      <c r="Y219" s="167">
        <v>0</v>
      </c>
      <c r="Z219" s="167">
        <v>0</v>
      </c>
      <c r="AA219" s="167">
        <v>0</v>
      </c>
      <c r="AB219" s="167">
        <v>0</v>
      </c>
      <c r="AC219" s="167">
        <v>0</v>
      </c>
      <c r="AD219" s="167">
        <v>0</v>
      </c>
      <c r="AE219" s="167">
        <v>0</v>
      </c>
      <c r="AF219" s="72">
        <v>0</v>
      </c>
      <c r="AG219" s="546" t="s">
        <v>279</v>
      </c>
      <c r="AH219" s="481"/>
      <c r="AI219" s="481"/>
      <c r="AJ219" s="481"/>
      <c r="AK219" s="481"/>
      <c r="AL219" s="481"/>
      <c r="AM219" s="482"/>
    </row>
    <row r="220" spans="2:39" s="2" customFormat="1" ht="12">
      <c r="B220" s="69"/>
      <c r="C220" s="71"/>
      <c r="D220" s="124" t="s">
        <v>94</v>
      </c>
      <c r="E220" s="185"/>
      <c r="F220" s="130"/>
      <c r="G220" s="72">
        <v>79.36803029772507</v>
      </c>
      <c r="H220" s="72">
        <v>63.616615774782218</v>
      </c>
      <c r="I220" s="72">
        <v>70.180295047940419</v>
      </c>
      <c r="J220" s="72">
        <v>75.563450969776611</v>
      </c>
      <c r="K220" s="72">
        <v>70.384709037748536</v>
      </c>
      <c r="L220" s="72">
        <v>77.408956583616984</v>
      </c>
      <c r="M220" s="72">
        <v>77.176580406739731</v>
      </c>
      <c r="N220" s="72">
        <v>82.583934975930646</v>
      </c>
      <c r="O220" s="72">
        <v>87.2794707239633</v>
      </c>
      <c r="P220" s="72">
        <v>85.354049798907539</v>
      </c>
      <c r="Q220" s="72">
        <v>86.141958200770659</v>
      </c>
      <c r="R220" s="72">
        <v>77.840409526184132</v>
      </c>
      <c r="S220" s="72">
        <v>77.759481933084615</v>
      </c>
      <c r="T220" s="72">
        <v>87.561883081347759</v>
      </c>
      <c r="U220" s="72">
        <v>87.397695049976207</v>
      </c>
      <c r="V220" s="72">
        <v>82.410269357590636</v>
      </c>
      <c r="W220" s="72">
        <v>90.998075848248732</v>
      </c>
      <c r="X220" s="72">
        <v>86.994466137270948</v>
      </c>
      <c r="Y220" s="72">
        <v>86.900081084838163</v>
      </c>
      <c r="Z220" s="72">
        <v>61.193581287887675</v>
      </c>
      <c r="AA220" s="72">
        <v>74.854948573793635</v>
      </c>
      <c r="AB220" s="72">
        <v>67.882276061969691</v>
      </c>
      <c r="AC220" s="72">
        <v>80.70754265301268</v>
      </c>
      <c r="AD220" s="72">
        <v>94.781830165363999</v>
      </c>
      <c r="AE220" s="72">
        <v>99.196806410958459</v>
      </c>
      <c r="AF220" s="72">
        <v>0</v>
      </c>
      <c r="AG220" s="546" t="s">
        <v>128</v>
      </c>
      <c r="AH220" s="481"/>
      <c r="AI220" s="481"/>
      <c r="AJ220" s="481"/>
      <c r="AK220" s="481"/>
      <c r="AL220" s="481"/>
      <c r="AM220" s="482"/>
    </row>
    <row r="221" spans="2:39" s="2" customFormat="1" ht="12">
      <c r="B221" s="69"/>
      <c r="C221" s="71"/>
      <c r="D221" s="124" t="s">
        <v>89</v>
      </c>
      <c r="E221" s="185"/>
      <c r="F221" s="130"/>
      <c r="G221" s="72">
        <v>3.5802808245536224</v>
      </c>
      <c r="H221" s="72">
        <v>2.8837266390050775</v>
      </c>
      <c r="I221" s="72">
        <v>3.3560842343209876</v>
      </c>
      <c r="J221" s="72">
        <v>3.5968871433984186</v>
      </c>
      <c r="K221" s="72">
        <v>3.3658760359720086</v>
      </c>
      <c r="L221" s="72">
        <v>3.5852099819095655</v>
      </c>
      <c r="M221" s="72">
        <v>3.5604106544766863</v>
      </c>
      <c r="N221" s="72">
        <v>3.5675318053907183</v>
      </c>
      <c r="O221" s="72">
        <v>3.3353502341268095</v>
      </c>
      <c r="P221" s="72">
        <v>3.2921025716695045</v>
      </c>
      <c r="Q221" s="72">
        <v>3.118326724820629</v>
      </c>
      <c r="R221" s="72">
        <v>2.9058020733713295</v>
      </c>
      <c r="S221" s="72">
        <v>2.8179429170631582</v>
      </c>
      <c r="T221" s="72">
        <v>3.5108777390038051</v>
      </c>
      <c r="U221" s="72">
        <v>3.4303671851225905</v>
      </c>
      <c r="V221" s="72">
        <v>2.9915016975684168</v>
      </c>
      <c r="W221" s="72">
        <v>3.111699638273802</v>
      </c>
      <c r="X221" s="72">
        <v>2.5957986480903066</v>
      </c>
      <c r="Y221" s="72">
        <v>2.229459633413192</v>
      </c>
      <c r="Z221" s="72">
        <v>1.5516213204521987</v>
      </c>
      <c r="AA221" s="72">
        <v>1.9023272772358237</v>
      </c>
      <c r="AB221" s="72">
        <v>1.8751791907018451</v>
      </c>
      <c r="AC221" s="72">
        <v>2.4970113694306062</v>
      </c>
      <c r="AD221" s="72">
        <v>3.1290176427375331</v>
      </c>
      <c r="AE221" s="72">
        <v>3.2582325321370598</v>
      </c>
      <c r="AF221" s="72">
        <v>0</v>
      </c>
      <c r="AG221" s="546" t="s">
        <v>128</v>
      </c>
      <c r="AH221" s="481"/>
      <c r="AI221" s="481"/>
      <c r="AJ221" s="481"/>
      <c r="AK221" s="481"/>
      <c r="AL221" s="481"/>
      <c r="AM221" s="482"/>
    </row>
    <row r="222" spans="2:39" s="2" customFormat="1" ht="12">
      <c r="B222" s="69"/>
      <c r="C222" s="73"/>
      <c r="D222" s="134" t="s">
        <v>90</v>
      </c>
      <c r="E222" s="186"/>
      <c r="F222" s="131"/>
      <c r="G222" s="72">
        <v>0</v>
      </c>
      <c r="H222" s="72">
        <v>0</v>
      </c>
      <c r="I222" s="72">
        <v>0</v>
      </c>
      <c r="J222" s="72">
        <v>0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  <c r="U222" s="72">
        <v>0</v>
      </c>
      <c r="V222" s="72">
        <v>0</v>
      </c>
      <c r="W222" s="72">
        <v>0</v>
      </c>
      <c r="X222" s="72">
        <v>0</v>
      </c>
      <c r="Y222" s="72">
        <v>0</v>
      </c>
      <c r="Z222" s="72">
        <v>0</v>
      </c>
      <c r="AA222" s="72">
        <v>0</v>
      </c>
      <c r="AB222" s="72">
        <v>0</v>
      </c>
      <c r="AC222" s="72">
        <v>0</v>
      </c>
      <c r="AD222" s="72">
        <v>0</v>
      </c>
      <c r="AE222" s="72">
        <v>0</v>
      </c>
      <c r="AF222" s="72">
        <v>0</v>
      </c>
      <c r="AG222" s="546" t="s">
        <v>128</v>
      </c>
      <c r="AH222" s="481"/>
      <c r="AI222" s="481"/>
      <c r="AJ222" s="481"/>
      <c r="AK222" s="481"/>
      <c r="AL222" s="481"/>
      <c r="AM222" s="482"/>
    </row>
    <row r="223" spans="2:39" s="2" customFormat="1" ht="12">
      <c r="B223" s="69"/>
      <c r="C223" s="74" t="s">
        <v>49</v>
      </c>
      <c r="D223" s="135"/>
      <c r="E223" s="187"/>
      <c r="F223" s="132"/>
      <c r="G223" s="75">
        <f t="shared" ref="G223:AF223" si="139">SUM(G224:G225)</f>
        <v>14.190934938518161</v>
      </c>
      <c r="H223" s="75">
        <f t="shared" si="139"/>
        <v>10.2168819230629</v>
      </c>
      <c r="I223" s="75">
        <f t="shared" si="139"/>
        <v>13.378288591799182</v>
      </c>
      <c r="J223" s="75">
        <f t="shared" si="139"/>
        <v>13.080615098557633</v>
      </c>
      <c r="K223" s="75">
        <f t="shared" si="139"/>
        <v>14.733738137066126</v>
      </c>
      <c r="L223" s="75">
        <f t="shared" si="139"/>
        <v>15.289590295289578</v>
      </c>
      <c r="M223" s="75">
        <f t="shared" si="139"/>
        <v>13.051709041422342</v>
      </c>
      <c r="N223" s="75">
        <f t="shared" si="139"/>
        <v>14.25527447572172</v>
      </c>
      <c r="O223" s="75">
        <f t="shared" si="139"/>
        <v>13.456082978906418</v>
      </c>
      <c r="P223" s="75">
        <f t="shared" si="139"/>
        <v>15.08118316303972</v>
      </c>
      <c r="Q223" s="75">
        <f t="shared" si="139"/>
        <v>19.787706271362417</v>
      </c>
      <c r="R223" s="75">
        <f t="shared" si="139"/>
        <v>21.469037489180138</v>
      </c>
      <c r="S223" s="75">
        <f t="shared" si="139"/>
        <v>20.647080639448067</v>
      </c>
      <c r="T223" s="75">
        <f t="shared" si="139"/>
        <v>20.770112899944817</v>
      </c>
      <c r="U223" s="75">
        <f t="shared" si="139"/>
        <v>20.091183833545287</v>
      </c>
      <c r="V223" s="75">
        <f t="shared" si="139"/>
        <v>18.198692923687371</v>
      </c>
      <c r="W223" s="75">
        <f t="shared" si="139"/>
        <v>18.528552302646631</v>
      </c>
      <c r="X223" s="75">
        <f t="shared" si="139"/>
        <v>18.02512951388308</v>
      </c>
      <c r="Y223" s="75">
        <f t="shared" si="139"/>
        <v>18.292579864317606</v>
      </c>
      <c r="Z223" s="75">
        <f t="shared" si="139"/>
        <v>17.428323052530843</v>
      </c>
      <c r="AA223" s="75">
        <f t="shared" si="139"/>
        <v>16.706265546970684</v>
      </c>
      <c r="AB223" s="75">
        <f t="shared" si="139"/>
        <v>12.90480440056691</v>
      </c>
      <c r="AC223" s="75">
        <f t="shared" si="139"/>
        <v>20.368045443243105</v>
      </c>
      <c r="AD223" s="75">
        <f t="shared" si="139"/>
        <v>15.287902568861352</v>
      </c>
      <c r="AE223" s="75">
        <f t="shared" si="139"/>
        <v>14.902924804189734</v>
      </c>
      <c r="AF223" s="75">
        <f t="shared" si="139"/>
        <v>0</v>
      </c>
      <c r="AG223" s="547"/>
      <c r="AH223" s="483"/>
      <c r="AI223" s="483"/>
      <c r="AJ223" s="483"/>
      <c r="AK223" s="483"/>
      <c r="AL223" s="483"/>
      <c r="AM223" s="484"/>
    </row>
    <row r="224" spans="2:39" s="2" customFormat="1" ht="12">
      <c r="B224" s="69"/>
      <c r="C224" s="76"/>
      <c r="D224" s="133" t="s">
        <v>95</v>
      </c>
      <c r="E224" s="184"/>
      <c r="F224" s="129"/>
      <c r="G224" s="72">
        <v>6.8867088587223648</v>
      </c>
      <c r="H224" s="72">
        <v>4.9021350446525185</v>
      </c>
      <c r="I224" s="72">
        <v>6.6453733192063185</v>
      </c>
      <c r="J224" s="72">
        <v>6.5860252407608568</v>
      </c>
      <c r="K224" s="72">
        <v>7.4079809732715507</v>
      </c>
      <c r="L224" s="72">
        <v>7.5342986382327286</v>
      </c>
      <c r="M224" s="72">
        <v>6.4290124196439615</v>
      </c>
      <c r="N224" s="72">
        <v>6.8473554754671051</v>
      </c>
      <c r="O224" s="72">
        <v>6.3038419068261184</v>
      </c>
      <c r="P224" s="72">
        <v>7.1852844706503465</v>
      </c>
      <c r="Q224" s="72">
        <v>9.2493176171236975</v>
      </c>
      <c r="R224" s="72">
        <v>10.039562502740711</v>
      </c>
      <c r="S224" s="72">
        <v>9.0419596749188944</v>
      </c>
      <c r="T224" s="72">
        <v>8.4372291800903536</v>
      </c>
      <c r="U224" s="72">
        <v>8.0830176105541973</v>
      </c>
      <c r="V224" s="72">
        <v>6.7994356804321798</v>
      </c>
      <c r="W224" s="72">
        <v>6.9316262146380172</v>
      </c>
      <c r="X224" s="72">
        <v>6.8200466456588922</v>
      </c>
      <c r="Y224" s="72">
        <v>7.1815340515506323</v>
      </c>
      <c r="Z224" s="72">
        <v>6.8722302232827968</v>
      </c>
      <c r="AA224" s="72">
        <v>6.5281458331292681</v>
      </c>
      <c r="AB224" s="72">
        <v>5.0723091700813798</v>
      </c>
      <c r="AC224" s="72">
        <v>8.1134067313013656</v>
      </c>
      <c r="AD224" s="72">
        <v>6.166391582880089</v>
      </c>
      <c r="AE224" s="72">
        <v>6.0163120211104841</v>
      </c>
      <c r="AF224" s="72">
        <v>0</v>
      </c>
      <c r="AG224" s="546" t="s">
        <v>279</v>
      </c>
      <c r="AH224" s="481"/>
      <c r="AI224" s="481"/>
      <c r="AJ224" s="481"/>
      <c r="AK224" s="481"/>
      <c r="AL224" s="481"/>
      <c r="AM224" s="482"/>
    </row>
    <row r="225" spans="2:39" s="2" customFormat="1" ht="12">
      <c r="B225" s="69"/>
      <c r="C225" s="77"/>
      <c r="D225" s="134" t="s">
        <v>96</v>
      </c>
      <c r="E225" s="186"/>
      <c r="F225" s="131"/>
      <c r="G225" s="72">
        <v>7.3042260797957956</v>
      </c>
      <c r="H225" s="72">
        <v>5.3147468784103804</v>
      </c>
      <c r="I225" s="72">
        <v>6.7329152725928632</v>
      </c>
      <c r="J225" s="72">
        <v>6.4945898577967762</v>
      </c>
      <c r="K225" s="72">
        <v>7.3257571637945755</v>
      </c>
      <c r="L225" s="72">
        <v>7.7552916570568486</v>
      </c>
      <c r="M225" s="72">
        <v>6.6226966217783811</v>
      </c>
      <c r="N225" s="72">
        <v>7.4079190002546138</v>
      </c>
      <c r="O225" s="72">
        <v>7.1522410720802991</v>
      </c>
      <c r="P225" s="72">
        <v>7.8958986923893733</v>
      </c>
      <c r="Q225" s="72">
        <v>10.538388654238718</v>
      </c>
      <c r="R225" s="72">
        <v>11.429474986439427</v>
      </c>
      <c r="S225" s="72">
        <v>11.605120964529172</v>
      </c>
      <c r="T225" s="72">
        <v>12.332883719854463</v>
      </c>
      <c r="U225" s="72">
        <v>12.008166222991088</v>
      </c>
      <c r="V225" s="72">
        <v>11.399257243255192</v>
      </c>
      <c r="W225" s="72">
        <v>11.596926088008615</v>
      </c>
      <c r="X225" s="72">
        <v>11.205082868224189</v>
      </c>
      <c r="Y225" s="72">
        <v>11.111045812766973</v>
      </c>
      <c r="Z225" s="72">
        <v>10.556092829248048</v>
      </c>
      <c r="AA225" s="72">
        <v>10.178119713841415</v>
      </c>
      <c r="AB225" s="72">
        <v>7.8324952304855309</v>
      </c>
      <c r="AC225" s="72">
        <v>12.254638711941737</v>
      </c>
      <c r="AD225" s="72">
        <v>9.1215109859812635</v>
      </c>
      <c r="AE225" s="72">
        <v>8.8866127830792507</v>
      </c>
      <c r="AF225" s="72">
        <v>0</v>
      </c>
      <c r="AG225" s="546" t="s">
        <v>128</v>
      </c>
      <c r="AH225" s="481"/>
      <c r="AI225" s="481"/>
      <c r="AJ225" s="481"/>
      <c r="AK225" s="481"/>
      <c r="AL225" s="481"/>
      <c r="AM225" s="482"/>
    </row>
    <row r="226" spans="2:39" s="2" customFormat="1" ht="12">
      <c r="B226" s="69"/>
      <c r="C226" s="78" t="s">
        <v>50</v>
      </c>
      <c r="D226" s="120"/>
      <c r="E226" s="188"/>
      <c r="F226" s="111"/>
      <c r="G226" s="79">
        <v>82.782037232589943</v>
      </c>
      <c r="H226" s="79">
        <v>66.448276008880484</v>
      </c>
      <c r="I226" s="79">
        <v>72.547514885422999</v>
      </c>
      <c r="J226" s="79">
        <v>81.222192214539618</v>
      </c>
      <c r="K226" s="79">
        <v>80.992462179430518</v>
      </c>
      <c r="L226" s="79">
        <v>82.219266515857754</v>
      </c>
      <c r="M226" s="79">
        <v>79.100915912065346</v>
      </c>
      <c r="N226" s="79">
        <v>77.06910272580221</v>
      </c>
      <c r="O226" s="79">
        <v>82.685275630640078</v>
      </c>
      <c r="P226" s="79">
        <v>89.825741088661658</v>
      </c>
      <c r="Q226" s="79">
        <v>94.427522558197609</v>
      </c>
      <c r="R226" s="79">
        <v>91.926419952349477</v>
      </c>
      <c r="S226" s="79">
        <v>86.495484178526766</v>
      </c>
      <c r="T226" s="79">
        <v>81.488265914258349</v>
      </c>
      <c r="U226" s="79">
        <v>77.987960251789303</v>
      </c>
      <c r="V226" s="79">
        <v>82.199738722037708</v>
      </c>
      <c r="W226" s="79">
        <v>86.414956228255477</v>
      </c>
      <c r="X226" s="79">
        <v>80.634470364865805</v>
      </c>
      <c r="Y226" s="79">
        <v>72.385528553403631</v>
      </c>
      <c r="Z226" s="79">
        <v>68.04415447585238</v>
      </c>
      <c r="AA226" s="79">
        <v>73.675235097985649</v>
      </c>
      <c r="AB226" s="79">
        <v>61.254507852421199</v>
      </c>
      <c r="AC226" s="79">
        <v>74.332783491020976</v>
      </c>
      <c r="AD226" s="79">
        <v>79.590552910847379</v>
      </c>
      <c r="AE226" s="79">
        <v>77.722716776215478</v>
      </c>
      <c r="AF226" s="79">
        <v>0</v>
      </c>
      <c r="AG226" s="548" t="s">
        <v>128</v>
      </c>
      <c r="AH226" s="485"/>
      <c r="AI226" s="485"/>
      <c r="AJ226" s="485"/>
      <c r="AK226" s="485"/>
      <c r="AL226" s="485"/>
      <c r="AM226" s="486"/>
    </row>
    <row r="227" spans="2:39" s="2" customFormat="1" ht="12">
      <c r="B227" s="69"/>
      <c r="C227" s="80" t="s">
        <v>51</v>
      </c>
      <c r="D227" s="121"/>
      <c r="E227" s="189"/>
      <c r="F227" s="112"/>
      <c r="G227" s="81">
        <v>27.066420028318202</v>
      </c>
      <c r="H227" s="81">
        <v>19.576869016559176</v>
      </c>
      <c r="I227" s="81">
        <v>25.96219329924979</v>
      </c>
      <c r="J227" s="81">
        <v>27.170176359893016</v>
      </c>
      <c r="K227" s="81">
        <v>35.877336336939749</v>
      </c>
      <c r="L227" s="81">
        <v>34.507707925489072</v>
      </c>
      <c r="M227" s="81">
        <v>35.398552982761061</v>
      </c>
      <c r="N227" s="81">
        <v>38.641579522278789</v>
      </c>
      <c r="O227" s="81">
        <v>39.270436826252499</v>
      </c>
      <c r="P227" s="81">
        <v>41.477227869263615</v>
      </c>
      <c r="Q227" s="81">
        <v>35.926752745040197</v>
      </c>
      <c r="R227" s="81">
        <v>57.680132854389285</v>
      </c>
      <c r="S227" s="81">
        <v>55.659464404628316</v>
      </c>
      <c r="T227" s="81">
        <v>58.339157269639969</v>
      </c>
      <c r="U227" s="81">
        <v>63.994144989866768</v>
      </c>
      <c r="V227" s="81">
        <v>59.930177984338428</v>
      </c>
      <c r="W227" s="81">
        <v>69.065375542056955</v>
      </c>
      <c r="X227" s="81">
        <v>5.5972555436184503</v>
      </c>
      <c r="Y227" s="81">
        <v>7.055899694104621</v>
      </c>
      <c r="Z227" s="81">
        <v>9.3265599913970867</v>
      </c>
      <c r="AA227" s="81">
        <v>65.880489940206687</v>
      </c>
      <c r="AB227" s="81">
        <v>15.206027275374375</v>
      </c>
      <c r="AC227" s="81">
        <v>57.150371613222489</v>
      </c>
      <c r="AD227" s="81">
        <v>68.20156116363296</v>
      </c>
      <c r="AE227" s="81">
        <v>59.172098043224715</v>
      </c>
      <c r="AF227" s="81">
        <v>0</v>
      </c>
      <c r="AG227" s="549" t="s">
        <v>128</v>
      </c>
      <c r="AH227" s="487"/>
      <c r="AI227" s="487"/>
      <c r="AJ227" s="487"/>
      <c r="AK227" s="487"/>
      <c r="AL227" s="487"/>
      <c r="AM227" s="488"/>
    </row>
    <row r="228" spans="2:39" s="2" customFormat="1" ht="12.75" thickBot="1">
      <c r="B228" s="82"/>
      <c r="C228" s="83" t="s">
        <v>97</v>
      </c>
      <c r="D228" s="122"/>
      <c r="E228" s="190"/>
      <c r="F228" s="113"/>
      <c r="G228" s="84">
        <v>1.887829864047289</v>
      </c>
      <c r="H228" s="84">
        <v>1.7706842346987004</v>
      </c>
      <c r="I228" s="84">
        <v>1.7837882882809872</v>
      </c>
      <c r="J228" s="84">
        <v>1.7731668934587457</v>
      </c>
      <c r="K228" s="84">
        <v>1.9170584606823253</v>
      </c>
      <c r="L228" s="84">
        <v>2.0556544734522921</v>
      </c>
      <c r="M228" s="84">
        <v>2.2249484621821005</v>
      </c>
      <c r="N228" s="84">
        <v>2.3572310054049042</v>
      </c>
      <c r="O228" s="84">
        <v>2.3524984115413563</v>
      </c>
      <c r="P228" s="84">
        <v>2.5170688127835548</v>
      </c>
      <c r="Q228" s="84">
        <v>2.4402191674548992</v>
      </c>
      <c r="R228" s="84">
        <v>2.0317788786104756</v>
      </c>
      <c r="S228" s="84">
        <v>2.0481875270427037</v>
      </c>
      <c r="T228" s="84">
        <v>2.0550699154856571</v>
      </c>
      <c r="U228" s="84">
        <v>2.0000286613205445</v>
      </c>
      <c r="V228" s="84">
        <v>2.058700327894794</v>
      </c>
      <c r="W228" s="84">
        <v>2.0223508833002897</v>
      </c>
      <c r="X228" s="84">
        <v>1.9109807349420378</v>
      </c>
      <c r="Y228" s="84">
        <v>1.60736691280817</v>
      </c>
      <c r="Z228" s="84">
        <v>1.5698358798383754</v>
      </c>
      <c r="AA228" s="84">
        <v>1.6375450912012148</v>
      </c>
      <c r="AB228" s="84">
        <v>1.1666678876299106</v>
      </c>
      <c r="AC228" s="84">
        <v>1.3227281272817866</v>
      </c>
      <c r="AD228" s="84">
        <v>1.4771120287095822</v>
      </c>
      <c r="AE228" s="84">
        <v>1.4521868689370363</v>
      </c>
      <c r="AF228" s="84">
        <v>0</v>
      </c>
      <c r="AG228" s="550" t="s">
        <v>128</v>
      </c>
      <c r="AH228" s="489"/>
      <c r="AI228" s="489"/>
      <c r="AJ228" s="489"/>
      <c r="AK228" s="489"/>
      <c r="AL228" s="489"/>
      <c r="AM228" s="490"/>
    </row>
    <row r="229" spans="2:39" s="2" customFormat="1" ht="12">
      <c r="B229" s="85" t="s">
        <v>52</v>
      </c>
      <c r="C229" s="86"/>
      <c r="D229" s="86"/>
      <c r="E229" s="191"/>
      <c r="F229" s="114"/>
      <c r="G229" s="87">
        <f t="shared" ref="G229:AF229" si="140">SUM(G230:G232)</f>
        <v>669.1540994570189</v>
      </c>
      <c r="H229" s="87">
        <f t="shared" si="140"/>
        <v>647.14318832278855</v>
      </c>
      <c r="I229" s="87">
        <f t="shared" si="140"/>
        <v>687.404453657109</v>
      </c>
      <c r="J229" s="87">
        <f t="shared" si="140"/>
        <v>631.05111859337273</v>
      </c>
      <c r="K229" s="87">
        <f t="shared" si="140"/>
        <v>689.45166481353135</v>
      </c>
      <c r="L229" s="87">
        <f t="shared" si="140"/>
        <v>708.89297403874139</v>
      </c>
      <c r="M229" s="87">
        <f t="shared" si="140"/>
        <v>691.00913502640151</v>
      </c>
      <c r="N229" s="87">
        <f t="shared" si="140"/>
        <v>730.6793113807455</v>
      </c>
      <c r="O229" s="87">
        <f t="shared" si="140"/>
        <v>729.9017591073482</v>
      </c>
      <c r="P229" s="87">
        <f t="shared" si="140"/>
        <v>725.96049011668231</v>
      </c>
      <c r="Q229" s="87">
        <f t="shared" si="140"/>
        <v>766.42862597042983</v>
      </c>
      <c r="R229" s="87">
        <f t="shared" si="140"/>
        <v>770.53911126931939</v>
      </c>
      <c r="S229" s="87">
        <f t="shared" si="140"/>
        <v>738.43804398733801</v>
      </c>
      <c r="T229" s="87">
        <f t="shared" si="140"/>
        <v>816.71007024897995</v>
      </c>
      <c r="U229" s="87">
        <f t="shared" si="140"/>
        <v>787.48156753534033</v>
      </c>
      <c r="V229" s="87">
        <f t="shared" si="140"/>
        <v>764.15675131455203</v>
      </c>
      <c r="W229" s="87">
        <f t="shared" si="140"/>
        <v>723.4931454100431</v>
      </c>
      <c r="X229" s="87">
        <f t="shared" si="140"/>
        <v>765.74194331831973</v>
      </c>
      <c r="Y229" s="87">
        <f t="shared" si="140"/>
        <v>774.38195354829156</v>
      </c>
      <c r="Z229" s="87">
        <f t="shared" si="140"/>
        <v>645.27860517833869</v>
      </c>
      <c r="AA229" s="87">
        <f t="shared" si="140"/>
        <v>689.19464559967128</v>
      </c>
      <c r="AB229" s="87">
        <f t="shared" si="140"/>
        <v>687.13986122088488</v>
      </c>
      <c r="AC229" s="87">
        <f t="shared" si="140"/>
        <v>736.31885088264517</v>
      </c>
      <c r="AD229" s="87">
        <f t="shared" si="140"/>
        <v>767.25052556606181</v>
      </c>
      <c r="AE229" s="87">
        <f t="shared" si="140"/>
        <v>579.33437657409911</v>
      </c>
      <c r="AF229" s="87">
        <f t="shared" si="140"/>
        <v>0</v>
      </c>
      <c r="AG229" s="551"/>
      <c r="AH229" s="491"/>
      <c r="AI229" s="491"/>
      <c r="AJ229" s="491"/>
      <c r="AK229" s="491"/>
      <c r="AL229" s="491"/>
      <c r="AM229" s="492"/>
    </row>
    <row r="230" spans="2:39" s="2" customFormat="1" ht="12">
      <c r="B230" s="88"/>
      <c r="C230" s="89" t="s">
        <v>67</v>
      </c>
      <c r="D230" s="123"/>
      <c r="E230" s="192"/>
      <c r="F230" s="115"/>
      <c r="G230" s="72">
        <v>241.41503377183696</v>
      </c>
      <c r="H230" s="72">
        <v>240.7555354180322</v>
      </c>
      <c r="I230" s="72">
        <v>256.23892798746857</v>
      </c>
      <c r="J230" s="72">
        <v>246.69478449741112</v>
      </c>
      <c r="K230" s="72">
        <v>278.22588800024118</v>
      </c>
      <c r="L230" s="72">
        <v>285.10042511602097</v>
      </c>
      <c r="M230" s="72">
        <v>281.19565121643899</v>
      </c>
      <c r="N230" s="72">
        <v>290.0711030522632</v>
      </c>
      <c r="O230" s="72">
        <v>297.76591888391556</v>
      </c>
      <c r="P230" s="72">
        <v>308.77633821325912</v>
      </c>
      <c r="Q230" s="72">
        <v>318.8481726648933</v>
      </c>
      <c r="R230" s="72">
        <v>296.01818140305585</v>
      </c>
      <c r="S230" s="72">
        <v>265.68409815279068</v>
      </c>
      <c r="T230" s="72">
        <v>333.42499433616007</v>
      </c>
      <c r="U230" s="72">
        <v>315.10014089270982</v>
      </c>
      <c r="V230" s="72">
        <v>304.64843443106389</v>
      </c>
      <c r="W230" s="72">
        <v>291.72045122563236</v>
      </c>
      <c r="X230" s="72">
        <v>313.74727452791609</v>
      </c>
      <c r="Y230" s="72">
        <v>345.76881734022669</v>
      </c>
      <c r="Z230" s="72">
        <v>264.74785154625266</v>
      </c>
      <c r="AA230" s="72">
        <v>301.30481099118845</v>
      </c>
      <c r="AB230" s="72">
        <v>306.27696337104305</v>
      </c>
      <c r="AC230" s="72">
        <v>333.14673044490013</v>
      </c>
      <c r="AD230" s="72">
        <v>382.40730878808557</v>
      </c>
      <c r="AE230" s="72">
        <v>201.49300589669966</v>
      </c>
      <c r="AF230" s="72">
        <v>0</v>
      </c>
      <c r="AG230" s="546" t="s">
        <v>279</v>
      </c>
      <c r="AH230" s="481"/>
      <c r="AI230" s="481"/>
      <c r="AJ230" s="481"/>
      <c r="AK230" s="481"/>
      <c r="AL230" s="481"/>
      <c r="AM230" s="482"/>
    </row>
    <row r="231" spans="2:39" s="2" customFormat="1" ht="12">
      <c r="B231" s="88"/>
      <c r="C231" s="90" t="s">
        <v>53</v>
      </c>
      <c r="D231" s="124"/>
      <c r="E231" s="193"/>
      <c r="F231" s="116"/>
      <c r="G231" s="72">
        <v>13.327633049944989</v>
      </c>
      <c r="H231" s="72">
        <v>12.999692912031721</v>
      </c>
      <c r="I231" s="72">
        <v>13.230464105359673</v>
      </c>
      <c r="J231" s="72">
        <v>12.946344123056488</v>
      </c>
      <c r="K231" s="72">
        <v>13.512335619282867</v>
      </c>
      <c r="L231" s="72">
        <v>12.699334348343413</v>
      </c>
      <c r="M231" s="72">
        <v>12.107511384164107</v>
      </c>
      <c r="N231" s="72">
        <v>12.325920670439114</v>
      </c>
      <c r="O231" s="72">
        <v>11.484331626163907</v>
      </c>
      <c r="P231" s="72">
        <v>12.549863586452165</v>
      </c>
      <c r="Q231" s="72">
        <v>12.596425500491026</v>
      </c>
      <c r="R231" s="72">
        <v>11.376990706485588</v>
      </c>
      <c r="S231" s="72">
        <v>10.311967319495391</v>
      </c>
      <c r="T231" s="72">
        <v>9.1724454092436734</v>
      </c>
      <c r="U231" s="72">
        <v>8.8559815270580877</v>
      </c>
      <c r="V231" s="72">
        <v>8.8501236867711164</v>
      </c>
      <c r="W231" s="72">
        <v>9.1664473105208444</v>
      </c>
      <c r="X231" s="72">
        <v>9.5134852685509674</v>
      </c>
      <c r="Y231" s="72">
        <v>8.8503416276993221</v>
      </c>
      <c r="Z231" s="72">
        <v>9.0163351792836295</v>
      </c>
      <c r="AA231" s="72">
        <v>8.9816884021973316</v>
      </c>
      <c r="AB231" s="72">
        <v>8.6892207158714854</v>
      </c>
      <c r="AC231" s="72">
        <v>9.4647159447207017</v>
      </c>
      <c r="AD231" s="72">
        <v>10.928323257062019</v>
      </c>
      <c r="AE231" s="72">
        <v>11.394172257140736</v>
      </c>
      <c r="AF231" s="72">
        <v>0</v>
      </c>
      <c r="AG231" s="546" t="s">
        <v>128</v>
      </c>
      <c r="AH231" s="481"/>
      <c r="AI231" s="481"/>
      <c r="AJ231" s="481"/>
      <c r="AK231" s="481"/>
      <c r="AL231" s="481"/>
      <c r="AM231" s="482"/>
    </row>
    <row r="232" spans="2:39" s="2" customFormat="1" ht="12.75" thickBot="1">
      <c r="B232" s="91"/>
      <c r="C232" s="92" t="s">
        <v>54</v>
      </c>
      <c r="D232" s="125"/>
      <c r="E232" s="194"/>
      <c r="F232" s="117"/>
      <c r="G232" s="72">
        <v>414.41143263523691</v>
      </c>
      <c r="H232" s="72">
        <v>393.38795999272469</v>
      </c>
      <c r="I232" s="72">
        <v>417.93506156428077</v>
      </c>
      <c r="J232" s="72">
        <v>371.40998997290512</v>
      </c>
      <c r="K232" s="72">
        <v>397.71344119400732</v>
      </c>
      <c r="L232" s="72">
        <v>411.09321457437704</v>
      </c>
      <c r="M232" s="72">
        <v>397.70597242579845</v>
      </c>
      <c r="N232" s="72">
        <v>428.28228765804323</v>
      </c>
      <c r="O232" s="72">
        <v>420.65150859726867</v>
      </c>
      <c r="P232" s="72">
        <v>404.63428831697104</v>
      </c>
      <c r="Q232" s="72">
        <v>434.98402780504551</v>
      </c>
      <c r="R232" s="72">
        <v>463.14393915977803</v>
      </c>
      <c r="S232" s="72">
        <v>462.44197851505186</v>
      </c>
      <c r="T232" s="72">
        <v>474.11263050357627</v>
      </c>
      <c r="U232" s="72">
        <v>463.52544511557244</v>
      </c>
      <c r="V232" s="72">
        <v>450.65819319671704</v>
      </c>
      <c r="W232" s="72">
        <v>422.60624687388992</v>
      </c>
      <c r="X232" s="72">
        <v>442.4811835218527</v>
      </c>
      <c r="Y232" s="72">
        <v>419.76279458036555</v>
      </c>
      <c r="Z232" s="72">
        <v>371.51441845280243</v>
      </c>
      <c r="AA232" s="72">
        <v>378.90814620628555</v>
      </c>
      <c r="AB232" s="72">
        <v>372.17367713397033</v>
      </c>
      <c r="AC232" s="72">
        <v>393.7074044930244</v>
      </c>
      <c r="AD232" s="72">
        <v>373.91489352091423</v>
      </c>
      <c r="AE232" s="72">
        <v>366.44719842025876</v>
      </c>
      <c r="AF232" s="72">
        <v>0</v>
      </c>
      <c r="AG232" s="546" t="s">
        <v>128</v>
      </c>
      <c r="AH232" s="481"/>
      <c r="AI232" s="481"/>
      <c r="AJ232" s="481"/>
      <c r="AK232" s="481"/>
      <c r="AL232" s="481"/>
      <c r="AM232" s="482"/>
    </row>
    <row r="233" spans="2:39" s="2" customFormat="1" ht="13.5">
      <c r="B233" s="93" t="s">
        <v>92</v>
      </c>
      <c r="C233" s="94"/>
      <c r="D233" s="126"/>
      <c r="E233" s="195"/>
      <c r="F233" s="173"/>
      <c r="G233" s="95">
        <f t="shared" ref="G233:AF233" si="141">SUM(G234,G237:G238)</f>
        <v>129.67378467936771</v>
      </c>
      <c r="H233" s="95">
        <f t="shared" si="141"/>
        <v>125.09285441529858</v>
      </c>
      <c r="I233" s="95">
        <f t="shared" si="141"/>
        <v>119.69442756641625</v>
      </c>
      <c r="J233" s="95">
        <f t="shared" si="141"/>
        <v>115.63979404233538</v>
      </c>
      <c r="K233" s="95">
        <f t="shared" si="141"/>
        <v>111.43924763479649</v>
      </c>
      <c r="L233" s="95">
        <f t="shared" si="141"/>
        <v>113.38367367583629</v>
      </c>
      <c r="M233" s="95">
        <f t="shared" si="141"/>
        <v>115.39722812570686</v>
      </c>
      <c r="N233" s="95">
        <f t="shared" si="141"/>
        <v>113.9901418205359</v>
      </c>
      <c r="O233" s="95">
        <f t="shared" si="141"/>
        <v>107.03316106564633</v>
      </c>
      <c r="P233" s="95">
        <f t="shared" si="141"/>
        <v>107.2105457378633</v>
      </c>
      <c r="Q233" s="95">
        <f t="shared" si="141"/>
        <v>111.06148473703547</v>
      </c>
      <c r="R233" s="95">
        <f t="shared" si="141"/>
        <v>97.81085865126866</v>
      </c>
      <c r="S233" s="95">
        <f t="shared" si="141"/>
        <v>93.289924917569124</v>
      </c>
      <c r="T233" s="95">
        <f t="shared" si="141"/>
        <v>89.283898484782185</v>
      </c>
      <c r="U233" s="95">
        <f t="shared" si="141"/>
        <v>87.144172914137897</v>
      </c>
      <c r="V233" s="95">
        <f t="shared" si="141"/>
        <v>85.323407286533836</v>
      </c>
      <c r="W233" s="95">
        <f t="shared" si="141"/>
        <v>82.138229068731036</v>
      </c>
      <c r="X233" s="95">
        <f t="shared" si="141"/>
        <v>81.292920745417874</v>
      </c>
      <c r="Y233" s="95">
        <f t="shared" si="141"/>
        <v>72.781117167332809</v>
      </c>
      <c r="Z233" s="95">
        <f t="shared" si="141"/>
        <v>68.980139994253875</v>
      </c>
      <c r="AA233" s="95">
        <f t="shared" si="141"/>
        <v>66.376814728844323</v>
      </c>
      <c r="AB233" s="95">
        <f t="shared" si="141"/>
        <v>63.448906184563114</v>
      </c>
      <c r="AC233" s="95">
        <f t="shared" si="141"/>
        <v>68.92812079178907</v>
      </c>
      <c r="AD233" s="95">
        <f t="shared" si="141"/>
        <v>70.23342777455133</v>
      </c>
      <c r="AE233" s="95">
        <f t="shared" si="141"/>
        <v>138.88289067797081</v>
      </c>
      <c r="AF233" s="95">
        <f t="shared" si="141"/>
        <v>0</v>
      </c>
      <c r="AG233" s="552"/>
      <c r="AH233" s="493"/>
      <c r="AI233" s="493"/>
      <c r="AJ233" s="493"/>
      <c r="AK233" s="493"/>
      <c r="AL233" s="493"/>
      <c r="AM233" s="494"/>
    </row>
    <row r="234" spans="2:39" s="2" customFormat="1" ht="12">
      <c r="B234" s="96"/>
      <c r="C234" s="97" t="s">
        <v>55</v>
      </c>
      <c r="D234" s="98"/>
      <c r="E234" s="196"/>
      <c r="F234" s="99"/>
      <c r="G234" s="100">
        <f t="shared" ref="G234:AF234" si="142">SUM(G235:G236)</f>
        <v>17.396541944493496</v>
      </c>
      <c r="H234" s="100">
        <f t="shared" si="142"/>
        <v>15.71213884496278</v>
      </c>
      <c r="I234" s="100">
        <f t="shared" si="142"/>
        <v>14.154925627376263</v>
      </c>
      <c r="J234" s="100">
        <f t="shared" si="142"/>
        <v>15.079854968209544</v>
      </c>
      <c r="K234" s="100">
        <f t="shared" si="142"/>
        <v>9.8958790344227907</v>
      </c>
      <c r="L234" s="100">
        <f t="shared" si="142"/>
        <v>10.383866716637192</v>
      </c>
      <c r="M234" s="100">
        <f t="shared" si="142"/>
        <v>10.134348591511241</v>
      </c>
      <c r="N234" s="100">
        <f t="shared" si="142"/>
        <v>10.807603304106596</v>
      </c>
      <c r="O234" s="100">
        <f t="shared" si="142"/>
        <v>11.009054259314102</v>
      </c>
      <c r="P234" s="100">
        <f t="shared" si="142"/>
        <v>10.845800685208509</v>
      </c>
      <c r="Q234" s="100">
        <f t="shared" si="142"/>
        <v>12.986756549089408</v>
      </c>
      <c r="R234" s="100">
        <f t="shared" si="142"/>
        <v>10.819650174734795</v>
      </c>
      <c r="S234" s="100">
        <f t="shared" si="142"/>
        <v>11.992528671537919</v>
      </c>
      <c r="T234" s="100">
        <f t="shared" si="142"/>
        <v>12.64257352070015</v>
      </c>
      <c r="U234" s="100">
        <f t="shared" si="142"/>
        <v>11.820322262735544</v>
      </c>
      <c r="V234" s="100">
        <f t="shared" si="142"/>
        <v>12.078308754798293</v>
      </c>
      <c r="W234" s="100">
        <f t="shared" si="142"/>
        <v>11.279421209839157</v>
      </c>
      <c r="X234" s="100">
        <f t="shared" si="142"/>
        <v>14.748095419819357</v>
      </c>
      <c r="Y234" s="100">
        <f t="shared" si="142"/>
        <v>13.005620538966232</v>
      </c>
      <c r="Z234" s="100">
        <f t="shared" si="142"/>
        <v>11.562994021467127</v>
      </c>
      <c r="AA234" s="100">
        <f t="shared" si="142"/>
        <v>11.967213410329258</v>
      </c>
      <c r="AB234" s="100">
        <f t="shared" si="142"/>
        <v>11.468849427410944</v>
      </c>
      <c r="AC234" s="100">
        <f t="shared" si="142"/>
        <v>14.625562550693861</v>
      </c>
      <c r="AD234" s="100">
        <f t="shared" si="142"/>
        <v>16.519547480290822</v>
      </c>
      <c r="AE234" s="100">
        <f t="shared" si="142"/>
        <v>76.435013367538289</v>
      </c>
      <c r="AF234" s="100">
        <f t="shared" si="142"/>
        <v>0</v>
      </c>
      <c r="AG234" s="553"/>
      <c r="AH234" s="495"/>
      <c r="AI234" s="495"/>
      <c r="AJ234" s="495"/>
      <c r="AK234" s="495"/>
      <c r="AL234" s="495"/>
      <c r="AM234" s="496"/>
    </row>
    <row r="235" spans="2:39" s="2" customFormat="1" ht="12">
      <c r="B235" s="96"/>
      <c r="C235" s="61"/>
      <c r="D235" s="101" t="s">
        <v>56</v>
      </c>
      <c r="E235" s="197"/>
      <c r="F235" s="118"/>
      <c r="G235" s="72">
        <v>15.721015169580504</v>
      </c>
      <c r="H235" s="72">
        <v>15.124080093188017</v>
      </c>
      <c r="I235" s="72">
        <v>13.699285659056835</v>
      </c>
      <c r="J235" s="72">
        <v>13.871827513085718</v>
      </c>
      <c r="K235" s="72">
        <v>8.4575789964854184</v>
      </c>
      <c r="L235" s="72">
        <v>8.7763191340139297</v>
      </c>
      <c r="M235" s="72">
        <v>8.4854913836194381</v>
      </c>
      <c r="N235" s="72">
        <v>8.8337325819105423</v>
      </c>
      <c r="O235" s="72">
        <v>8.7622136082719031</v>
      </c>
      <c r="P235" s="72">
        <v>8.5984846245377806</v>
      </c>
      <c r="Q235" s="72">
        <v>9.76952997330595</v>
      </c>
      <c r="R235" s="72">
        <v>7.2785537851130249</v>
      </c>
      <c r="S235" s="72">
        <v>7.9310526039621063</v>
      </c>
      <c r="T235" s="72">
        <v>7.2412593515120944</v>
      </c>
      <c r="U235" s="72">
        <v>6.9442988516739605</v>
      </c>
      <c r="V235" s="72">
        <v>6.8044790835739093</v>
      </c>
      <c r="W235" s="72">
        <v>6.775625019436359</v>
      </c>
      <c r="X235" s="72">
        <v>9.5847614066996449</v>
      </c>
      <c r="Y235" s="72">
        <v>9.037542633517381</v>
      </c>
      <c r="Z235" s="72">
        <v>8.0076120233719834</v>
      </c>
      <c r="AA235" s="72">
        <v>7.2135936050859035</v>
      </c>
      <c r="AB235" s="72">
        <v>6.8255754811659983</v>
      </c>
      <c r="AC235" s="72">
        <v>10.402722371710299</v>
      </c>
      <c r="AD235" s="72">
        <v>10.852825466006996</v>
      </c>
      <c r="AE235" s="72">
        <v>50.601731176973935</v>
      </c>
      <c r="AF235" s="72">
        <v>0</v>
      </c>
      <c r="AG235" s="546" t="s">
        <v>279</v>
      </c>
      <c r="AH235" s="481"/>
      <c r="AI235" s="481"/>
      <c r="AJ235" s="481"/>
      <c r="AK235" s="481"/>
      <c r="AL235" s="481"/>
      <c r="AM235" s="482"/>
    </row>
    <row r="236" spans="2:39" s="2" customFormat="1" ht="12">
      <c r="B236" s="96"/>
      <c r="C236" s="102"/>
      <c r="D236" s="127" t="s">
        <v>57</v>
      </c>
      <c r="E236" s="198"/>
      <c r="F236" s="119"/>
      <c r="G236" s="103">
        <v>1.6755267749129932</v>
      </c>
      <c r="H236" s="103">
        <v>0.58805875177476274</v>
      </c>
      <c r="I236" s="103">
        <v>0.45563996831942799</v>
      </c>
      <c r="J236" s="103">
        <v>1.2080274551238268</v>
      </c>
      <c r="K236" s="103">
        <v>1.4383000379373725</v>
      </c>
      <c r="L236" s="103">
        <v>1.6075475826232624</v>
      </c>
      <c r="M236" s="103">
        <v>1.6488572078918029</v>
      </c>
      <c r="N236" s="103">
        <v>1.9738707221960536</v>
      </c>
      <c r="O236" s="103">
        <v>2.2468406510421977</v>
      </c>
      <c r="P236" s="103">
        <v>2.2473160606707276</v>
      </c>
      <c r="Q236" s="103">
        <v>3.2172265757834584</v>
      </c>
      <c r="R236" s="103">
        <v>3.54109638962177</v>
      </c>
      <c r="S236" s="103">
        <v>4.0614760675758124</v>
      </c>
      <c r="T236" s="103">
        <v>5.4013141691880548</v>
      </c>
      <c r="U236" s="103">
        <v>4.876023411061583</v>
      </c>
      <c r="V236" s="103">
        <v>5.2738296712243846</v>
      </c>
      <c r="W236" s="103">
        <v>4.5037961904027988</v>
      </c>
      <c r="X236" s="103">
        <v>5.1633340131197132</v>
      </c>
      <c r="Y236" s="103">
        <v>3.9680779054488515</v>
      </c>
      <c r="Z236" s="103">
        <v>3.5553819980951435</v>
      </c>
      <c r="AA236" s="103">
        <v>4.7536198052433534</v>
      </c>
      <c r="AB236" s="103">
        <v>4.6432739462449462</v>
      </c>
      <c r="AC236" s="103">
        <v>4.2228401789835619</v>
      </c>
      <c r="AD236" s="103">
        <v>5.6667220142838257</v>
      </c>
      <c r="AE236" s="103">
        <v>25.833282190564361</v>
      </c>
      <c r="AF236" s="103">
        <v>0</v>
      </c>
      <c r="AG236" s="554" t="s">
        <v>128</v>
      </c>
      <c r="AH236" s="497"/>
      <c r="AI236" s="497"/>
      <c r="AJ236" s="497"/>
      <c r="AK236" s="497"/>
      <c r="AL236" s="497"/>
      <c r="AM236" s="498"/>
    </row>
    <row r="237" spans="2:39" s="2" customFormat="1" ht="12">
      <c r="B237" s="96"/>
      <c r="C237" s="104" t="s">
        <v>91</v>
      </c>
      <c r="D237" s="105"/>
      <c r="E237" s="199"/>
      <c r="F237" s="115"/>
      <c r="G237" s="107">
        <v>11.754170596819291</v>
      </c>
      <c r="H237" s="107">
        <v>12.735293787703389</v>
      </c>
      <c r="I237" s="107">
        <v>13.332674834322454</v>
      </c>
      <c r="J237" s="107">
        <v>12.512377192690803</v>
      </c>
      <c r="K237" s="107">
        <v>12.851173289151511</v>
      </c>
      <c r="L237" s="107">
        <v>17.274645572069605</v>
      </c>
      <c r="M237" s="107">
        <v>19.69164934459172</v>
      </c>
      <c r="N237" s="107">
        <v>21.056010431133764</v>
      </c>
      <c r="O237" s="107">
        <v>20.571486392603504</v>
      </c>
      <c r="P237" s="107">
        <v>19.680669459997066</v>
      </c>
      <c r="Q237" s="107">
        <v>20.140162923502263</v>
      </c>
      <c r="R237" s="107">
        <v>21.369104211868162</v>
      </c>
      <c r="S237" s="107">
        <v>20.430810904826817</v>
      </c>
      <c r="T237" s="107">
        <v>18.476276298064963</v>
      </c>
      <c r="U237" s="107">
        <v>19.439368305733463</v>
      </c>
      <c r="V237" s="107">
        <v>19.24961342394743</v>
      </c>
      <c r="W237" s="107">
        <v>17.767419878428694</v>
      </c>
      <c r="X237" s="107">
        <v>17.550555950455422</v>
      </c>
      <c r="Y237" s="107">
        <v>16.138135191505942</v>
      </c>
      <c r="Z237" s="107">
        <v>15.111955149404492</v>
      </c>
      <c r="AA237" s="107">
        <v>14.472151469113125</v>
      </c>
      <c r="AB237" s="107">
        <v>14.489999432093196</v>
      </c>
      <c r="AC237" s="107">
        <v>15.212424162146535</v>
      </c>
      <c r="AD237" s="107">
        <v>14.26818769322905</v>
      </c>
      <c r="AE237" s="107">
        <v>23.469189439776354</v>
      </c>
      <c r="AF237" s="107">
        <v>0</v>
      </c>
      <c r="AG237" s="555" t="s">
        <v>128</v>
      </c>
      <c r="AH237" s="499"/>
      <c r="AI237" s="499"/>
      <c r="AJ237" s="499"/>
      <c r="AK237" s="499"/>
      <c r="AL237" s="499"/>
      <c r="AM237" s="500"/>
    </row>
    <row r="238" spans="2:39" s="2" customFormat="1" ht="12.75" customHeight="1" thickBot="1">
      <c r="B238" s="108"/>
      <c r="C238" s="699" t="s">
        <v>98</v>
      </c>
      <c r="D238" s="700"/>
      <c r="E238" s="700"/>
      <c r="F238" s="174"/>
      <c r="G238" s="109">
        <v>100.52307213805491</v>
      </c>
      <c r="H238" s="109">
        <v>96.645421782632411</v>
      </c>
      <c r="I238" s="109">
        <v>92.206827104717533</v>
      </c>
      <c r="J238" s="109">
        <v>88.047561881435044</v>
      </c>
      <c r="K238" s="109">
        <v>88.692195311222179</v>
      </c>
      <c r="L238" s="109">
        <v>85.725161387129489</v>
      </c>
      <c r="M238" s="109">
        <v>85.571230189603895</v>
      </c>
      <c r="N238" s="109">
        <v>82.126528085295533</v>
      </c>
      <c r="O238" s="109">
        <v>75.452620413728724</v>
      </c>
      <c r="P238" s="109">
        <v>76.68407559265772</v>
      </c>
      <c r="Q238" s="109">
        <v>77.934565264443805</v>
      </c>
      <c r="R238" s="109">
        <v>65.622104264665694</v>
      </c>
      <c r="S238" s="109">
        <v>60.866585341204384</v>
      </c>
      <c r="T238" s="109">
        <v>58.165048666017078</v>
      </c>
      <c r="U238" s="109">
        <v>55.884482345668886</v>
      </c>
      <c r="V238" s="109">
        <v>53.99548510778812</v>
      </c>
      <c r="W238" s="109">
        <v>53.091387980463189</v>
      </c>
      <c r="X238" s="109">
        <v>48.994269375143091</v>
      </c>
      <c r="Y238" s="109">
        <v>43.637361436860637</v>
      </c>
      <c r="Z238" s="109">
        <v>42.305190823382254</v>
      </c>
      <c r="AA238" s="109">
        <v>39.937449849401943</v>
      </c>
      <c r="AB238" s="109">
        <v>37.49005732505897</v>
      </c>
      <c r="AC238" s="109">
        <v>39.09013407894868</v>
      </c>
      <c r="AD238" s="109">
        <v>39.445692601031467</v>
      </c>
      <c r="AE238" s="109">
        <v>38.978687870656145</v>
      </c>
      <c r="AF238" s="109">
        <v>0</v>
      </c>
      <c r="AG238" s="556" t="s">
        <v>128</v>
      </c>
      <c r="AH238" s="501"/>
      <c r="AI238" s="501"/>
      <c r="AJ238" s="501"/>
      <c r="AK238" s="501"/>
      <c r="AL238" s="501"/>
      <c r="AM238" s="502"/>
    </row>
    <row r="239" spans="2:39" ht="9.9499999999999993" customHeight="1" thickTop="1">
      <c r="AG239" s="557"/>
      <c r="AH239" s="28"/>
      <c r="AI239" s="28"/>
      <c r="AJ239" s="28"/>
      <c r="AK239" s="28"/>
      <c r="AL239" s="28"/>
      <c r="AM239" s="28"/>
    </row>
    <row r="240" spans="2:39" ht="9.9499999999999993" customHeight="1">
      <c r="AG240" s="557"/>
      <c r="AH240" s="28"/>
      <c r="AI240" s="28"/>
      <c r="AJ240" s="28"/>
      <c r="AK240" s="28"/>
      <c r="AL240" s="28"/>
      <c r="AM240" s="28"/>
    </row>
    <row r="241" spans="1:39" ht="15.75" customHeight="1">
      <c r="B241" s="210" t="s">
        <v>269</v>
      </c>
      <c r="U241" s="382"/>
      <c r="AE241" s="674" t="s">
        <v>278</v>
      </c>
      <c r="AH241" s="674" t="s">
        <v>277</v>
      </c>
      <c r="AI241" s="209"/>
      <c r="AJ241" s="209"/>
      <c r="AK241" s="1"/>
    </row>
    <row r="242" spans="1:39" s="387" customFormat="1" ht="9.9499999999999993" customHeight="1">
      <c r="A242" s="1"/>
      <c r="B242" s="589" t="s">
        <v>132</v>
      </c>
      <c r="C242" s="626" t="s">
        <v>210</v>
      </c>
      <c r="D242" s="616"/>
      <c r="E242" s="616"/>
      <c r="F242" s="616"/>
      <c r="G242" s="590">
        <v>33147</v>
      </c>
      <c r="H242" s="591">
        <v>33512</v>
      </c>
      <c r="I242" s="590">
        <v>33878</v>
      </c>
      <c r="J242" s="590">
        <v>34243</v>
      </c>
      <c r="K242" s="590">
        <v>34608</v>
      </c>
      <c r="L242" s="590">
        <v>34973</v>
      </c>
      <c r="M242" s="590">
        <v>35339</v>
      </c>
      <c r="N242" s="590">
        <v>35704</v>
      </c>
      <c r="O242" s="590">
        <v>36069</v>
      </c>
      <c r="P242" s="590">
        <v>36434</v>
      </c>
      <c r="Q242" s="590">
        <v>36800</v>
      </c>
      <c r="R242" s="590">
        <v>37165</v>
      </c>
      <c r="S242" s="590">
        <v>37530</v>
      </c>
      <c r="T242" s="590">
        <v>37895</v>
      </c>
      <c r="U242" s="590">
        <v>38261</v>
      </c>
      <c r="V242" s="590">
        <v>38626</v>
      </c>
      <c r="W242" s="590">
        <v>38991</v>
      </c>
      <c r="X242" s="590">
        <v>39356</v>
      </c>
      <c r="Y242" s="590">
        <v>39722</v>
      </c>
      <c r="Z242" s="590">
        <v>40087</v>
      </c>
      <c r="AA242" s="590">
        <v>40452</v>
      </c>
      <c r="AB242" s="590">
        <v>40817</v>
      </c>
      <c r="AC242" s="590">
        <v>41183</v>
      </c>
      <c r="AD242" s="590">
        <v>41548</v>
      </c>
      <c r="AE242" s="590">
        <v>41913</v>
      </c>
      <c r="AF242" s="592">
        <v>42278</v>
      </c>
      <c r="AG242" s="593" t="s">
        <v>132</v>
      </c>
      <c r="AH242" s="594" t="s">
        <v>210</v>
      </c>
      <c r="AI242" s="594"/>
      <c r="AJ242" s="595"/>
      <c r="AK242" s="595"/>
      <c r="AL242" s="595"/>
      <c r="AM242" s="591"/>
    </row>
    <row r="243" spans="1:39" s="387" customFormat="1" ht="9.9499999999999993" customHeight="1">
      <c r="A243" s="1"/>
      <c r="B243" s="596" t="s">
        <v>132</v>
      </c>
      <c r="C243" s="601" t="s">
        <v>134</v>
      </c>
      <c r="D243" s="627"/>
      <c r="E243" s="617"/>
      <c r="F243" s="617"/>
      <c r="G243" s="597" t="s">
        <v>135</v>
      </c>
      <c r="H243" s="598" t="s">
        <v>136</v>
      </c>
      <c r="I243" s="599" t="s">
        <v>204</v>
      </c>
      <c r="J243" s="599" t="s">
        <v>137</v>
      </c>
      <c r="K243" s="599" t="s">
        <v>138</v>
      </c>
      <c r="L243" s="599" t="s">
        <v>139</v>
      </c>
      <c r="M243" s="599" t="s">
        <v>205</v>
      </c>
      <c r="N243" s="599" t="s">
        <v>140</v>
      </c>
      <c r="O243" s="599" t="s">
        <v>141</v>
      </c>
      <c r="P243" s="599" t="s">
        <v>142</v>
      </c>
      <c r="Q243" s="599" t="s">
        <v>206</v>
      </c>
      <c r="R243" s="599" t="s">
        <v>143</v>
      </c>
      <c r="S243" s="599" t="s">
        <v>144</v>
      </c>
      <c r="T243" s="599" t="s">
        <v>145</v>
      </c>
      <c r="U243" s="599" t="s">
        <v>207</v>
      </c>
      <c r="V243" s="600" t="s">
        <v>146</v>
      </c>
      <c r="W243" s="600" t="s">
        <v>147</v>
      </c>
      <c r="X243" s="600" t="s">
        <v>148</v>
      </c>
      <c r="Y243" s="599" t="s">
        <v>208</v>
      </c>
      <c r="Z243" s="599" t="s">
        <v>149</v>
      </c>
      <c r="AA243" s="599" t="s">
        <v>150</v>
      </c>
      <c r="AB243" s="599" t="s">
        <v>151</v>
      </c>
      <c r="AC243" s="599" t="s">
        <v>209</v>
      </c>
      <c r="AD243" s="599" t="s">
        <v>152</v>
      </c>
      <c r="AE243" s="599" t="s">
        <v>153</v>
      </c>
      <c r="AF243" s="596" t="s">
        <v>154</v>
      </c>
      <c r="AG243" s="601" t="s">
        <v>132</v>
      </c>
      <c r="AH243" s="602" t="s">
        <v>134</v>
      </c>
      <c r="AI243" s="602"/>
      <c r="AJ243" s="603"/>
      <c r="AK243" s="603"/>
      <c r="AL243" s="603"/>
      <c r="AM243" s="598"/>
    </row>
    <row r="244" spans="1:39" s="387" customFormat="1" ht="9.9499999999999993" customHeight="1">
      <c r="A244" s="1"/>
      <c r="B244" s="604"/>
      <c r="C244" s="588"/>
      <c r="D244" s="628"/>
      <c r="E244" s="618"/>
      <c r="F244" s="618"/>
      <c r="G244" s="605"/>
      <c r="H244" s="606"/>
      <c r="I244" s="607"/>
      <c r="J244" s="607"/>
      <c r="K244" s="607"/>
      <c r="L244" s="607"/>
      <c r="M244" s="607"/>
      <c r="N244" s="607"/>
      <c r="O244" s="607"/>
      <c r="P244" s="607"/>
      <c r="Q244" s="607"/>
      <c r="R244" s="607"/>
      <c r="S244" s="607"/>
      <c r="T244" s="607"/>
      <c r="U244" s="607"/>
      <c r="V244" s="608"/>
      <c r="W244" s="608"/>
      <c r="X244" s="608"/>
      <c r="Y244" s="607"/>
      <c r="Z244" s="607"/>
      <c r="AA244" s="607"/>
      <c r="AB244" s="607"/>
      <c r="AC244" s="607"/>
      <c r="AD244" s="607"/>
      <c r="AE244" s="607"/>
      <c r="AF244" s="604"/>
      <c r="AG244" s="588"/>
      <c r="AH244" s="609"/>
      <c r="AI244" s="609"/>
      <c r="AJ244" s="610"/>
      <c r="AK244" s="610"/>
      <c r="AL244" s="610"/>
      <c r="AM244" s="606"/>
    </row>
    <row r="245" spans="1:39" s="387" customFormat="1" ht="9.9499999999999993" customHeight="1">
      <c r="A245" s="1"/>
      <c r="B245" s="641" t="s">
        <v>133</v>
      </c>
      <c r="C245" s="629" t="s">
        <v>196</v>
      </c>
      <c r="D245" s="630"/>
      <c r="E245" s="630"/>
      <c r="F245" s="619"/>
      <c r="G245" s="388">
        <v>2.1560900129999974</v>
      </c>
      <c r="H245" s="388">
        <v>1.6834265069999992</v>
      </c>
      <c r="I245" s="388">
        <v>2.1560900129999974</v>
      </c>
      <c r="J245" s="388">
        <v>2.092695528000005</v>
      </c>
      <c r="K245" s="388">
        <v>2.4859343460000054</v>
      </c>
      <c r="L245" s="388">
        <v>2.2657426050000011</v>
      </c>
      <c r="M245" s="388">
        <v>2.4147074070000007</v>
      </c>
      <c r="N245" s="388">
        <v>2.7116778360000056</v>
      </c>
      <c r="O245" s="388">
        <v>2.7785748900000078</v>
      </c>
      <c r="P245" s="388">
        <v>2.6626412820000094</v>
      </c>
      <c r="Q245" s="388">
        <v>2.7342132300000008</v>
      </c>
      <c r="R245" s="388">
        <v>4.2943556879999951</v>
      </c>
      <c r="S245" s="388">
        <v>4.0093531170000087</v>
      </c>
      <c r="T245" s="388">
        <v>4.4142377160000033</v>
      </c>
      <c r="U245" s="389">
        <v>4.6623380592232895</v>
      </c>
      <c r="V245" s="388">
        <v>4.3389872912790626</v>
      </c>
      <c r="W245" s="389">
        <v>5.8108788559321738</v>
      </c>
      <c r="X245" s="389">
        <v>6.1802000000000001</v>
      </c>
      <c r="Y245" s="389">
        <v>7.363404255319149</v>
      </c>
      <c r="Z245" s="389">
        <v>6.7059574468085099</v>
      </c>
      <c r="AA245" s="389">
        <v>6.5744680851063837</v>
      </c>
      <c r="AB245" s="389">
        <v>1.3148936170212766</v>
      </c>
      <c r="AC245" s="388">
        <v>0</v>
      </c>
      <c r="AD245" s="388">
        <v>0</v>
      </c>
      <c r="AE245" s="388">
        <v>0</v>
      </c>
      <c r="AF245" s="402"/>
      <c r="AG245" s="569" t="s">
        <v>133</v>
      </c>
      <c r="AH245" s="570" t="s">
        <v>217</v>
      </c>
      <c r="AI245" s="570"/>
      <c r="AJ245" s="503"/>
      <c r="AK245" s="503"/>
      <c r="AL245" s="503"/>
      <c r="AM245" s="560"/>
    </row>
    <row r="246" spans="1:39" s="387" customFormat="1" ht="9.9499999999999993" customHeight="1">
      <c r="A246" s="1"/>
      <c r="B246" s="641" t="s">
        <v>133</v>
      </c>
      <c r="C246" s="629" t="s">
        <v>197</v>
      </c>
      <c r="D246" s="630"/>
      <c r="E246" s="630"/>
      <c r="F246" s="619"/>
      <c r="G246" s="388">
        <v>0</v>
      </c>
      <c r="H246" s="388">
        <v>0</v>
      </c>
      <c r="I246" s="388">
        <v>0</v>
      </c>
      <c r="J246" s="388">
        <v>0</v>
      </c>
      <c r="K246" s="388">
        <v>0</v>
      </c>
      <c r="L246" s="388">
        <v>0</v>
      </c>
      <c r="M246" s="388">
        <v>0</v>
      </c>
      <c r="N246" s="388">
        <v>0</v>
      </c>
      <c r="O246" s="388">
        <v>0</v>
      </c>
      <c r="P246" s="388">
        <v>0</v>
      </c>
      <c r="Q246" s="388">
        <v>0</v>
      </c>
      <c r="R246" s="388">
        <v>0</v>
      </c>
      <c r="S246" s="388">
        <v>0</v>
      </c>
      <c r="T246" s="388">
        <v>0</v>
      </c>
      <c r="U246" s="388">
        <v>0</v>
      </c>
      <c r="V246" s="388">
        <v>0</v>
      </c>
      <c r="W246" s="388">
        <v>0</v>
      </c>
      <c r="X246" s="388">
        <v>0</v>
      </c>
      <c r="Y246" s="388">
        <v>0</v>
      </c>
      <c r="Z246" s="388">
        <v>0</v>
      </c>
      <c r="AA246" s="388">
        <v>0</v>
      </c>
      <c r="AB246" s="388">
        <v>0</v>
      </c>
      <c r="AC246" s="388">
        <v>0</v>
      </c>
      <c r="AD246" s="388">
        <v>0</v>
      </c>
      <c r="AE246" s="388">
        <v>0</v>
      </c>
      <c r="AF246" s="402"/>
      <c r="AG246" s="569" t="s">
        <v>133</v>
      </c>
      <c r="AH246" s="570" t="s">
        <v>218</v>
      </c>
      <c r="AI246" s="570"/>
      <c r="AJ246" s="503"/>
      <c r="AK246" s="503"/>
      <c r="AL246" s="503"/>
      <c r="AM246" s="560"/>
    </row>
    <row r="247" spans="1:39" s="387" customFormat="1" ht="9.9499999999999993" customHeight="1">
      <c r="A247" s="1"/>
      <c r="B247" s="642" t="s">
        <v>133</v>
      </c>
      <c r="C247" s="631" t="s">
        <v>223</v>
      </c>
      <c r="D247" s="632"/>
      <c r="E247" s="632"/>
      <c r="F247" s="620"/>
      <c r="G247" s="398">
        <f>G245+G246</f>
        <v>2.1560900129999974</v>
      </c>
      <c r="H247" s="398">
        <f t="shared" ref="H247:AE247" si="143">H245+H246</f>
        <v>1.6834265069999992</v>
      </c>
      <c r="I247" s="398">
        <f t="shared" si="143"/>
        <v>2.1560900129999974</v>
      </c>
      <c r="J247" s="398">
        <f t="shared" si="143"/>
        <v>2.092695528000005</v>
      </c>
      <c r="K247" s="398">
        <f t="shared" si="143"/>
        <v>2.4859343460000054</v>
      </c>
      <c r="L247" s="398">
        <f t="shared" si="143"/>
        <v>2.2657426050000011</v>
      </c>
      <c r="M247" s="398">
        <f t="shared" si="143"/>
        <v>2.4147074070000007</v>
      </c>
      <c r="N247" s="398">
        <f t="shared" si="143"/>
        <v>2.7116778360000056</v>
      </c>
      <c r="O247" s="398">
        <f t="shared" si="143"/>
        <v>2.7785748900000078</v>
      </c>
      <c r="P247" s="398">
        <f t="shared" si="143"/>
        <v>2.6626412820000094</v>
      </c>
      <c r="Q247" s="398">
        <f t="shared" si="143"/>
        <v>2.7342132300000008</v>
      </c>
      <c r="R247" s="398">
        <f t="shared" si="143"/>
        <v>4.2943556879999951</v>
      </c>
      <c r="S247" s="398">
        <f t="shared" si="143"/>
        <v>4.0093531170000087</v>
      </c>
      <c r="T247" s="398">
        <f t="shared" si="143"/>
        <v>4.4142377160000033</v>
      </c>
      <c r="U247" s="398">
        <f t="shared" si="143"/>
        <v>4.6623380592232895</v>
      </c>
      <c r="V247" s="398">
        <f t="shared" si="143"/>
        <v>4.3389872912790626</v>
      </c>
      <c r="W247" s="398">
        <f t="shared" si="143"/>
        <v>5.8108788559321738</v>
      </c>
      <c r="X247" s="398">
        <f t="shared" si="143"/>
        <v>6.1802000000000001</v>
      </c>
      <c r="Y247" s="398">
        <f t="shared" si="143"/>
        <v>7.363404255319149</v>
      </c>
      <c r="Z247" s="398">
        <f t="shared" si="143"/>
        <v>6.7059574468085099</v>
      </c>
      <c r="AA247" s="398">
        <f t="shared" si="143"/>
        <v>6.5744680851063837</v>
      </c>
      <c r="AB247" s="398">
        <f t="shared" si="143"/>
        <v>1.3148936170212766</v>
      </c>
      <c r="AC247" s="398">
        <f t="shared" si="143"/>
        <v>0</v>
      </c>
      <c r="AD247" s="398">
        <f t="shared" si="143"/>
        <v>0</v>
      </c>
      <c r="AE247" s="398">
        <f t="shared" si="143"/>
        <v>0</v>
      </c>
      <c r="AF247" s="405"/>
      <c r="AG247" s="575" t="s">
        <v>133</v>
      </c>
      <c r="AH247" s="576" t="s">
        <v>223</v>
      </c>
      <c r="AI247" s="576"/>
      <c r="AJ247" s="506"/>
      <c r="AK247" s="506"/>
      <c r="AL247" s="506"/>
      <c r="AM247" s="563"/>
    </row>
    <row r="248" spans="1:39" s="387" customFormat="1" ht="9.9499999999999993" customHeight="1">
      <c r="A248" s="1"/>
      <c r="B248" s="641" t="s">
        <v>155</v>
      </c>
      <c r="C248" s="629" t="s">
        <v>190</v>
      </c>
      <c r="D248" s="630"/>
      <c r="E248" s="630"/>
      <c r="F248" s="619"/>
      <c r="G248" s="385">
        <v>145.79689999999999</v>
      </c>
      <c r="H248" s="385">
        <v>193.24099999999999</v>
      </c>
      <c r="I248" s="385">
        <v>173.71669999999997</v>
      </c>
      <c r="J248" s="385">
        <v>126.17139999999999</v>
      </c>
      <c r="K248" s="385">
        <v>114.837</v>
      </c>
      <c r="L248" s="385">
        <v>123.63</v>
      </c>
      <c r="M248" s="385">
        <v>107.0732</v>
      </c>
      <c r="N248" s="385">
        <v>112.55159999999999</v>
      </c>
      <c r="O248" s="385">
        <v>111.62620000000001</v>
      </c>
      <c r="P248" s="385">
        <v>125.07719999999999</v>
      </c>
      <c r="Q248" s="385">
        <v>88.49</v>
      </c>
      <c r="R248" s="385">
        <v>79.8</v>
      </c>
      <c r="S248" s="385">
        <v>99.03</v>
      </c>
      <c r="T248" s="385">
        <v>101.97</v>
      </c>
      <c r="U248" s="217">
        <v>99.93</v>
      </c>
      <c r="V248" s="385">
        <v>100.76</v>
      </c>
      <c r="W248" s="217">
        <v>55.56</v>
      </c>
      <c r="X248" s="388">
        <v>0</v>
      </c>
      <c r="Y248" s="388">
        <v>0</v>
      </c>
      <c r="Z248" s="388">
        <v>0</v>
      </c>
      <c r="AA248" s="388">
        <v>0</v>
      </c>
      <c r="AB248" s="388">
        <v>0</v>
      </c>
      <c r="AC248" s="388">
        <v>0</v>
      </c>
      <c r="AD248" s="388">
        <v>0</v>
      </c>
      <c r="AE248" s="388">
        <v>0</v>
      </c>
      <c r="AF248" s="402"/>
      <c r="AG248" s="569" t="s">
        <v>155</v>
      </c>
      <c r="AH248" s="570" t="s">
        <v>217</v>
      </c>
      <c r="AI248" s="570"/>
      <c r="AJ248" s="503"/>
      <c r="AK248" s="503"/>
      <c r="AL248" s="503"/>
      <c r="AM248" s="560"/>
    </row>
    <row r="249" spans="1:39" s="387" customFormat="1" ht="9.9499999999999993" customHeight="1">
      <c r="A249" s="1"/>
      <c r="B249" s="641" t="s">
        <v>155</v>
      </c>
      <c r="C249" s="629" t="s">
        <v>191</v>
      </c>
      <c r="D249" s="630"/>
      <c r="E249" s="630"/>
      <c r="F249" s="619"/>
      <c r="G249" s="385">
        <v>2728.1639</v>
      </c>
      <c r="H249" s="385">
        <v>3031.3552</v>
      </c>
      <c r="I249" s="385">
        <v>3301.1394</v>
      </c>
      <c r="J249" s="385">
        <v>3117.6727000000001</v>
      </c>
      <c r="K249" s="385">
        <v>2715.8942999999999</v>
      </c>
      <c r="L249" s="385">
        <v>2537.3058999999998</v>
      </c>
      <c r="M249" s="385">
        <v>2264.7961999999998</v>
      </c>
      <c r="N249" s="385">
        <v>2314.3186999999998</v>
      </c>
      <c r="O249" s="385">
        <v>2710.2459999999996</v>
      </c>
      <c r="P249" s="385">
        <v>2919.5484999999999</v>
      </c>
      <c r="Q249" s="385">
        <v>2548.87</v>
      </c>
      <c r="R249" s="385">
        <v>2286.5100000000002</v>
      </c>
      <c r="S249" s="385">
        <v>2186.0100000000002</v>
      </c>
      <c r="T249" s="385">
        <v>1856.72</v>
      </c>
      <c r="U249" s="217">
        <v>2061.2399999999998</v>
      </c>
      <c r="V249" s="385">
        <v>2089.4299999999998</v>
      </c>
      <c r="W249" s="217">
        <v>2595.5</v>
      </c>
      <c r="X249" s="217">
        <v>3341.86</v>
      </c>
      <c r="Y249" s="217">
        <v>3860.91</v>
      </c>
      <c r="Z249" s="217">
        <v>3114.6</v>
      </c>
      <c r="AA249" s="217">
        <v>3243.3</v>
      </c>
      <c r="AB249" s="217">
        <v>3677.76</v>
      </c>
      <c r="AC249" s="217">
        <v>3018.56</v>
      </c>
      <c r="AD249" s="217">
        <f>(AC249+AE249)/2</f>
        <v>3004.145</v>
      </c>
      <c r="AE249" s="217">
        <v>2989.73</v>
      </c>
      <c r="AF249" s="402">
        <v>2426.13</v>
      </c>
      <c r="AG249" s="569" t="s">
        <v>155</v>
      </c>
      <c r="AH249" s="570" t="s">
        <v>218</v>
      </c>
      <c r="AI249" s="570"/>
      <c r="AJ249" s="503"/>
      <c r="AK249" s="503"/>
      <c r="AL249" s="503"/>
      <c r="AM249" s="560"/>
    </row>
    <row r="250" spans="1:39" s="387" customFormat="1" ht="9.9499999999999993" customHeight="1">
      <c r="A250" s="1"/>
      <c r="B250" s="642" t="s">
        <v>155</v>
      </c>
      <c r="C250" s="631" t="s">
        <v>223</v>
      </c>
      <c r="D250" s="632"/>
      <c r="E250" s="632"/>
      <c r="F250" s="620"/>
      <c r="G250" s="390">
        <f>G248+G249</f>
        <v>2873.9607999999998</v>
      </c>
      <c r="H250" s="390">
        <f t="shared" ref="H250" si="144">H248+H249</f>
        <v>3224.5962</v>
      </c>
      <c r="I250" s="390">
        <f t="shared" ref="I250" si="145">I248+I249</f>
        <v>3474.8561</v>
      </c>
      <c r="J250" s="390">
        <f t="shared" ref="J250" si="146">J248+J249</f>
        <v>3243.8441000000003</v>
      </c>
      <c r="K250" s="390">
        <f t="shared" ref="K250" si="147">K248+K249</f>
        <v>2830.7312999999999</v>
      </c>
      <c r="L250" s="390">
        <f t="shared" ref="L250" si="148">L248+L249</f>
        <v>2660.9358999999999</v>
      </c>
      <c r="M250" s="390">
        <f t="shared" ref="M250" si="149">M248+M249</f>
        <v>2371.8693999999996</v>
      </c>
      <c r="N250" s="390">
        <f t="shared" ref="N250" si="150">N248+N249</f>
        <v>2426.8702999999996</v>
      </c>
      <c r="O250" s="390">
        <f t="shared" ref="O250" si="151">O248+O249</f>
        <v>2821.8721999999998</v>
      </c>
      <c r="P250" s="390">
        <f t="shared" ref="P250" si="152">P248+P249</f>
        <v>3044.6257000000001</v>
      </c>
      <c r="Q250" s="390">
        <f t="shared" ref="Q250" si="153">Q248+Q249</f>
        <v>2637.3599999999997</v>
      </c>
      <c r="R250" s="390">
        <f t="shared" ref="R250" si="154">R248+R249</f>
        <v>2366.3100000000004</v>
      </c>
      <c r="S250" s="390">
        <f t="shared" ref="S250" si="155">S248+S249</f>
        <v>2285.0400000000004</v>
      </c>
      <c r="T250" s="390">
        <f t="shared" ref="T250" si="156">T248+T249</f>
        <v>1958.69</v>
      </c>
      <c r="U250" s="390">
        <f t="shared" ref="U250" si="157">U248+U249</f>
        <v>2161.1699999999996</v>
      </c>
      <c r="V250" s="390">
        <f t="shared" ref="V250" si="158">V248+V249</f>
        <v>2190.19</v>
      </c>
      <c r="W250" s="390">
        <f t="shared" ref="W250" si="159">W248+W249</f>
        <v>2651.06</v>
      </c>
      <c r="X250" s="390">
        <f t="shared" ref="X250" si="160">X248+X249</f>
        <v>3341.86</v>
      </c>
      <c r="Y250" s="390">
        <f t="shared" ref="Y250" si="161">Y248+Y249</f>
        <v>3860.91</v>
      </c>
      <c r="Z250" s="390">
        <f t="shared" ref="Z250" si="162">Z248+Z249</f>
        <v>3114.6</v>
      </c>
      <c r="AA250" s="390">
        <f t="shared" ref="AA250" si="163">AA248+AA249</f>
        <v>3243.3</v>
      </c>
      <c r="AB250" s="390">
        <f t="shared" ref="AB250" si="164">AB248+AB249</f>
        <v>3677.76</v>
      </c>
      <c r="AC250" s="390">
        <f t="shared" ref="AC250" si="165">AC248+AC249</f>
        <v>3018.56</v>
      </c>
      <c r="AD250" s="390">
        <f t="shared" ref="AD250" si="166">AD248+AD249</f>
        <v>3004.145</v>
      </c>
      <c r="AE250" s="390">
        <f t="shared" ref="AE250" si="167">AE248+AE249</f>
        <v>2989.73</v>
      </c>
      <c r="AF250" s="405"/>
      <c r="AG250" s="575" t="s">
        <v>155</v>
      </c>
      <c r="AH250" s="576" t="s">
        <v>223</v>
      </c>
      <c r="AI250" s="576"/>
      <c r="AJ250" s="506"/>
      <c r="AK250" s="506"/>
      <c r="AL250" s="506"/>
      <c r="AM250" s="563"/>
    </row>
    <row r="251" spans="1:39" s="387" customFormat="1" ht="9.9499999999999993" customHeight="1">
      <c r="A251" s="1"/>
      <c r="B251" s="642" t="s">
        <v>156</v>
      </c>
      <c r="C251" s="631" t="s">
        <v>224</v>
      </c>
      <c r="D251" s="632"/>
      <c r="E251" s="632"/>
      <c r="F251" s="620"/>
      <c r="G251" s="401">
        <f>G247/G250</f>
        <v>7.5021552590417984E-4</v>
      </c>
      <c r="H251" s="401">
        <f t="shared" ref="H251:AE251" si="168">H247/H250</f>
        <v>5.220580818770422E-4</v>
      </c>
      <c r="I251" s="401">
        <f t="shared" si="168"/>
        <v>6.2048325195394351E-4</v>
      </c>
      <c r="J251" s="401">
        <f t="shared" si="168"/>
        <v>6.4512826864891715E-4</v>
      </c>
      <c r="K251" s="401">
        <f t="shared" si="168"/>
        <v>8.7819509608700957E-4</v>
      </c>
      <c r="L251" s="401">
        <f t="shared" si="168"/>
        <v>8.5148334651729163E-4</v>
      </c>
      <c r="M251" s="401">
        <f t="shared" si="168"/>
        <v>1.0180608624572674E-3</v>
      </c>
      <c r="N251" s="401">
        <f t="shared" si="168"/>
        <v>1.1173558949565644E-3</v>
      </c>
      <c r="O251" s="401">
        <f t="shared" si="168"/>
        <v>9.8465653051190913E-4</v>
      </c>
      <c r="P251" s="401">
        <f t="shared" si="168"/>
        <v>8.7453813518029795E-4</v>
      </c>
      <c r="Q251" s="401">
        <f t="shared" si="168"/>
        <v>1.0367235530985535E-3</v>
      </c>
      <c r="R251" s="401">
        <f t="shared" si="168"/>
        <v>1.8147899844060983E-3</v>
      </c>
      <c r="S251" s="401">
        <f t="shared" si="168"/>
        <v>1.7546095985190666E-3</v>
      </c>
      <c r="T251" s="401">
        <f t="shared" si="168"/>
        <v>2.2536683783549224E-3</v>
      </c>
      <c r="U251" s="401">
        <f t="shared" si="168"/>
        <v>2.1573212931991887E-3</v>
      </c>
      <c r="V251" s="401">
        <f t="shared" si="168"/>
        <v>1.9811008594135954E-3</v>
      </c>
      <c r="W251" s="401">
        <f t="shared" si="168"/>
        <v>2.1919077108523283E-3</v>
      </c>
      <c r="X251" s="401">
        <f t="shared" si="168"/>
        <v>1.8493294153555206E-3</v>
      </c>
      <c r="Y251" s="401">
        <f t="shared" si="168"/>
        <v>1.9071680653833291E-3</v>
      </c>
      <c r="Z251" s="401">
        <f t="shared" si="168"/>
        <v>2.1530718059489212E-3</v>
      </c>
      <c r="AA251" s="401">
        <f t="shared" si="168"/>
        <v>2.0270921854612226E-3</v>
      </c>
      <c r="AB251" s="401">
        <f t="shared" si="168"/>
        <v>3.5752567242595398E-4</v>
      </c>
      <c r="AC251" s="401">
        <f t="shared" si="168"/>
        <v>0</v>
      </c>
      <c r="AD251" s="401">
        <f t="shared" si="168"/>
        <v>0</v>
      </c>
      <c r="AE251" s="401">
        <f t="shared" si="168"/>
        <v>0</v>
      </c>
      <c r="AF251" s="405"/>
      <c r="AG251" s="397" t="s">
        <v>156</v>
      </c>
      <c r="AH251" s="576" t="s">
        <v>224</v>
      </c>
      <c r="AI251" s="576"/>
      <c r="AJ251" s="506"/>
      <c r="AK251" s="506"/>
      <c r="AL251" s="506"/>
      <c r="AM251" s="563"/>
    </row>
    <row r="252" spans="1:39" s="387" customFormat="1" ht="9.9499999999999993" customHeight="1">
      <c r="A252" s="1"/>
      <c r="B252" s="641" t="s">
        <v>133</v>
      </c>
      <c r="C252" s="629" t="s">
        <v>195</v>
      </c>
      <c r="D252" s="630"/>
      <c r="E252" s="630"/>
      <c r="F252" s="619"/>
      <c r="G252" s="385">
        <v>1422.7260630000001</v>
      </c>
      <c r="H252" s="385">
        <v>1110.8324570000002</v>
      </c>
      <c r="I252" s="385">
        <v>1422.7260630000001</v>
      </c>
      <c r="J252" s="385">
        <v>1380.8943279999999</v>
      </c>
      <c r="K252" s="385">
        <v>1640.3784459999997</v>
      </c>
      <c r="L252" s="385">
        <v>1495.0818549999999</v>
      </c>
      <c r="M252" s="385">
        <v>1593.3783570000001</v>
      </c>
      <c r="N252" s="385">
        <v>1789.338436</v>
      </c>
      <c r="O252" s="385">
        <v>1833.4813899999997</v>
      </c>
      <c r="P252" s="385">
        <v>1756.9809819999998</v>
      </c>
      <c r="Q252" s="385">
        <v>1804.2087299999998</v>
      </c>
      <c r="R252" s="385">
        <v>2833.6904879999997</v>
      </c>
      <c r="S252" s="385">
        <v>2645.6275669999995</v>
      </c>
      <c r="T252" s="385">
        <v>2912.7963160000004</v>
      </c>
      <c r="U252" s="217">
        <v>3200.4307436893205</v>
      </c>
      <c r="V252" s="385">
        <v>3843.3849389534885</v>
      </c>
      <c r="W252" s="217">
        <v>4860.9510355932207</v>
      </c>
      <c r="X252" s="686">
        <v>225.03937291325695</v>
      </c>
      <c r="Y252" s="686">
        <v>410.38559574468081</v>
      </c>
      <c r="Z252" s="686">
        <v>359.51604255319143</v>
      </c>
      <c r="AA252" s="217">
        <v>4889.4497319148932</v>
      </c>
      <c r="AB252" s="686">
        <v>1103.6426748040315</v>
      </c>
      <c r="AC252" s="217">
        <v>5183.0827684210526</v>
      </c>
      <c r="AD252" s="217">
        <v>6066.2013631578939</v>
      </c>
      <c r="AE252" s="217">
        <v>6579.9513157380416</v>
      </c>
      <c r="AF252" s="402"/>
      <c r="AG252" s="569" t="s">
        <v>133</v>
      </c>
      <c r="AH252" s="570" t="s">
        <v>216</v>
      </c>
      <c r="AI252" s="570"/>
      <c r="AJ252" s="503"/>
      <c r="AK252" s="503"/>
      <c r="AL252" s="503"/>
      <c r="AM252" s="560"/>
    </row>
    <row r="253" spans="1:39" s="387" customFormat="1" ht="9.9499999999999993" customHeight="1">
      <c r="A253" s="1"/>
      <c r="B253" s="641" t="s">
        <v>155</v>
      </c>
      <c r="C253" s="629" t="s">
        <v>189</v>
      </c>
      <c r="D253" s="630"/>
      <c r="E253" s="630"/>
      <c r="F253" s="619"/>
      <c r="G253" s="385">
        <v>73667.499400000001</v>
      </c>
      <c r="H253" s="385">
        <v>79457.476599999995</v>
      </c>
      <c r="I253" s="385">
        <v>76271.749899999995</v>
      </c>
      <c r="J253" s="385">
        <v>71109.399900000004</v>
      </c>
      <c r="K253" s="385">
        <v>69811.453500000003</v>
      </c>
      <c r="L253" s="385">
        <v>68007.632199999993</v>
      </c>
      <c r="M253" s="385">
        <v>74997.399900000004</v>
      </c>
      <c r="N253" s="385">
        <v>81033.372300000003</v>
      </c>
      <c r="O253" s="385">
        <v>73588.98</v>
      </c>
      <c r="P253" s="385">
        <v>72391.95</v>
      </c>
      <c r="Q253" s="385">
        <v>86133.08</v>
      </c>
      <c r="R253" s="385">
        <v>88446.42</v>
      </c>
      <c r="S253" s="385">
        <v>88108.71</v>
      </c>
      <c r="T253" s="385">
        <v>91403.95</v>
      </c>
      <c r="U253" s="217">
        <v>96661.96</v>
      </c>
      <c r="V253" s="385">
        <v>125540.04</v>
      </c>
      <c r="W253" s="217">
        <v>147141.75</v>
      </c>
      <c r="X253" s="217">
        <v>126960.66</v>
      </c>
      <c r="Y253" s="217">
        <v>129274.83</v>
      </c>
      <c r="Z253" s="217">
        <v>94162.25</v>
      </c>
      <c r="AA253" s="217">
        <v>139749.85</v>
      </c>
      <c r="AB253" s="217">
        <v>153889.82999999999</v>
      </c>
      <c r="AC253" s="217">
        <v>159394.65</v>
      </c>
      <c r="AD253" s="217">
        <v>165390.71</v>
      </c>
      <c r="AE253" s="217">
        <v>173727.46</v>
      </c>
      <c r="AF253" s="402"/>
      <c r="AG253" s="569" t="s">
        <v>155</v>
      </c>
      <c r="AH253" s="570" t="s">
        <v>216</v>
      </c>
      <c r="AI253" s="570"/>
      <c r="AJ253" s="503"/>
      <c r="AK253" s="503"/>
      <c r="AL253" s="503"/>
      <c r="AM253" s="560"/>
    </row>
    <row r="254" spans="1:39" s="387" customFormat="1" ht="9.9499999999999993" customHeight="1">
      <c r="A254" s="1"/>
      <c r="B254" s="642" t="s">
        <v>156</v>
      </c>
      <c r="C254" s="631" t="s">
        <v>225</v>
      </c>
      <c r="D254" s="632"/>
      <c r="E254" s="632"/>
      <c r="F254" s="620"/>
      <c r="G254" s="401">
        <f>G252/G253</f>
        <v>1.9312805166290199E-2</v>
      </c>
      <c r="H254" s="401">
        <f t="shared" ref="H254:AE254" si="169">H252/H253</f>
        <v>1.3980213121945535E-2</v>
      </c>
      <c r="I254" s="401">
        <f t="shared" si="169"/>
        <v>1.8653381689358619E-2</v>
      </c>
      <c r="J254" s="401">
        <f t="shared" si="169"/>
        <v>1.9419293791565238E-2</v>
      </c>
      <c r="K254" s="401">
        <f t="shared" si="169"/>
        <v>2.3497268195397186E-2</v>
      </c>
      <c r="L254" s="401">
        <f t="shared" si="169"/>
        <v>2.1984030418868195E-2</v>
      </c>
      <c r="M254" s="401">
        <f t="shared" si="169"/>
        <v>2.1245781308746412E-2</v>
      </c>
      <c r="N254" s="401">
        <f t="shared" si="169"/>
        <v>2.2081500315395363E-2</v>
      </c>
      <c r="O254" s="401">
        <f t="shared" si="169"/>
        <v>2.4915162433288243E-2</v>
      </c>
      <c r="P254" s="401">
        <f t="shared" si="169"/>
        <v>2.4270391694104106E-2</v>
      </c>
      <c r="Q254" s="401">
        <f t="shared" si="169"/>
        <v>2.0946757389843713E-2</v>
      </c>
      <c r="R254" s="401">
        <f t="shared" si="169"/>
        <v>3.2038498426504997E-2</v>
      </c>
      <c r="S254" s="401">
        <f t="shared" si="169"/>
        <v>3.0026856221138629E-2</v>
      </c>
      <c r="T254" s="401">
        <f t="shared" si="169"/>
        <v>3.186729146825712E-2</v>
      </c>
      <c r="U254" s="401">
        <f t="shared" si="169"/>
        <v>3.3109516335995258E-2</v>
      </c>
      <c r="V254" s="401">
        <f t="shared" si="169"/>
        <v>3.0614813719618765E-2</v>
      </c>
      <c r="W254" s="401">
        <f t="shared" si="169"/>
        <v>3.303583813291075E-2</v>
      </c>
      <c r="X254" s="401">
        <f t="shared" si="169"/>
        <v>1.7725126264565491E-3</v>
      </c>
      <c r="Y254" s="401">
        <f t="shared" si="169"/>
        <v>3.1745204827937565E-3</v>
      </c>
      <c r="Z254" s="401">
        <f t="shared" si="169"/>
        <v>3.8180485550546152E-3</v>
      </c>
      <c r="AA254" s="401">
        <f t="shared" si="169"/>
        <v>3.4987155491865596E-2</v>
      </c>
      <c r="AB254" s="401">
        <f t="shared" si="169"/>
        <v>7.1716413930929127E-3</v>
      </c>
      <c r="AC254" s="401">
        <f t="shared" si="169"/>
        <v>3.2517294453866884E-2</v>
      </c>
      <c r="AD254" s="401">
        <f t="shared" si="169"/>
        <v>3.6678005452409596E-2</v>
      </c>
      <c r="AE254" s="401">
        <f t="shared" si="169"/>
        <v>3.7875136813362964E-2</v>
      </c>
      <c r="AF254" s="405"/>
      <c r="AG254" s="397" t="s">
        <v>156</v>
      </c>
      <c r="AH254" s="576" t="s">
        <v>225</v>
      </c>
      <c r="AI254" s="576"/>
      <c r="AJ254" s="506"/>
      <c r="AK254" s="506"/>
      <c r="AL254" s="506"/>
      <c r="AM254" s="563"/>
    </row>
    <row r="255" spans="1:39" s="387" customFormat="1" ht="9.9499999999999993" customHeight="1">
      <c r="A255" s="1"/>
      <c r="B255" s="641" t="s">
        <v>133</v>
      </c>
      <c r="C255" s="633" t="s">
        <v>186</v>
      </c>
      <c r="D255" s="634"/>
      <c r="E255" s="634"/>
      <c r="F255" s="212"/>
      <c r="G255" s="385">
        <v>6320.86</v>
      </c>
      <c r="H255" s="385">
        <v>6676.67</v>
      </c>
      <c r="I255" s="385">
        <v>7107.8280000000004</v>
      </c>
      <c r="J255" s="385">
        <v>7417.5919999999996</v>
      </c>
      <c r="K255" s="385">
        <v>7405.0339999999997</v>
      </c>
      <c r="L255" s="385">
        <v>7731.5420000000004</v>
      </c>
      <c r="M255" s="385">
        <v>8238.0480000000007</v>
      </c>
      <c r="N255" s="385">
        <v>8221.3040000000001</v>
      </c>
      <c r="O255" s="385">
        <v>8380.3719999999994</v>
      </c>
      <c r="P255" s="385">
        <v>8369</v>
      </c>
      <c r="Q255" s="385">
        <v>8651</v>
      </c>
      <c r="R255" s="385">
        <v>8829</v>
      </c>
      <c r="S255" s="385">
        <v>8852</v>
      </c>
      <c r="T255" s="385">
        <v>9078</v>
      </c>
      <c r="U255" s="217">
        <v>9265.9920000000002</v>
      </c>
      <c r="V255" s="385">
        <v>9776.1299999999992</v>
      </c>
      <c r="W255" s="217">
        <v>10281.5</v>
      </c>
      <c r="X255" s="217">
        <v>11458.062</v>
      </c>
      <c r="Y255" s="217">
        <v>12173.227999999999</v>
      </c>
      <c r="Z255" s="217">
        <v>12925.271000000001</v>
      </c>
      <c r="AA255" s="217">
        <v>13522.531000000001</v>
      </c>
      <c r="AB255" s="217">
        <v>11024.456</v>
      </c>
      <c r="AC255" s="217">
        <v>12979.127</v>
      </c>
      <c r="AD255" s="217">
        <v>13100.46</v>
      </c>
      <c r="AE255" s="217">
        <v>12645.016</v>
      </c>
      <c r="AF255" s="402"/>
      <c r="AG255" s="569" t="s">
        <v>133</v>
      </c>
      <c r="AH255" s="570" t="s">
        <v>186</v>
      </c>
      <c r="AI255" s="570"/>
      <c r="AJ255" s="503"/>
      <c r="AK255" s="503"/>
      <c r="AL255" s="503"/>
      <c r="AM255" s="560"/>
    </row>
    <row r="256" spans="1:39" s="387" customFormat="1" ht="9.9499999999999993" customHeight="1">
      <c r="A256" s="1"/>
      <c r="B256" s="641" t="s">
        <v>155</v>
      </c>
      <c r="C256" s="633" t="s">
        <v>186</v>
      </c>
      <c r="D256" s="634"/>
      <c r="E256" s="634"/>
      <c r="F256" s="212"/>
      <c r="G256" s="385">
        <v>628439.99399999995</v>
      </c>
      <c r="H256" s="385">
        <v>687969.1</v>
      </c>
      <c r="I256" s="385">
        <v>730084.446</v>
      </c>
      <c r="J256" s="385">
        <v>777788.10199999996</v>
      </c>
      <c r="K256" s="385">
        <v>806248.71600000001</v>
      </c>
      <c r="L256" s="385">
        <v>847108.26199999999</v>
      </c>
      <c r="M256" s="385">
        <v>904163.44200000004</v>
      </c>
      <c r="N256" s="385">
        <v>923904.61800000002</v>
      </c>
      <c r="O256" s="385">
        <v>946990.40800000005</v>
      </c>
      <c r="P256" s="385">
        <v>983575</v>
      </c>
      <c r="Q256" s="385">
        <v>1035052</v>
      </c>
      <c r="R256" s="385">
        <v>1064111</v>
      </c>
      <c r="S256" s="385">
        <v>1109961</v>
      </c>
      <c r="T256" s="385">
        <v>1189360</v>
      </c>
      <c r="U256" s="217">
        <v>1240841.8700000001</v>
      </c>
      <c r="V256" s="385">
        <v>1358757.71</v>
      </c>
      <c r="W256" s="385">
        <v>1413253.9809999999</v>
      </c>
      <c r="X256" s="385">
        <v>1502627.7350000001</v>
      </c>
      <c r="Y256" s="385">
        <v>1444396.6980000001</v>
      </c>
      <c r="Z256" s="385">
        <v>1416454.26</v>
      </c>
      <c r="AA256" s="385">
        <v>1476923.264</v>
      </c>
      <c r="AB256" s="385">
        <v>1503277.801</v>
      </c>
      <c r="AC256" s="385">
        <v>1520493.503</v>
      </c>
      <c r="AD256" s="385">
        <v>1536003.6669999999</v>
      </c>
      <c r="AE256" s="385">
        <v>1553013.8160000001</v>
      </c>
      <c r="AF256" s="402"/>
      <c r="AG256" s="569" t="s">
        <v>155</v>
      </c>
      <c r="AH256" s="570" t="s">
        <v>186</v>
      </c>
      <c r="AI256" s="570"/>
      <c r="AJ256" s="503"/>
      <c r="AK256" s="503"/>
      <c r="AL256" s="503"/>
      <c r="AM256" s="560"/>
    </row>
    <row r="257" spans="1:39" s="387" customFormat="1" ht="9.9499999999999993" customHeight="1">
      <c r="A257" s="1"/>
      <c r="B257" s="642" t="s">
        <v>156</v>
      </c>
      <c r="C257" s="631" t="s">
        <v>226</v>
      </c>
      <c r="D257" s="632"/>
      <c r="E257" s="632"/>
      <c r="F257" s="620"/>
      <c r="G257" s="401">
        <f>G255/G256</f>
        <v>1.0058016772242538E-2</v>
      </c>
      <c r="H257" s="401">
        <f t="shared" ref="H257" si="170">H255/H256</f>
        <v>9.7048980833586863E-3</v>
      </c>
      <c r="I257" s="401">
        <f t="shared" ref="I257" si="171">I255/I256</f>
        <v>9.735624473227034E-3</v>
      </c>
      <c r="J257" s="401">
        <f t="shared" ref="J257" si="172">J255/J256</f>
        <v>9.5367774088166747E-3</v>
      </c>
      <c r="K257" s="401">
        <f t="shared" ref="K257" si="173">K255/K256</f>
        <v>9.1845529215081566E-3</v>
      </c>
      <c r="L257" s="401">
        <f t="shared" ref="L257" si="174">L255/L256</f>
        <v>9.1269821660646261E-3</v>
      </c>
      <c r="M257" s="401">
        <f t="shared" ref="M257" si="175">M255/M256</f>
        <v>9.1112376560785573E-3</v>
      </c>
      <c r="N257" s="401">
        <f t="shared" ref="N257" si="176">N255/N256</f>
        <v>8.8984337125588425E-3</v>
      </c>
      <c r="O257" s="401">
        <f t="shared" ref="O257" si="177">O255/O256</f>
        <v>8.8494792863836463E-3</v>
      </c>
      <c r="P257" s="401">
        <f t="shared" ref="P257" si="178">P255/P256</f>
        <v>8.5087563225986831E-3</v>
      </c>
      <c r="Q257" s="401">
        <f t="shared" ref="Q257" si="179">Q255/Q256</f>
        <v>8.35803418572207E-3</v>
      </c>
      <c r="R257" s="401">
        <f t="shared" ref="R257" si="180">R255/R256</f>
        <v>8.2970667533744137E-3</v>
      </c>
      <c r="S257" s="401">
        <f t="shared" ref="S257" si="181">S255/S256</f>
        <v>7.9750549794091862E-3</v>
      </c>
      <c r="T257" s="401">
        <f t="shared" ref="T257" si="182">T255/T256</f>
        <v>7.6326763973901934E-3</v>
      </c>
      <c r="U257" s="401">
        <f t="shared" ref="U257" si="183">U255/U256</f>
        <v>7.4675043001248814E-3</v>
      </c>
      <c r="V257" s="401">
        <f t="shared" ref="V257" si="184">V255/V256</f>
        <v>7.1949030559686758E-3</v>
      </c>
      <c r="W257" s="401">
        <f t="shared" ref="W257" si="185">W255/W256</f>
        <v>7.2750546881353529E-3</v>
      </c>
      <c r="X257" s="401">
        <f t="shared" ref="X257" si="186">X255/X256</f>
        <v>7.6253497344104318E-3</v>
      </c>
      <c r="Y257" s="401">
        <f t="shared" ref="Y257" si="187">Y255/Y256</f>
        <v>8.427897970727705E-3</v>
      </c>
      <c r="Z257" s="401">
        <f t="shared" ref="Z257" si="188">Z255/Z256</f>
        <v>9.1250888680302327E-3</v>
      </c>
      <c r="AA257" s="401">
        <f t="shared" ref="AA257" si="189">AA255/AA256</f>
        <v>9.1558792048386343E-3</v>
      </c>
      <c r="AB257" s="401">
        <f t="shared" ref="AB257" si="190">AB255/AB256</f>
        <v>7.3336119196773797E-3</v>
      </c>
      <c r="AC257" s="401">
        <f t="shared" ref="AC257" si="191">AC255/AC256</f>
        <v>8.5361278916296687E-3</v>
      </c>
      <c r="AD257" s="401">
        <f t="shared" ref="AD257" si="192">AD255/AD256</f>
        <v>8.5289249508022167E-3</v>
      </c>
      <c r="AE257" s="401">
        <f t="shared" ref="AE257" si="193">AE255/AE256</f>
        <v>8.1422430822727463E-3</v>
      </c>
      <c r="AF257" s="405"/>
      <c r="AG257" s="397" t="s">
        <v>156</v>
      </c>
      <c r="AH257" s="576" t="s">
        <v>226</v>
      </c>
      <c r="AI257" s="576"/>
      <c r="AJ257" s="506"/>
      <c r="AK257" s="506"/>
      <c r="AL257" s="506"/>
      <c r="AM257" s="563"/>
    </row>
    <row r="258" spans="1:39" s="387" customFormat="1" ht="9.9499999999999993" customHeight="1">
      <c r="A258" s="1"/>
      <c r="B258" s="642" t="s">
        <v>156</v>
      </c>
      <c r="C258" s="631" t="s">
        <v>7</v>
      </c>
      <c r="D258" s="632"/>
      <c r="E258" s="632"/>
      <c r="F258" s="620"/>
      <c r="G258" s="644" t="s">
        <v>281</v>
      </c>
      <c r="H258" s="401"/>
      <c r="I258" s="401"/>
      <c r="J258" s="401"/>
      <c r="K258" s="401"/>
      <c r="L258" s="401"/>
      <c r="M258" s="401"/>
      <c r="N258" s="401"/>
      <c r="O258" s="401"/>
      <c r="P258" s="401"/>
      <c r="Q258" s="401"/>
      <c r="R258" s="401"/>
      <c r="S258" s="401"/>
      <c r="T258" s="401"/>
      <c r="U258" s="401"/>
      <c r="V258" s="401"/>
      <c r="W258" s="401"/>
      <c r="X258" s="401"/>
      <c r="Y258" s="401"/>
      <c r="Z258" s="401"/>
      <c r="AA258" s="401"/>
      <c r="AB258" s="401"/>
      <c r="AC258" s="401"/>
      <c r="AD258" s="401"/>
      <c r="AE258" s="401"/>
      <c r="AF258" s="405"/>
      <c r="AG258" s="643" t="s">
        <v>156</v>
      </c>
      <c r="AH258" s="576" t="s">
        <v>7</v>
      </c>
      <c r="AI258" s="576"/>
      <c r="AJ258" s="506"/>
      <c r="AK258" s="506"/>
      <c r="AL258" s="506"/>
      <c r="AM258" s="563"/>
    </row>
    <row r="259" spans="1:39" s="387" customFormat="1" ht="9.9499999999999993" customHeight="1">
      <c r="A259" s="1"/>
      <c r="B259" s="641" t="s">
        <v>133</v>
      </c>
      <c r="C259" s="629" t="s">
        <v>288</v>
      </c>
      <c r="D259" s="630"/>
      <c r="E259" s="630"/>
      <c r="F259" s="619"/>
      <c r="G259" s="688">
        <v>2</v>
      </c>
      <c r="H259" s="385">
        <v>2</v>
      </c>
      <c r="I259" s="385">
        <v>2</v>
      </c>
      <c r="J259" s="385">
        <v>2</v>
      </c>
      <c r="K259" s="385">
        <v>2</v>
      </c>
      <c r="L259" s="385">
        <v>2</v>
      </c>
      <c r="M259" s="385">
        <v>2</v>
      </c>
      <c r="N259" s="385">
        <v>2</v>
      </c>
      <c r="O259" s="385">
        <v>2</v>
      </c>
      <c r="P259" s="385">
        <v>2</v>
      </c>
      <c r="Q259" s="385">
        <v>2</v>
      </c>
      <c r="R259" s="385">
        <v>2</v>
      </c>
      <c r="S259" s="385">
        <v>2</v>
      </c>
      <c r="T259" s="385">
        <v>2</v>
      </c>
      <c r="U259" s="385">
        <v>2</v>
      </c>
      <c r="V259" s="385">
        <v>2</v>
      </c>
      <c r="W259" s="385">
        <v>2.5</v>
      </c>
      <c r="X259" s="385">
        <v>2.6666666666666665</v>
      </c>
      <c r="Y259" s="385">
        <v>3</v>
      </c>
      <c r="Z259" s="385">
        <v>2</v>
      </c>
      <c r="AA259" s="385">
        <v>1.6666666666666667</v>
      </c>
      <c r="AB259" s="385">
        <v>1</v>
      </c>
      <c r="AC259" s="385">
        <v>2</v>
      </c>
      <c r="AD259" s="385">
        <v>2.333333333333333</v>
      </c>
      <c r="AE259" s="385">
        <v>3</v>
      </c>
      <c r="AF259" s="402"/>
      <c r="AG259" s="569" t="s">
        <v>133</v>
      </c>
      <c r="AH259" s="570" t="s">
        <v>288</v>
      </c>
      <c r="AI259" s="570"/>
      <c r="AJ259" s="503"/>
      <c r="AK259" s="503"/>
      <c r="AL259" s="503"/>
      <c r="AM259" s="560"/>
    </row>
    <row r="260" spans="1:39" s="387" customFormat="1" ht="9.9499999999999993" customHeight="1">
      <c r="A260" s="1"/>
      <c r="B260" s="641" t="s">
        <v>155</v>
      </c>
      <c r="C260" s="629" t="s">
        <v>288</v>
      </c>
      <c r="D260" s="630"/>
      <c r="E260" s="630"/>
      <c r="F260" s="619"/>
      <c r="G260" s="688">
        <v>717</v>
      </c>
      <c r="H260" s="385">
        <v>717</v>
      </c>
      <c r="I260" s="385">
        <v>717</v>
      </c>
      <c r="J260" s="385">
        <v>717</v>
      </c>
      <c r="K260" s="385">
        <v>717</v>
      </c>
      <c r="L260" s="385">
        <v>717</v>
      </c>
      <c r="M260" s="385">
        <v>717</v>
      </c>
      <c r="N260" s="385">
        <v>717</v>
      </c>
      <c r="O260" s="385">
        <v>717</v>
      </c>
      <c r="P260" s="385">
        <v>717</v>
      </c>
      <c r="Q260" s="385">
        <v>717</v>
      </c>
      <c r="R260" s="385">
        <v>717</v>
      </c>
      <c r="S260" s="385">
        <v>717</v>
      </c>
      <c r="T260" s="385">
        <v>746.5</v>
      </c>
      <c r="U260" s="385">
        <v>756.33333333333337</v>
      </c>
      <c r="V260" s="385">
        <v>776</v>
      </c>
      <c r="W260" s="385">
        <v>798</v>
      </c>
      <c r="X260" s="385">
        <v>805.33333333333337</v>
      </c>
      <c r="Y260" s="385">
        <v>820</v>
      </c>
      <c r="Z260" s="385">
        <v>588.5</v>
      </c>
      <c r="AA260" s="385">
        <v>511.33333333333331</v>
      </c>
      <c r="AB260" s="385">
        <v>357</v>
      </c>
      <c r="AC260" s="385">
        <v>670</v>
      </c>
      <c r="AD260" s="385">
        <v>774.33333333333326</v>
      </c>
      <c r="AE260" s="385">
        <v>983</v>
      </c>
      <c r="AF260" s="402"/>
      <c r="AG260" s="569" t="s">
        <v>155</v>
      </c>
      <c r="AH260" s="570" t="s">
        <v>288</v>
      </c>
      <c r="AI260" s="570"/>
      <c r="AJ260" s="503"/>
      <c r="AK260" s="503"/>
      <c r="AL260" s="503"/>
      <c r="AM260" s="560"/>
    </row>
    <row r="261" spans="1:39" s="387" customFormat="1" ht="9.9499999999999993" customHeight="1">
      <c r="A261" s="1"/>
      <c r="B261" s="642" t="s">
        <v>156</v>
      </c>
      <c r="C261" s="631" t="s">
        <v>8</v>
      </c>
      <c r="D261" s="632"/>
      <c r="E261" s="632"/>
      <c r="F261" s="620"/>
      <c r="G261" s="644">
        <f t="shared" ref="G261:R261" si="194">G259/G260</f>
        <v>2.7894002789400278E-3</v>
      </c>
      <c r="H261" s="401">
        <f t="shared" si="194"/>
        <v>2.7894002789400278E-3</v>
      </c>
      <c r="I261" s="401">
        <f t="shared" si="194"/>
        <v>2.7894002789400278E-3</v>
      </c>
      <c r="J261" s="401">
        <f t="shared" si="194"/>
        <v>2.7894002789400278E-3</v>
      </c>
      <c r="K261" s="401">
        <f t="shared" si="194"/>
        <v>2.7894002789400278E-3</v>
      </c>
      <c r="L261" s="401">
        <f t="shared" si="194"/>
        <v>2.7894002789400278E-3</v>
      </c>
      <c r="M261" s="401">
        <f t="shared" si="194"/>
        <v>2.7894002789400278E-3</v>
      </c>
      <c r="N261" s="401">
        <f t="shared" si="194"/>
        <v>2.7894002789400278E-3</v>
      </c>
      <c r="O261" s="401">
        <f t="shared" si="194"/>
        <v>2.7894002789400278E-3</v>
      </c>
      <c r="P261" s="401">
        <f t="shared" si="194"/>
        <v>2.7894002789400278E-3</v>
      </c>
      <c r="Q261" s="401">
        <f t="shared" si="194"/>
        <v>2.7894002789400278E-3</v>
      </c>
      <c r="R261" s="401">
        <f t="shared" si="194"/>
        <v>2.7894002789400278E-3</v>
      </c>
      <c r="S261" s="401">
        <f>S259/S260</f>
        <v>2.7894002789400278E-3</v>
      </c>
      <c r="T261" s="401">
        <f t="shared" ref="T261:AD261" si="195">T259/T260</f>
        <v>2.6791694574681848E-3</v>
      </c>
      <c r="U261" s="401">
        <f t="shared" si="195"/>
        <v>2.644336712208021E-3</v>
      </c>
      <c r="V261" s="401">
        <f t="shared" si="195"/>
        <v>2.5773195876288659E-3</v>
      </c>
      <c r="W261" s="401">
        <f t="shared" si="195"/>
        <v>3.1328320802005011E-3</v>
      </c>
      <c r="X261" s="401">
        <f t="shared" si="195"/>
        <v>3.3112582781456949E-3</v>
      </c>
      <c r="Y261" s="401">
        <f t="shared" si="195"/>
        <v>3.6585365853658539E-3</v>
      </c>
      <c r="Z261" s="401">
        <f t="shared" si="195"/>
        <v>3.3984706881903144E-3</v>
      </c>
      <c r="AA261" s="401">
        <f t="shared" si="195"/>
        <v>3.259452411994785E-3</v>
      </c>
      <c r="AB261" s="401">
        <f t="shared" si="195"/>
        <v>2.8011204481792717E-3</v>
      </c>
      <c r="AC261" s="401">
        <f t="shared" si="195"/>
        <v>2.9850746268656717E-3</v>
      </c>
      <c r="AD261" s="401">
        <f t="shared" si="195"/>
        <v>3.0133448127421438E-3</v>
      </c>
      <c r="AE261" s="401">
        <f>AE259/AE260</f>
        <v>3.0518819938962359E-3</v>
      </c>
      <c r="AF261" s="405"/>
      <c r="AG261" s="397" t="s">
        <v>156</v>
      </c>
      <c r="AH261" s="576" t="s">
        <v>8</v>
      </c>
      <c r="AI261" s="576"/>
      <c r="AJ261" s="506"/>
      <c r="AK261" s="506"/>
      <c r="AL261" s="506"/>
      <c r="AM261" s="563"/>
    </row>
    <row r="262" spans="1:39" s="387" customFormat="1" ht="9.9499999999999993" customHeight="1">
      <c r="A262" s="1"/>
      <c r="B262" s="641" t="s">
        <v>133</v>
      </c>
      <c r="C262" s="635" t="s">
        <v>282</v>
      </c>
      <c r="D262" s="630"/>
      <c r="E262" s="630"/>
      <c r="F262" s="619"/>
      <c r="G262" s="391">
        <v>7588.915</v>
      </c>
      <c r="H262" s="391">
        <v>7885.9620000000004</v>
      </c>
      <c r="I262" s="391">
        <v>7971.6149999999998</v>
      </c>
      <c r="J262" s="391">
        <v>8008.5079999999998</v>
      </c>
      <c r="K262" s="391">
        <v>8189.91</v>
      </c>
      <c r="L262" s="391">
        <v>8311.8340000000007</v>
      </c>
      <c r="M262" s="391">
        <v>8519.1630000000005</v>
      </c>
      <c r="N262" s="391">
        <v>8568.6980000000003</v>
      </c>
      <c r="O262" s="391">
        <v>8491.0889999999999</v>
      </c>
      <c r="P262" s="391">
        <v>8639.1790000000001</v>
      </c>
      <c r="Q262" s="391">
        <v>8866.8780000000006</v>
      </c>
      <c r="R262" s="391">
        <v>8364.7530000000006</v>
      </c>
      <c r="S262" s="391">
        <v>8294.2039999999997</v>
      </c>
      <c r="T262" s="391">
        <v>8368.027</v>
      </c>
      <c r="U262" s="392">
        <v>8417.5990000000002</v>
      </c>
      <c r="V262" s="391">
        <v>8549.9599999999991</v>
      </c>
      <c r="W262" s="392">
        <v>8714.018</v>
      </c>
      <c r="X262" s="392">
        <v>8557.2880000000005</v>
      </c>
      <c r="Y262" s="392">
        <v>8330.7630000000008</v>
      </c>
      <c r="Z262" s="392">
        <v>8288.598</v>
      </c>
      <c r="AA262" s="392">
        <v>8386.9509999999991</v>
      </c>
      <c r="AB262" s="392">
        <v>8147.6030000000001</v>
      </c>
      <c r="AC262" s="392">
        <v>8939.5930000000008</v>
      </c>
      <c r="AD262" s="392">
        <v>9195</v>
      </c>
      <c r="AE262" s="392">
        <v>9426.7999999999993</v>
      </c>
      <c r="AF262" s="403"/>
      <c r="AG262" s="571" t="s">
        <v>133</v>
      </c>
      <c r="AH262" s="572" t="s">
        <v>282</v>
      </c>
      <c r="AI262" s="572"/>
      <c r="AJ262" s="504"/>
      <c r="AK262" s="504"/>
      <c r="AL262" s="504"/>
      <c r="AM262" s="561"/>
    </row>
    <row r="263" spans="1:39" s="387" customFormat="1" ht="9.9499999999999993" customHeight="1">
      <c r="A263" s="1"/>
      <c r="B263" s="641" t="s">
        <v>155</v>
      </c>
      <c r="C263" s="629" t="s">
        <v>187</v>
      </c>
      <c r="D263" s="630"/>
      <c r="E263" s="582"/>
      <c r="F263" s="621"/>
      <c r="G263" s="385">
        <v>400200.03240000003</v>
      </c>
      <c r="H263" s="385">
        <v>416416.65590000007</v>
      </c>
      <c r="I263" s="385">
        <v>421099.58590000006</v>
      </c>
      <c r="J263" s="385">
        <v>421103.86850000004</v>
      </c>
      <c r="K263" s="385">
        <v>425434.1</v>
      </c>
      <c r="L263" s="385">
        <v>437100.2</v>
      </c>
      <c r="M263" s="385">
        <v>450650</v>
      </c>
      <c r="N263" s="385">
        <v>455501.3</v>
      </c>
      <c r="O263" s="385">
        <v>450359.8</v>
      </c>
      <c r="P263" s="385">
        <v>449225</v>
      </c>
      <c r="Q263" s="385">
        <v>461711.4</v>
      </c>
      <c r="R263" s="385">
        <v>463587.1</v>
      </c>
      <c r="S263" s="385">
        <v>464134.6</v>
      </c>
      <c r="T263" s="385">
        <v>471227.7</v>
      </c>
      <c r="U263" s="217">
        <v>481617</v>
      </c>
      <c r="V263" s="385">
        <v>489625.1</v>
      </c>
      <c r="W263" s="217">
        <v>496577.7</v>
      </c>
      <c r="X263" s="217">
        <v>504792.5</v>
      </c>
      <c r="Y263" s="217">
        <v>499272.7</v>
      </c>
      <c r="Z263" s="217">
        <v>472226.5</v>
      </c>
      <c r="AA263" s="217">
        <v>492023.6</v>
      </c>
      <c r="AB263" s="217">
        <v>491455.5</v>
      </c>
      <c r="AC263" s="217">
        <v>498802.9</v>
      </c>
      <c r="AD263" s="217">
        <v>508781.4</v>
      </c>
      <c r="AE263" s="217">
        <v>510489.2</v>
      </c>
      <c r="AF263" s="402">
        <v>515973.3</v>
      </c>
      <c r="AG263" s="569" t="s">
        <v>155</v>
      </c>
      <c r="AH263" s="570" t="s">
        <v>187</v>
      </c>
      <c r="AI263" s="570"/>
      <c r="AJ263" s="503"/>
      <c r="AK263" s="503"/>
      <c r="AL263" s="503"/>
      <c r="AM263" s="560"/>
    </row>
    <row r="264" spans="1:39" s="387" customFormat="1" ht="9.9499999999999993" customHeight="1">
      <c r="A264" s="1"/>
      <c r="B264" s="642" t="s">
        <v>156</v>
      </c>
      <c r="C264" s="631" t="s">
        <v>234</v>
      </c>
      <c r="D264" s="632"/>
      <c r="E264" s="632"/>
      <c r="F264" s="620"/>
      <c r="G264" s="401">
        <f>G262/G263</f>
        <v>1.8962804561731963E-2</v>
      </c>
      <c r="H264" s="401">
        <f t="shared" ref="H264" si="196">H262/H263</f>
        <v>1.8937671892484929E-2</v>
      </c>
      <c r="I264" s="401">
        <f t="shared" ref="I264" si="197">I262/I263</f>
        <v>1.8930474564496595E-2</v>
      </c>
      <c r="J264" s="401">
        <f t="shared" ref="J264" si="198">J262/J263</f>
        <v>1.9017892256670159E-2</v>
      </c>
      <c r="K264" s="401">
        <f t="shared" ref="K264" si="199">K262/K263</f>
        <v>1.9250713565273681E-2</v>
      </c>
      <c r="L264" s="401">
        <f t="shared" ref="L264" si="200">L262/L263</f>
        <v>1.9015854945845369E-2</v>
      </c>
      <c r="M264" s="401">
        <f t="shared" ref="M264" si="201">M262/M263</f>
        <v>1.8904167313879953E-2</v>
      </c>
      <c r="N264" s="401">
        <f t="shared" ref="N264" si="202">N262/N263</f>
        <v>1.8811577486167439E-2</v>
      </c>
      <c r="O264" s="401">
        <f t="shared" ref="O264" si="203">O262/O263</f>
        <v>1.8854011836758076E-2</v>
      </c>
      <c r="P264" s="401">
        <f t="shared" ref="P264" si="204">P262/P263</f>
        <v>1.9231296121097446E-2</v>
      </c>
      <c r="Q264" s="401">
        <f t="shared" ref="Q264" si="205">Q262/Q263</f>
        <v>1.9204373121391415E-2</v>
      </c>
      <c r="R264" s="401">
        <f t="shared" ref="R264" si="206">R262/R263</f>
        <v>1.8043541332362356E-2</v>
      </c>
      <c r="S264" s="401">
        <f t="shared" ref="S264" si="207">S262/S263</f>
        <v>1.787025574046839E-2</v>
      </c>
      <c r="T264" s="401">
        <f t="shared" ref="T264" si="208">T262/T263</f>
        <v>1.7757926794201614E-2</v>
      </c>
      <c r="U264" s="401">
        <f t="shared" ref="U264" si="209">U262/U263</f>
        <v>1.7477786290766316E-2</v>
      </c>
      <c r="V264" s="401">
        <f t="shared" ref="V264" si="210">V262/V263</f>
        <v>1.7462258368698826E-2</v>
      </c>
      <c r="W264" s="401">
        <f t="shared" ref="W264" si="211">W262/W263</f>
        <v>1.7548146040388041E-2</v>
      </c>
      <c r="X264" s="401">
        <f t="shared" ref="X264" si="212">X262/X263</f>
        <v>1.6952090215286479E-2</v>
      </c>
      <c r="Y264" s="401">
        <f t="shared" ref="Y264" si="213">Y262/Y263</f>
        <v>1.6685797160549735E-2</v>
      </c>
      <c r="Z264" s="401">
        <f t="shared" ref="Z264" si="214">Z262/Z263</f>
        <v>1.7552166174494656E-2</v>
      </c>
      <c r="AA264" s="401">
        <f t="shared" ref="AA264" si="215">AA262/AA263</f>
        <v>1.7045830728444733E-2</v>
      </c>
      <c r="AB264" s="401">
        <f t="shared" ref="AB264" si="216">AB262/AB263</f>
        <v>1.6578516264443066E-2</v>
      </c>
      <c r="AC264" s="401">
        <f t="shared" ref="AC264" si="217">AC262/AC263</f>
        <v>1.7922095080040633E-2</v>
      </c>
      <c r="AD264" s="401">
        <f t="shared" ref="AD264" si="218">AD262/AD263</f>
        <v>1.8072594634945382E-2</v>
      </c>
      <c r="AE264" s="401">
        <f t="shared" ref="AE264" si="219">AE262/AE263</f>
        <v>1.8466208491776121E-2</v>
      </c>
      <c r="AF264" s="405"/>
      <c r="AG264" s="397" t="s">
        <v>156</v>
      </c>
      <c r="AH264" s="576" t="s">
        <v>234</v>
      </c>
      <c r="AI264" s="576"/>
      <c r="AJ264" s="506"/>
      <c r="AK264" s="506"/>
      <c r="AL264" s="506"/>
      <c r="AM264" s="563"/>
    </row>
    <row r="265" spans="1:39" s="387" customFormat="1" ht="9.9499999999999993" customHeight="1">
      <c r="A265" s="1"/>
      <c r="B265" s="641"/>
      <c r="C265" s="629"/>
      <c r="D265" s="630"/>
      <c r="E265" s="630"/>
      <c r="F265" s="619"/>
      <c r="G265" s="385"/>
      <c r="H265" s="385"/>
      <c r="I265" s="385"/>
      <c r="J265" s="385"/>
      <c r="K265" s="385"/>
      <c r="L265" s="385"/>
      <c r="M265" s="385"/>
      <c r="N265" s="385"/>
      <c r="O265" s="385"/>
      <c r="P265" s="385"/>
      <c r="Q265" s="385"/>
      <c r="R265" s="385"/>
      <c r="S265" s="385"/>
      <c r="T265" s="385"/>
      <c r="U265" s="217"/>
      <c r="V265" s="385"/>
      <c r="W265" s="217"/>
      <c r="X265" s="217"/>
      <c r="Y265" s="217"/>
      <c r="Z265" s="217"/>
      <c r="AA265" s="217"/>
      <c r="AB265" s="217"/>
      <c r="AC265" s="217"/>
      <c r="AD265" s="217"/>
      <c r="AE265" s="217"/>
      <c r="AF265" s="402"/>
      <c r="AG265" s="569"/>
      <c r="AH265" s="570"/>
      <c r="AI265" s="570"/>
      <c r="AJ265" s="503"/>
      <c r="AK265" s="503"/>
      <c r="AL265" s="503"/>
      <c r="AM265" s="560"/>
    </row>
    <row r="266" spans="1:39" s="387" customFormat="1" ht="9.9499999999999993" customHeight="1">
      <c r="A266" s="1"/>
      <c r="B266" s="642" t="s">
        <v>156</v>
      </c>
      <c r="C266" s="631" t="s">
        <v>229</v>
      </c>
      <c r="D266" s="632"/>
      <c r="E266" s="632"/>
      <c r="F266" s="620"/>
      <c r="G266" s="644" t="s">
        <v>230</v>
      </c>
      <c r="H266" s="401"/>
      <c r="I266" s="401"/>
      <c r="J266" s="401"/>
      <c r="K266" s="401"/>
      <c r="L266" s="401"/>
      <c r="M266" s="401"/>
      <c r="N266" s="401"/>
      <c r="O266" s="401"/>
      <c r="P266" s="401"/>
      <c r="Q266" s="401"/>
      <c r="R266" s="401"/>
      <c r="S266" s="401"/>
      <c r="T266" s="401"/>
      <c r="U266" s="401"/>
      <c r="V266" s="401"/>
      <c r="W266" s="401"/>
      <c r="X266" s="401"/>
      <c r="Y266" s="401"/>
      <c r="Z266" s="401"/>
      <c r="AA266" s="401"/>
      <c r="AB266" s="401"/>
      <c r="AC266" s="401"/>
      <c r="AD266" s="401"/>
      <c r="AE266" s="401"/>
      <c r="AF266" s="405"/>
      <c r="AG266" s="397" t="s">
        <v>156</v>
      </c>
      <c r="AH266" s="576" t="s">
        <v>229</v>
      </c>
      <c r="AI266" s="576"/>
      <c r="AJ266" s="506"/>
      <c r="AK266" s="506"/>
      <c r="AL266" s="506"/>
      <c r="AM266" s="563"/>
    </row>
    <row r="267" spans="1:39" s="387" customFormat="1" ht="9.9499999999999993" customHeight="1">
      <c r="A267" s="1"/>
      <c r="B267" s="642" t="s">
        <v>156</v>
      </c>
      <c r="C267" s="631" t="s">
        <v>228</v>
      </c>
      <c r="D267" s="632"/>
      <c r="E267" s="632"/>
      <c r="F267" s="620"/>
      <c r="G267" s="644" t="s">
        <v>235</v>
      </c>
      <c r="H267" s="401"/>
      <c r="I267" s="401"/>
      <c r="J267" s="401"/>
      <c r="K267" s="401"/>
      <c r="L267" s="401"/>
      <c r="M267" s="401"/>
      <c r="N267" s="401"/>
      <c r="O267" s="401"/>
      <c r="P267" s="401"/>
      <c r="Q267" s="401"/>
      <c r="R267" s="401"/>
      <c r="S267" s="401"/>
      <c r="T267" s="401"/>
      <c r="U267" s="401"/>
      <c r="V267" s="401"/>
      <c r="W267" s="401"/>
      <c r="X267" s="401"/>
      <c r="Y267" s="401"/>
      <c r="Z267" s="401"/>
      <c r="AA267" s="401"/>
      <c r="AB267" s="401"/>
      <c r="AC267" s="401"/>
      <c r="AD267" s="401"/>
      <c r="AE267" s="401"/>
      <c r="AF267" s="405"/>
      <c r="AG267" s="397" t="s">
        <v>156</v>
      </c>
      <c r="AH267" s="576" t="s">
        <v>228</v>
      </c>
      <c r="AI267" s="576"/>
      <c r="AJ267" s="506"/>
      <c r="AK267" s="506"/>
      <c r="AL267" s="506"/>
      <c r="AM267" s="563"/>
    </row>
    <row r="268" spans="1:39" s="387" customFormat="1" ht="9.9499999999999993" customHeight="1">
      <c r="A268" s="1"/>
      <c r="B268" s="384" t="s">
        <v>133</v>
      </c>
      <c r="C268" s="629" t="s">
        <v>162</v>
      </c>
      <c r="D268" s="637"/>
      <c r="E268" s="637"/>
      <c r="F268" s="622"/>
      <c r="G268" s="395">
        <v>67.658000000000001</v>
      </c>
      <c r="H268" s="395">
        <v>65.503</v>
      </c>
      <c r="I268" s="395">
        <v>61.719000000000001</v>
      </c>
      <c r="J268" s="395">
        <v>56.615000000000002</v>
      </c>
      <c r="K268" s="395">
        <v>55.405999999999999</v>
      </c>
      <c r="L268" s="395">
        <v>52.832999999999998</v>
      </c>
      <c r="M268" s="395">
        <v>50.436999999999998</v>
      </c>
      <c r="N268" s="395">
        <v>47.938000000000002</v>
      </c>
      <c r="O268" s="395">
        <v>45.021999999999998</v>
      </c>
      <c r="P268" s="395">
        <v>43.655999999999999</v>
      </c>
      <c r="Q268" s="395">
        <v>42.902000000000001</v>
      </c>
      <c r="R268" s="395">
        <v>40.68</v>
      </c>
      <c r="S268" s="395">
        <v>39.417999999999999</v>
      </c>
      <c r="T268" s="395">
        <v>38.639000000000003</v>
      </c>
      <c r="U268" s="395">
        <v>38.646000000000001</v>
      </c>
      <c r="V268" s="395">
        <v>39.466999999999999</v>
      </c>
      <c r="W268" s="395">
        <v>37.220999999999997</v>
      </c>
      <c r="X268" s="395">
        <v>37.334000000000003</v>
      </c>
      <c r="Y268" s="395">
        <v>34.959000000000003</v>
      </c>
      <c r="Z268" s="395">
        <v>31.734999999999999</v>
      </c>
      <c r="AA268" s="395">
        <v>30.077999999999999</v>
      </c>
      <c r="AB268" s="395">
        <v>31.064</v>
      </c>
      <c r="AC268" s="395">
        <v>32.042999999999999</v>
      </c>
      <c r="AD268" s="395">
        <v>31.099</v>
      </c>
      <c r="AE268" s="395">
        <v>29.478999999999999</v>
      </c>
      <c r="AF268" s="404">
        <v>27.637</v>
      </c>
      <c r="AG268" s="573" t="s">
        <v>133</v>
      </c>
      <c r="AH268" s="574" t="s">
        <v>162</v>
      </c>
      <c r="AI268" s="574"/>
      <c r="AJ268" s="505"/>
      <c r="AK268" s="505"/>
      <c r="AL268" s="505"/>
      <c r="AM268" s="562"/>
    </row>
    <row r="269" spans="1:39" s="387" customFormat="1" ht="9.9499999999999993" customHeight="1">
      <c r="A269" s="1"/>
      <c r="B269" s="384" t="s">
        <v>155</v>
      </c>
      <c r="C269" s="635" t="s">
        <v>166</v>
      </c>
      <c r="D269" s="630"/>
      <c r="E269" s="630"/>
      <c r="F269" s="619"/>
      <c r="G269" s="391">
        <v>3223.1660000000002</v>
      </c>
      <c r="H269" s="391">
        <v>3177.3380000000002</v>
      </c>
      <c r="I269" s="391">
        <v>3041.4140000000002</v>
      </c>
      <c r="J269" s="391">
        <v>2921.6</v>
      </c>
      <c r="K269" s="391">
        <v>2821.9340000000002</v>
      </c>
      <c r="L269" s="391">
        <v>2758.386</v>
      </c>
      <c r="M269" s="391">
        <v>2684.3530000000001</v>
      </c>
      <c r="N269" s="391">
        <v>2614.96</v>
      </c>
      <c r="O269" s="391">
        <v>2514.79</v>
      </c>
      <c r="P269" s="391">
        <v>2465.9789999999998</v>
      </c>
      <c r="Q269" s="391">
        <v>2433.069</v>
      </c>
      <c r="R269" s="391">
        <v>2343.721</v>
      </c>
      <c r="S269" s="391">
        <v>2366.3200000000002</v>
      </c>
      <c r="T269" s="391">
        <v>2351.547</v>
      </c>
      <c r="U269" s="391">
        <v>2243.855</v>
      </c>
      <c r="V269" s="391">
        <v>2217.3609999999999</v>
      </c>
      <c r="W269" s="391">
        <v>2208.933</v>
      </c>
      <c r="X269" s="391">
        <v>2137.3519999999999</v>
      </c>
      <c r="Y269" s="391">
        <v>2024.8130000000001</v>
      </c>
      <c r="Z269" s="391">
        <v>1948.325</v>
      </c>
      <c r="AA269" s="391">
        <v>1799.374</v>
      </c>
      <c r="AB269" s="392">
        <v>1675.145481</v>
      </c>
      <c r="AC269" s="392">
        <v>1639.5530000000001</v>
      </c>
      <c r="AD269" s="392">
        <v>1647.7249999999999</v>
      </c>
      <c r="AE269" s="392">
        <v>1557.2629999999999</v>
      </c>
      <c r="AF269" s="403">
        <v>1466.0930000000001</v>
      </c>
      <c r="AG269" s="571" t="s">
        <v>155</v>
      </c>
      <c r="AH269" s="572" t="s">
        <v>166</v>
      </c>
      <c r="AI269" s="572"/>
      <c r="AJ269" s="504"/>
      <c r="AK269" s="504"/>
      <c r="AL269" s="504"/>
      <c r="AM269" s="561"/>
    </row>
    <row r="270" spans="1:39" s="387" customFormat="1" ht="9.9499999999999993" customHeight="1">
      <c r="A270" s="1"/>
      <c r="B270" s="642" t="s">
        <v>156</v>
      </c>
      <c r="C270" s="631" t="s">
        <v>233</v>
      </c>
      <c r="D270" s="632"/>
      <c r="E270" s="632"/>
      <c r="F270" s="620"/>
      <c r="G270" s="401">
        <f>G268/G269</f>
        <v>2.0991162105830106E-2</v>
      </c>
      <c r="H270" s="401">
        <f t="shared" ref="H270" si="220">H268/H269</f>
        <v>2.0615685205665875E-2</v>
      </c>
      <c r="I270" s="401">
        <f t="shared" ref="I270" si="221">I268/I269</f>
        <v>2.0292863779807681E-2</v>
      </c>
      <c r="J270" s="401">
        <f t="shared" ref="J270" si="222">J268/J269</f>
        <v>1.9378080503833515E-2</v>
      </c>
      <c r="K270" s="401">
        <f t="shared" ref="K270" si="223">K268/K269</f>
        <v>1.9634052391019775E-2</v>
      </c>
      <c r="L270" s="401">
        <f t="shared" ref="L270" si="224">L268/L269</f>
        <v>1.9153591991838706E-2</v>
      </c>
      <c r="M270" s="401">
        <f t="shared" ref="M270" si="225">M268/M269</f>
        <v>1.8789257597640847E-2</v>
      </c>
      <c r="N270" s="401">
        <f t="shared" ref="N270" si="226">N268/N269</f>
        <v>1.8332211582586348E-2</v>
      </c>
      <c r="O270" s="401">
        <f t="shared" ref="O270" si="227">O268/O269</f>
        <v>1.7902886523327992E-2</v>
      </c>
      <c r="P270" s="401">
        <f t="shared" ref="P270" si="228">P268/P269</f>
        <v>1.7703313775178135E-2</v>
      </c>
      <c r="Q270" s="401">
        <f t="shared" ref="Q270" si="229">Q268/Q269</f>
        <v>1.7632874365667395E-2</v>
      </c>
      <c r="R270" s="401">
        <f t="shared" ref="R270" si="230">R268/R269</f>
        <v>1.7357014764129347E-2</v>
      </c>
      <c r="S270" s="401">
        <f t="shared" ref="S270" si="231">S268/S269</f>
        <v>1.6657932993001789E-2</v>
      </c>
      <c r="T270" s="401">
        <f t="shared" ref="T270" si="232">T268/T269</f>
        <v>1.6431310962528072E-2</v>
      </c>
      <c r="U270" s="401">
        <f t="shared" ref="U270" si="233">U268/U269</f>
        <v>1.7223038030532278E-2</v>
      </c>
      <c r="V270" s="401">
        <f t="shared" ref="V270" si="234">V268/V269</f>
        <v>1.7799086391435584E-2</v>
      </c>
      <c r="W270" s="401">
        <f t="shared" ref="W270" si="235">W268/W269</f>
        <v>1.6850216824140885E-2</v>
      </c>
      <c r="X270" s="401">
        <f t="shared" ref="X270" si="236">X268/X269</f>
        <v>1.7467408269672007E-2</v>
      </c>
      <c r="Y270" s="401">
        <f t="shared" ref="Y270" si="237">Y268/Y269</f>
        <v>1.7265298079378197E-2</v>
      </c>
      <c r="Z270" s="401">
        <f t="shared" ref="Z270" si="238">Z268/Z269</f>
        <v>1.6288350249573352E-2</v>
      </c>
      <c r="AA270" s="401">
        <f t="shared" ref="AA270" si="239">AA268/AA269</f>
        <v>1.6715813388433975E-2</v>
      </c>
      <c r="AB270" s="401">
        <f t="shared" ref="AB270" si="240">AB268/AB269</f>
        <v>1.8544061009827001E-2</v>
      </c>
      <c r="AC270" s="401">
        <f t="shared" ref="AC270" si="241">AC268/AC269</f>
        <v>1.9543741495395388E-2</v>
      </c>
      <c r="AD270" s="401">
        <f t="shared" ref="AD270" si="242">AD268/AD269</f>
        <v>1.8873901895037098E-2</v>
      </c>
      <c r="AE270" s="401">
        <f t="shared" ref="AE270" si="243">AE268/AE269</f>
        <v>1.8930007326957619E-2</v>
      </c>
      <c r="AF270" s="405"/>
      <c r="AG270" s="397" t="s">
        <v>156</v>
      </c>
      <c r="AH270" s="576" t="s">
        <v>233</v>
      </c>
      <c r="AI270" s="576"/>
      <c r="AJ270" s="506"/>
      <c r="AK270" s="506"/>
      <c r="AL270" s="506"/>
      <c r="AM270" s="563"/>
    </row>
    <row r="271" spans="1:39" s="387" customFormat="1" ht="9.9499999999999993" customHeight="1">
      <c r="A271" s="1"/>
      <c r="B271" s="384" t="s">
        <v>133</v>
      </c>
      <c r="C271" s="629" t="s">
        <v>161</v>
      </c>
      <c r="D271" s="637"/>
      <c r="E271" s="637"/>
      <c r="F271" s="622"/>
      <c r="G271" s="395">
        <v>120.361</v>
      </c>
      <c r="H271" s="395">
        <v>123.35000000000001</v>
      </c>
      <c r="I271" s="395">
        <v>120.62899999999999</v>
      </c>
      <c r="J271" s="395">
        <v>115.342</v>
      </c>
      <c r="K271" s="395">
        <v>110.622</v>
      </c>
      <c r="L271" s="395">
        <v>106.571</v>
      </c>
      <c r="M271" s="395">
        <v>100.10299999999999</v>
      </c>
      <c r="N271" s="395">
        <v>96.327999999999989</v>
      </c>
      <c r="O271" s="395">
        <v>91.580999999999989</v>
      </c>
      <c r="P271" s="395">
        <v>89.062000000000012</v>
      </c>
      <c r="Q271" s="395">
        <v>86.656000000000006</v>
      </c>
      <c r="R271" s="395">
        <v>83.471000000000004</v>
      </c>
      <c r="S271" s="395">
        <v>79.977999999999994</v>
      </c>
      <c r="T271" s="395">
        <v>78.278000000000006</v>
      </c>
      <c r="U271" s="395">
        <v>76.840999999999994</v>
      </c>
      <c r="V271" s="395">
        <v>74.013000000000005</v>
      </c>
      <c r="W271" s="395">
        <v>75.030199999999994</v>
      </c>
      <c r="X271" s="395">
        <v>73.277800000000013</v>
      </c>
      <c r="Y271" s="395">
        <v>76.727199999999996</v>
      </c>
      <c r="Z271" s="395">
        <v>75.066900000000004</v>
      </c>
      <c r="AA271" s="395">
        <v>76.62530000000001</v>
      </c>
      <c r="AB271" s="395">
        <v>76.246300000000005</v>
      </c>
      <c r="AC271" s="395">
        <v>80.917999999999992</v>
      </c>
      <c r="AD271" s="395">
        <v>82.702500000000001</v>
      </c>
      <c r="AE271" s="395">
        <v>82.195700000000002</v>
      </c>
      <c r="AF271" s="404">
        <v>77.892600000000002</v>
      </c>
      <c r="AG271" s="573" t="s">
        <v>133</v>
      </c>
      <c r="AH271" s="574" t="s">
        <v>161</v>
      </c>
      <c r="AI271" s="574"/>
      <c r="AJ271" s="505"/>
      <c r="AK271" s="505"/>
      <c r="AL271" s="505"/>
      <c r="AM271" s="562"/>
    </row>
    <row r="272" spans="1:39" s="387" customFormat="1" ht="9.9499999999999993" customHeight="1">
      <c r="A272" s="1"/>
      <c r="B272" s="384" t="s">
        <v>155</v>
      </c>
      <c r="C272" s="629" t="s">
        <v>165</v>
      </c>
      <c r="D272" s="637"/>
      <c r="E272" s="637"/>
      <c r="F272" s="622"/>
      <c r="G272" s="395">
        <v>6756.2509999999993</v>
      </c>
      <c r="H272" s="395">
        <v>6748.875</v>
      </c>
      <c r="I272" s="395">
        <v>6607.3429999999998</v>
      </c>
      <c r="J272" s="395">
        <v>6443.4989999999998</v>
      </c>
      <c r="K272" s="395">
        <v>6186.625</v>
      </c>
      <c r="L272" s="395">
        <v>6005.1719999999996</v>
      </c>
      <c r="M272" s="395">
        <v>5847.4520000000002</v>
      </c>
      <c r="N272" s="395">
        <v>5647.232</v>
      </c>
      <c r="O272" s="395">
        <v>5419.3769999999995</v>
      </c>
      <c r="P272" s="395">
        <v>5188.7439999999997</v>
      </c>
      <c r="Q272" s="395">
        <v>5057.7539999999999</v>
      </c>
      <c r="R272" s="395">
        <v>4893.9679999999998</v>
      </c>
      <c r="S272" s="395">
        <v>4775.0209999999997</v>
      </c>
      <c r="T272" s="395">
        <v>4726.2340000000004</v>
      </c>
      <c r="U272" s="395">
        <v>4626.0480000000007</v>
      </c>
      <c r="V272" s="395">
        <v>4545.4170000000004</v>
      </c>
      <c r="W272" s="395">
        <v>4537.6849999999995</v>
      </c>
      <c r="X272" s="395">
        <v>4560.1459999999997</v>
      </c>
      <c r="Y272" s="395">
        <v>4607.18</v>
      </c>
      <c r="Z272" s="395">
        <v>4476.3040000000001</v>
      </c>
      <c r="AA272" s="395">
        <v>4458.2290000000003</v>
      </c>
      <c r="AB272" s="395">
        <v>4413.7569999999996</v>
      </c>
      <c r="AC272" s="395">
        <v>4437.2530000000006</v>
      </c>
      <c r="AD272" s="395">
        <v>4505.1900000000005</v>
      </c>
      <c r="AE272" s="395">
        <v>4500.1629999999996</v>
      </c>
      <c r="AF272" s="404">
        <v>4565.21</v>
      </c>
      <c r="AG272" s="573" t="s">
        <v>155</v>
      </c>
      <c r="AH272" s="574" t="s">
        <v>165</v>
      </c>
      <c r="AI272" s="574"/>
      <c r="AJ272" s="505"/>
      <c r="AK272" s="505"/>
      <c r="AL272" s="505"/>
      <c r="AM272" s="562"/>
    </row>
    <row r="273" spans="1:39" s="387" customFormat="1" ht="9.9499999999999993" customHeight="1">
      <c r="A273" s="1"/>
      <c r="B273" s="642" t="s">
        <v>156</v>
      </c>
      <c r="C273" s="631" t="s">
        <v>233</v>
      </c>
      <c r="D273" s="632"/>
      <c r="E273" s="632"/>
      <c r="F273" s="620"/>
      <c r="G273" s="401">
        <f>G271/G272</f>
        <v>1.7814761470525593E-2</v>
      </c>
      <c r="H273" s="401">
        <f t="shared" ref="H273" si="244">H271/H272</f>
        <v>1.8277120260784208E-2</v>
      </c>
      <c r="I273" s="401">
        <f t="shared" ref="I273" si="245">I271/I272</f>
        <v>1.8256809128873737E-2</v>
      </c>
      <c r="J273" s="401">
        <f t="shared" ref="J273" si="246">J271/J272</f>
        <v>1.7900522681853447E-2</v>
      </c>
      <c r="K273" s="401">
        <f t="shared" ref="K273" si="247">K271/K272</f>
        <v>1.7880831632756146E-2</v>
      </c>
      <c r="L273" s="401">
        <f t="shared" ref="L273" si="248">L271/L272</f>
        <v>1.7746535819456961E-2</v>
      </c>
      <c r="M273" s="401">
        <f t="shared" ref="M273" si="249">M271/M272</f>
        <v>1.7119080242129391E-2</v>
      </c>
      <c r="N273" s="401">
        <f t="shared" ref="N273" si="250">N271/N272</f>
        <v>1.7057560234819465E-2</v>
      </c>
      <c r="O273" s="401">
        <f t="shared" ref="O273" si="251">O271/O272</f>
        <v>1.6898805895954459E-2</v>
      </c>
      <c r="P273" s="401">
        <f t="shared" ref="P273" si="252">P271/P272</f>
        <v>1.716446215114872E-2</v>
      </c>
      <c r="Q273" s="401">
        <f t="shared" ref="Q273" si="253">Q271/Q272</f>
        <v>1.7133296716289485E-2</v>
      </c>
      <c r="R273" s="401">
        <f t="shared" ref="R273" si="254">R271/R272</f>
        <v>1.7055894112916147E-2</v>
      </c>
      <c r="S273" s="401">
        <f t="shared" ref="S273" si="255">S271/S272</f>
        <v>1.6749245710123577E-2</v>
      </c>
      <c r="T273" s="401">
        <f t="shared" ref="T273" si="256">T271/T272</f>
        <v>1.6562446971521087E-2</v>
      </c>
      <c r="U273" s="401">
        <f t="shared" ref="U273" si="257">U271/U272</f>
        <v>1.6610506419302173E-2</v>
      </c>
      <c r="V273" s="401">
        <f t="shared" ref="V273" si="258">V271/V272</f>
        <v>1.628299449753455E-2</v>
      </c>
      <c r="W273" s="401">
        <f t="shared" ref="W273" si="259">W271/W272</f>
        <v>1.6534907116734634E-2</v>
      </c>
      <c r="X273" s="401">
        <f t="shared" ref="X273" si="260">X271/X272</f>
        <v>1.6069178486829153E-2</v>
      </c>
      <c r="Y273" s="401">
        <f t="shared" ref="Y273" si="261">Y271/Y272</f>
        <v>1.6653831628024082E-2</v>
      </c>
      <c r="Z273" s="401">
        <f t="shared" ref="Z273" si="262">Z271/Z272</f>
        <v>1.6769839581940817E-2</v>
      </c>
      <c r="AA273" s="401">
        <f t="shared" ref="AA273" si="263">AA271/AA272</f>
        <v>1.7187385394514282E-2</v>
      </c>
      <c r="AB273" s="401">
        <f t="shared" ref="AB273" si="264">AB271/AB272</f>
        <v>1.727469364534568E-2</v>
      </c>
      <c r="AC273" s="401">
        <f t="shared" ref="AC273" si="265">AC271/AC272</f>
        <v>1.8236057308429334E-2</v>
      </c>
      <c r="AD273" s="401">
        <f t="shared" ref="AD273" si="266">AD271/AD272</f>
        <v>1.8357161407177053E-2</v>
      </c>
      <c r="AE273" s="401">
        <f t="shared" ref="AE273" si="267">AE271/AE272</f>
        <v>1.8265049510428847E-2</v>
      </c>
      <c r="AF273" s="405"/>
      <c r="AG273" s="397" t="s">
        <v>156</v>
      </c>
      <c r="AH273" s="576" t="s">
        <v>233</v>
      </c>
      <c r="AI273" s="576"/>
      <c r="AJ273" s="506"/>
      <c r="AK273" s="506"/>
      <c r="AL273" s="506"/>
      <c r="AM273" s="563"/>
    </row>
    <row r="274" spans="1:39" s="387" customFormat="1" ht="9.9499999999999993" customHeight="1">
      <c r="A274" s="1"/>
      <c r="B274" s="642" t="s">
        <v>156</v>
      </c>
      <c r="C274" s="631" t="s">
        <v>241</v>
      </c>
      <c r="D274" s="632"/>
      <c r="E274" s="632"/>
      <c r="F274" s="620"/>
      <c r="G274" s="644" t="s">
        <v>235</v>
      </c>
      <c r="H274" s="401"/>
      <c r="I274" s="401"/>
      <c r="J274" s="401"/>
      <c r="K274" s="401"/>
      <c r="L274" s="401"/>
      <c r="M274" s="401"/>
      <c r="N274" s="401"/>
      <c r="O274" s="401"/>
      <c r="P274" s="401"/>
      <c r="Q274" s="401"/>
      <c r="R274" s="401"/>
      <c r="S274" s="401"/>
      <c r="T274" s="401"/>
      <c r="U274" s="401"/>
      <c r="V274" s="401"/>
      <c r="W274" s="401"/>
      <c r="X274" s="401"/>
      <c r="Y274" s="401"/>
      <c r="Z274" s="401"/>
      <c r="AA274" s="401"/>
      <c r="AB274" s="401"/>
      <c r="AC274" s="401"/>
      <c r="AD274" s="401"/>
      <c r="AE274" s="401"/>
      <c r="AF274" s="405"/>
      <c r="AG274" s="397" t="s">
        <v>156</v>
      </c>
      <c r="AH274" s="576" t="s">
        <v>241</v>
      </c>
      <c r="AI274" s="576"/>
      <c r="AJ274" s="506"/>
      <c r="AK274" s="506"/>
      <c r="AL274" s="506"/>
      <c r="AM274" s="563"/>
    </row>
    <row r="275" spans="1:39" s="387" customFormat="1" ht="9.9499999999999993" customHeight="1">
      <c r="A275" s="1"/>
      <c r="B275" s="384" t="s">
        <v>133</v>
      </c>
      <c r="C275" s="635" t="s">
        <v>158</v>
      </c>
      <c r="D275" s="630"/>
      <c r="E275" s="630"/>
      <c r="F275" s="619"/>
      <c r="G275" s="217">
        <v>3636.4079999999999</v>
      </c>
      <c r="H275" s="217">
        <v>3840.7639999999997</v>
      </c>
      <c r="I275" s="217">
        <v>3689.6595000000002</v>
      </c>
      <c r="J275" s="217">
        <v>3440.0425</v>
      </c>
      <c r="K275" s="217">
        <v>3356.9750000000004</v>
      </c>
      <c r="L275" s="217">
        <v>3306.7149999999997</v>
      </c>
      <c r="M275" s="217">
        <v>3185.4035000000003</v>
      </c>
      <c r="N275" s="217">
        <v>3146.4180000000001</v>
      </c>
      <c r="O275" s="217">
        <v>2818.1514999999999</v>
      </c>
      <c r="P275" s="217">
        <v>2719.578</v>
      </c>
      <c r="Q275" s="217">
        <v>2836.8220000000001</v>
      </c>
      <c r="R275" s="217">
        <v>2855.9110000000001</v>
      </c>
      <c r="S275" s="217">
        <v>2662.297</v>
      </c>
      <c r="T275" s="217">
        <v>2494.19</v>
      </c>
      <c r="U275" s="217">
        <v>2454.471</v>
      </c>
      <c r="V275" s="217">
        <v>2207.5250000000001</v>
      </c>
      <c r="W275" s="217">
        <v>2390.2400000000002</v>
      </c>
      <c r="X275" s="217">
        <v>2358.5070000000001</v>
      </c>
      <c r="Y275" s="217">
        <v>2188.3685</v>
      </c>
      <c r="Z275" s="217">
        <v>2286.1489999999999</v>
      </c>
      <c r="AA275" s="217">
        <v>739.21</v>
      </c>
      <c r="AB275" s="217">
        <v>1215.664</v>
      </c>
      <c r="AC275" s="217">
        <v>1697.7360000000001</v>
      </c>
      <c r="AD275" s="217">
        <v>1788.0820000000001</v>
      </c>
      <c r="AE275" s="217">
        <v>1771.577</v>
      </c>
      <c r="AF275" s="402">
        <v>1827.9379999999999</v>
      </c>
      <c r="AG275" s="569" t="s">
        <v>133</v>
      </c>
      <c r="AH275" s="570" t="s">
        <v>158</v>
      </c>
      <c r="AI275" s="570"/>
      <c r="AJ275" s="503"/>
      <c r="AK275" s="503"/>
      <c r="AL275" s="503"/>
      <c r="AM275" s="560"/>
    </row>
    <row r="276" spans="1:39" s="387" customFormat="1" ht="9.9499999999999993" customHeight="1">
      <c r="A276" s="1"/>
      <c r="B276" s="384" t="s">
        <v>155</v>
      </c>
      <c r="C276" s="635" t="s">
        <v>167</v>
      </c>
      <c r="D276" s="630"/>
      <c r="E276" s="630"/>
      <c r="F276" s="619"/>
      <c r="G276" s="385">
        <v>162.6</v>
      </c>
      <c r="H276" s="385">
        <v>162</v>
      </c>
      <c r="I276" s="385">
        <v>157.85499999999999</v>
      </c>
      <c r="J276" s="385">
        <v>157.25</v>
      </c>
      <c r="K276" s="385">
        <v>150.86600000000001</v>
      </c>
      <c r="L276" s="385">
        <v>148.828</v>
      </c>
      <c r="M276" s="385">
        <v>148.107</v>
      </c>
      <c r="N276" s="385">
        <v>144.89699999999999</v>
      </c>
      <c r="O276" s="385">
        <v>127.66500000000001</v>
      </c>
      <c r="P276" s="385">
        <v>120.09099999999999</v>
      </c>
      <c r="Q276" s="385">
        <v>110.128</v>
      </c>
      <c r="R276" s="385">
        <v>111.869</v>
      </c>
      <c r="S276" s="385">
        <v>108.846</v>
      </c>
      <c r="T276" s="385">
        <v>107.288</v>
      </c>
      <c r="U276" s="385">
        <v>100.872</v>
      </c>
      <c r="V276" s="385">
        <v>103.175</v>
      </c>
      <c r="W276" s="385">
        <v>99.168000000000006</v>
      </c>
      <c r="X276" s="385">
        <v>100.8</v>
      </c>
      <c r="Y276" s="385">
        <v>99.031999999999996</v>
      </c>
      <c r="Z276" s="385">
        <v>92.173000000000002</v>
      </c>
      <c r="AA276" s="385">
        <v>85.046999999999997</v>
      </c>
      <c r="AB276" s="385">
        <v>84.064999999999998</v>
      </c>
      <c r="AC276" s="385">
        <v>87.134</v>
      </c>
      <c r="AD276" s="217">
        <v>88.018000000000001</v>
      </c>
      <c r="AE276" s="217">
        <v>88.018000000000001</v>
      </c>
      <c r="AF276" s="651" t="s">
        <v>266</v>
      </c>
      <c r="AG276" s="569" t="s">
        <v>155</v>
      </c>
      <c r="AH276" s="570" t="s">
        <v>167</v>
      </c>
      <c r="AI276" s="570"/>
      <c r="AJ276" s="503"/>
      <c r="AK276" s="503"/>
      <c r="AL276" s="503"/>
      <c r="AM276" s="560"/>
    </row>
    <row r="277" spans="1:39" s="387" customFormat="1" ht="9.9499999999999993" customHeight="1">
      <c r="A277" s="1"/>
      <c r="B277" s="642" t="s">
        <v>156</v>
      </c>
      <c r="C277" s="631" t="s">
        <v>236</v>
      </c>
      <c r="D277" s="632"/>
      <c r="E277" s="632"/>
      <c r="F277" s="620"/>
      <c r="G277" s="401">
        <f>G275/G276/1000</f>
        <v>2.2364132841328412E-2</v>
      </c>
      <c r="H277" s="401">
        <f t="shared" ref="H277:AE277" si="268">H275/H276/1000</f>
        <v>2.3708419753086418E-2</v>
      </c>
      <c r="I277" s="401">
        <f t="shared" si="268"/>
        <v>2.3373725887681735E-2</v>
      </c>
      <c r="J277" s="401">
        <f t="shared" si="268"/>
        <v>2.1876263910969793E-2</v>
      </c>
      <c r="K277" s="401">
        <f t="shared" si="268"/>
        <v>2.2251368764333913E-2</v>
      </c>
      <c r="L277" s="401">
        <f t="shared" si="268"/>
        <v>2.2218366167656621E-2</v>
      </c>
      <c r="M277" s="401">
        <f t="shared" si="268"/>
        <v>2.1507447318492714E-2</v>
      </c>
      <c r="N277" s="401">
        <f t="shared" si="268"/>
        <v>2.1714859520901054E-2</v>
      </c>
      <c r="O277" s="401">
        <f t="shared" si="268"/>
        <v>2.2074581913602002E-2</v>
      </c>
      <c r="P277" s="401">
        <f t="shared" si="268"/>
        <v>2.2645976800925966E-2</v>
      </c>
      <c r="Q277" s="401">
        <f t="shared" si="268"/>
        <v>2.5759316431788467E-2</v>
      </c>
      <c r="R277" s="401">
        <f t="shared" si="268"/>
        <v>2.5529065245957328E-2</v>
      </c>
      <c r="S277" s="401">
        <f t="shared" si="268"/>
        <v>2.4459300295830808E-2</v>
      </c>
      <c r="T277" s="401">
        <f t="shared" si="268"/>
        <v>2.3247613899038105E-2</v>
      </c>
      <c r="U277" s="401">
        <f t="shared" si="268"/>
        <v>2.433253033547466E-2</v>
      </c>
      <c r="V277" s="401">
        <f t="shared" si="268"/>
        <v>2.1395929246425974E-2</v>
      </c>
      <c r="W277" s="401">
        <f t="shared" si="268"/>
        <v>2.4102936431106808E-2</v>
      </c>
      <c r="X277" s="401">
        <f t="shared" si="268"/>
        <v>2.3397886904761907E-2</v>
      </c>
      <c r="Y277" s="401">
        <f t="shared" si="268"/>
        <v>2.2097589667986108E-2</v>
      </c>
      <c r="Z277" s="401">
        <f t="shared" si="268"/>
        <v>2.4802805593828994E-2</v>
      </c>
      <c r="AA277" s="401">
        <f t="shared" si="268"/>
        <v>8.6917821910237874E-3</v>
      </c>
      <c r="AB277" s="401">
        <f t="shared" si="268"/>
        <v>1.4461000416344495E-2</v>
      </c>
      <c r="AC277" s="401">
        <f t="shared" si="268"/>
        <v>1.9484196754424223E-2</v>
      </c>
      <c r="AD277" s="401">
        <f t="shared" si="268"/>
        <v>2.0314958303983277E-2</v>
      </c>
      <c r="AE277" s="401">
        <f t="shared" si="268"/>
        <v>2.0127439841850531E-2</v>
      </c>
      <c r="AF277" s="405"/>
      <c r="AG277" s="397" t="s">
        <v>156</v>
      </c>
      <c r="AH277" s="576" t="s">
        <v>236</v>
      </c>
      <c r="AI277" s="576"/>
      <c r="AJ277" s="506"/>
      <c r="AK277" s="506"/>
      <c r="AL277" s="506"/>
      <c r="AM277" s="563"/>
    </row>
    <row r="278" spans="1:39" s="387" customFormat="1" ht="9.9499999999999993" customHeight="1">
      <c r="A278" s="1"/>
      <c r="B278" s="384" t="s">
        <v>133</v>
      </c>
      <c r="C278" s="635" t="s">
        <v>163</v>
      </c>
      <c r="D278" s="630"/>
      <c r="E278" s="630"/>
      <c r="F278" s="619"/>
      <c r="G278" s="391">
        <v>1472.6269999999997</v>
      </c>
      <c r="H278" s="391">
        <v>1587.7559999999999</v>
      </c>
      <c r="I278" s="391">
        <v>1695.2250000000006</v>
      </c>
      <c r="J278" s="391">
        <v>1862.442</v>
      </c>
      <c r="K278" s="391">
        <v>2063.8960000000002</v>
      </c>
      <c r="L278" s="391">
        <v>2067.6689999999999</v>
      </c>
      <c r="M278" s="391">
        <v>2466.5679999999998</v>
      </c>
      <c r="N278" s="391">
        <v>2709.5200000000004</v>
      </c>
      <c r="O278" s="391">
        <v>2768.8609999999999</v>
      </c>
      <c r="P278" s="391">
        <v>2848.3160000000007</v>
      </c>
      <c r="Q278" s="391">
        <v>2722.2009999999991</v>
      </c>
      <c r="R278" s="391">
        <v>2737.3780000000002</v>
      </c>
      <c r="S278" s="391">
        <v>2768.5659999999998</v>
      </c>
      <c r="T278" s="391">
        <v>2821.1369999999993</v>
      </c>
      <c r="U278" s="392">
        <v>2707.4549999999999</v>
      </c>
      <c r="V278" s="391">
        <v>2866.4030000000002</v>
      </c>
      <c r="W278" s="392">
        <v>2955.1499999999996</v>
      </c>
      <c r="X278" s="392">
        <v>2872.4540000000002</v>
      </c>
      <c r="Y278" s="392">
        <v>2398.3049999999998</v>
      </c>
      <c r="Z278" s="392">
        <v>2443.4210000000007</v>
      </c>
      <c r="AA278" s="392">
        <v>2264.0370000000003</v>
      </c>
      <c r="AB278" s="391">
        <v>1674.135</v>
      </c>
      <c r="AC278" s="392">
        <v>2409.0550000000003</v>
      </c>
      <c r="AD278" s="392">
        <v>2865.154</v>
      </c>
      <c r="AE278" s="392">
        <v>2955.8890000000001</v>
      </c>
      <c r="AF278" s="403">
        <v>2819.3629999999998</v>
      </c>
      <c r="AG278" s="571" t="s">
        <v>133</v>
      </c>
      <c r="AH278" s="572" t="s">
        <v>163</v>
      </c>
      <c r="AI278" s="572"/>
      <c r="AJ278" s="504"/>
      <c r="AK278" s="504"/>
      <c r="AL278" s="504"/>
      <c r="AM278" s="561"/>
    </row>
    <row r="279" spans="1:39" s="387" customFormat="1" ht="9.9499999999999993" customHeight="1">
      <c r="A279" s="1"/>
      <c r="B279" s="384" t="s">
        <v>155</v>
      </c>
      <c r="C279" s="635" t="s">
        <v>168</v>
      </c>
      <c r="D279" s="630"/>
      <c r="E279" s="630"/>
      <c r="F279" s="619"/>
      <c r="G279" s="391">
        <v>65.251999999999995</v>
      </c>
      <c r="H279" s="391">
        <v>68.686999999999998</v>
      </c>
      <c r="I279" s="391">
        <v>69.686999999999998</v>
      </c>
      <c r="J279" s="391">
        <v>69.584000000000003</v>
      </c>
      <c r="K279" s="391">
        <v>74.546999999999997</v>
      </c>
      <c r="L279" s="391">
        <v>78.100999999999999</v>
      </c>
      <c r="M279" s="391">
        <v>82.131</v>
      </c>
      <c r="N279" s="391">
        <v>85.555000000000007</v>
      </c>
      <c r="O279" s="391">
        <v>87.91</v>
      </c>
      <c r="P279" s="391">
        <v>91.587999999999994</v>
      </c>
      <c r="Q279" s="391">
        <v>92.873000000000005</v>
      </c>
      <c r="R279" s="391">
        <v>94.578999999999994</v>
      </c>
      <c r="S279" s="391">
        <v>96.662000000000006</v>
      </c>
      <c r="T279" s="391">
        <v>95.486999999999995</v>
      </c>
      <c r="U279" s="391">
        <v>93.739000000000004</v>
      </c>
      <c r="V279" s="391">
        <v>94.49</v>
      </c>
      <c r="W279" s="391">
        <v>96.971000000000004</v>
      </c>
      <c r="X279" s="391">
        <v>94.849000000000004</v>
      </c>
      <c r="Y279" s="391">
        <v>90.662000000000006</v>
      </c>
      <c r="Z279" s="391">
        <v>83.872</v>
      </c>
      <c r="AA279" s="391">
        <v>82.210999999999999</v>
      </c>
      <c r="AB279" s="391">
        <v>79.052000000000007</v>
      </c>
      <c r="AC279" s="391">
        <v>85.995999999999995</v>
      </c>
      <c r="AD279" s="392">
        <v>92.643000000000001</v>
      </c>
      <c r="AE279" s="392">
        <v>95</v>
      </c>
      <c r="AF279" s="403"/>
      <c r="AG279" s="571" t="s">
        <v>155</v>
      </c>
      <c r="AH279" s="572" t="s">
        <v>168</v>
      </c>
      <c r="AI279" s="572"/>
      <c r="AJ279" s="504"/>
      <c r="AK279" s="504"/>
      <c r="AL279" s="504"/>
      <c r="AM279" s="561"/>
    </row>
    <row r="280" spans="1:39" s="387" customFormat="1" ht="9.9499999999999993" customHeight="1">
      <c r="A280" s="1"/>
      <c r="B280" s="642" t="s">
        <v>156</v>
      </c>
      <c r="C280" s="631" t="s">
        <v>237</v>
      </c>
      <c r="D280" s="632"/>
      <c r="E280" s="632"/>
      <c r="F280" s="620"/>
      <c r="G280" s="401">
        <f>G278/G279/1000</f>
        <v>2.2568304419787896E-2</v>
      </c>
      <c r="H280" s="401">
        <f t="shared" ref="H280:AE280" si="269">H278/H279/1000</f>
        <v>2.3115815219765017E-2</v>
      </c>
      <c r="I280" s="401">
        <f t="shared" si="269"/>
        <v>2.4326273192991528E-2</v>
      </c>
      <c r="J280" s="401">
        <f t="shared" si="269"/>
        <v>2.6765377098183489E-2</v>
      </c>
      <c r="K280" s="401">
        <f t="shared" si="269"/>
        <v>2.7685835781453314E-2</v>
      </c>
      <c r="L280" s="401">
        <f t="shared" si="269"/>
        <v>2.6474296103763072E-2</v>
      </c>
      <c r="M280" s="401">
        <f t="shared" si="269"/>
        <v>3.0032119418976998E-2</v>
      </c>
      <c r="N280" s="401">
        <f t="shared" si="269"/>
        <v>3.1669919934545029E-2</v>
      </c>
      <c r="O280" s="401">
        <f t="shared" si="269"/>
        <v>3.1496541917870546E-2</v>
      </c>
      <c r="P280" s="401">
        <f t="shared" si="269"/>
        <v>3.1099226972965903E-2</v>
      </c>
      <c r="Q280" s="401">
        <f t="shared" si="269"/>
        <v>2.9311005351393828E-2</v>
      </c>
      <c r="R280" s="401">
        <f t="shared" si="269"/>
        <v>2.8942767421943565E-2</v>
      </c>
      <c r="S280" s="401">
        <f t="shared" si="269"/>
        <v>2.8641720634789262E-2</v>
      </c>
      <c r="T280" s="401">
        <f t="shared" si="269"/>
        <v>2.9544723365484301E-2</v>
      </c>
      <c r="U280" s="401">
        <f t="shared" si="269"/>
        <v>2.8882908927980882E-2</v>
      </c>
      <c r="V280" s="401">
        <f t="shared" si="269"/>
        <v>3.0335516985924439E-2</v>
      </c>
      <c r="W280" s="401">
        <f t="shared" si="269"/>
        <v>3.0474574872900142E-2</v>
      </c>
      <c r="X280" s="401">
        <f t="shared" si="269"/>
        <v>3.0284494301468651E-2</v>
      </c>
      <c r="Y280" s="401">
        <f t="shared" si="269"/>
        <v>2.6453254946945795E-2</v>
      </c>
      <c r="Z280" s="401">
        <f t="shared" si="269"/>
        <v>2.9132737981686391E-2</v>
      </c>
      <c r="AA280" s="401">
        <f t="shared" si="269"/>
        <v>2.753934388342193E-2</v>
      </c>
      <c r="AB280" s="401">
        <f t="shared" si="269"/>
        <v>2.1177642564387995E-2</v>
      </c>
      <c r="AC280" s="401">
        <f t="shared" si="269"/>
        <v>2.8013570398623198E-2</v>
      </c>
      <c r="AD280" s="401">
        <f t="shared" si="269"/>
        <v>3.092682663557959E-2</v>
      </c>
      <c r="AE280" s="401">
        <f t="shared" si="269"/>
        <v>3.1114621052631582E-2</v>
      </c>
      <c r="AF280" s="405"/>
      <c r="AG280" s="397" t="s">
        <v>156</v>
      </c>
      <c r="AH280" s="576" t="s">
        <v>237</v>
      </c>
      <c r="AI280" s="576"/>
      <c r="AJ280" s="506"/>
      <c r="AK280" s="506"/>
      <c r="AL280" s="506"/>
      <c r="AM280" s="563"/>
    </row>
    <row r="281" spans="1:39" s="387" customFormat="1" ht="9.9499999999999993" customHeight="1">
      <c r="A281" s="1"/>
      <c r="B281" s="384" t="s">
        <v>133</v>
      </c>
      <c r="C281" s="635" t="s">
        <v>159</v>
      </c>
      <c r="D281" s="630"/>
      <c r="E281" s="630"/>
      <c r="F281" s="619"/>
      <c r="G281" s="395">
        <v>47.134</v>
      </c>
      <c r="H281" s="395">
        <v>48.437800000000003</v>
      </c>
      <c r="I281" s="395">
        <v>49.741599999999998</v>
      </c>
      <c r="J281" s="395">
        <v>51.045400000000001</v>
      </c>
      <c r="K281" s="395">
        <v>52.349199999999996</v>
      </c>
      <c r="L281" s="395">
        <v>53.652999999999999</v>
      </c>
      <c r="M281" s="395">
        <v>55.653799999999997</v>
      </c>
      <c r="N281" s="395">
        <v>57.654599999999995</v>
      </c>
      <c r="O281" s="395">
        <v>59.6554</v>
      </c>
      <c r="P281" s="395">
        <v>61.656199999999998</v>
      </c>
      <c r="Q281" s="395">
        <v>63.656999999999996</v>
      </c>
      <c r="R281" s="395">
        <v>62.223999999999997</v>
      </c>
      <c r="S281" s="395">
        <v>63</v>
      </c>
      <c r="T281" s="395">
        <v>62</v>
      </c>
      <c r="U281" s="395">
        <v>62</v>
      </c>
      <c r="V281" s="395">
        <v>60</v>
      </c>
      <c r="W281" s="395">
        <v>63</v>
      </c>
      <c r="X281" s="395">
        <v>64</v>
      </c>
      <c r="Y281" s="395">
        <v>57</v>
      </c>
      <c r="Z281" s="395">
        <v>56</v>
      </c>
      <c r="AA281" s="395">
        <v>70</v>
      </c>
      <c r="AB281" s="395">
        <v>66</v>
      </c>
      <c r="AC281" s="395">
        <v>78</v>
      </c>
      <c r="AD281" s="395">
        <v>73</v>
      </c>
      <c r="AE281" s="395">
        <v>77</v>
      </c>
      <c r="AF281" s="404"/>
      <c r="AG281" s="573" t="s">
        <v>133</v>
      </c>
      <c r="AH281" s="574" t="s">
        <v>159</v>
      </c>
      <c r="AI281" s="574"/>
      <c r="AJ281" s="505"/>
      <c r="AK281" s="505"/>
      <c r="AL281" s="505"/>
      <c r="AM281" s="562"/>
    </row>
    <row r="282" spans="1:39" s="387" customFormat="1" ht="9.9499999999999993" customHeight="1">
      <c r="A282" s="1"/>
      <c r="B282" s="384" t="s">
        <v>155</v>
      </c>
      <c r="C282" s="635" t="s">
        <v>170</v>
      </c>
      <c r="D282" s="630"/>
      <c r="E282" s="630"/>
      <c r="F282" s="619"/>
      <c r="G282" s="391">
        <v>2427.625</v>
      </c>
      <c r="H282" s="391">
        <v>2571.9380000000001</v>
      </c>
      <c r="I282" s="391">
        <v>2516.79</v>
      </c>
      <c r="J282" s="391">
        <v>2490.75</v>
      </c>
      <c r="K282" s="391">
        <v>2517.9549999999999</v>
      </c>
      <c r="L282" s="391">
        <v>2647.067</v>
      </c>
      <c r="M282" s="391">
        <v>2778.8539999999998</v>
      </c>
      <c r="N282" s="391">
        <v>2775.83</v>
      </c>
      <c r="O282" s="391">
        <v>2747.3319999999999</v>
      </c>
      <c r="P282" s="391">
        <v>2873.6550000000002</v>
      </c>
      <c r="Q282" s="391">
        <v>2932.6959999999999</v>
      </c>
      <c r="R282" s="391">
        <v>2898.3359999999998</v>
      </c>
      <c r="S282" s="391">
        <v>2830.1729999999998</v>
      </c>
      <c r="T282" s="391">
        <v>2843.9110000000001</v>
      </c>
      <c r="U282" s="391">
        <v>2833.1219999999998</v>
      </c>
      <c r="V282" s="391">
        <v>2858.2579999999998</v>
      </c>
      <c r="W282" s="391">
        <v>2899.6419999999998</v>
      </c>
      <c r="X282" s="391">
        <v>2927.9279999999999</v>
      </c>
      <c r="Y282" s="391">
        <v>2808.6640000000002</v>
      </c>
      <c r="Z282" s="391">
        <v>2686.556</v>
      </c>
      <c r="AA282" s="391">
        <v>3099.8330000000001</v>
      </c>
      <c r="AB282" s="391">
        <v>3187.9110000000001</v>
      </c>
      <c r="AC282" s="391">
        <v>3011.8394149999999</v>
      </c>
      <c r="AD282" s="391">
        <v>2989.4960000000001</v>
      </c>
      <c r="AE282" s="391">
        <v>2934.3609999999999</v>
      </c>
      <c r="AF282" s="406">
        <v>2916.8265619999997</v>
      </c>
      <c r="AG282" s="577" t="s">
        <v>155</v>
      </c>
      <c r="AH282" s="578" t="s">
        <v>170</v>
      </c>
      <c r="AI282" s="578"/>
      <c r="AJ282" s="507"/>
      <c r="AK282" s="507"/>
      <c r="AL282" s="507"/>
      <c r="AM282" s="564"/>
    </row>
    <row r="283" spans="1:39" s="387" customFormat="1" ht="9.9499999999999993" customHeight="1">
      <c r="A283" s="1"/>
      <c r="B283" s="642" t="s">
        <v>156</v>
      </c>
      <c r="C283" s="631" t="s">
        <v>238</v>
      </c>
      <c r="D283" s="632"/>
      <c r="E283" s="632"/>
      <c r="F283" s="620"/>
      <c r="G283" s="401">
        <f>G281/G282</f>
        <v>1.9415684053344318E-2</v>
      </c>
      <c r="H283" s="401">
        <f t="shared" ref="H283" si="270">H281/H282</f>
        <v>1.8833191157796185E-2</v>
      </c>
      <c r="I283" s="401">
        <f t="shared" ref="I283" si="271">I281/I282</f>
        <v>1.9763905609923752E-2</v>
      </c>
      <c r="J283" s="401">
        <f t="shared" ref="J283" si="272">J281/J282</f>
        <v>2.0493987754692362E-2</v>
      </c>
      <c r="K283" s="401">
        <f t="shared" ref="K283" si="273">K281/K282</f>
        <v>2.0790363608563296E-2</v>
      </c>
      <c r="L283" s="401">
        <f t="shared" ref="L283" si="274">L281/L282</f>
        <v>2.026884850289018E-2</v>
      </c>
      <c r="M283" s="401">
        <f t="shared" ref="M283" si="275">M281/M282</f>
        <v>2.0027608503361459E-2</v>
      </c>
      <c r="N283" s="401">
        <f t="shared" ref="N283" si="276">N281/N282</f>
        <v>2.0770220078318916E-2</v>
      </c>
      <c r="O283" s="401">
        <f t="shared" ref="O283" si="277">O281/O282</f>
        <v>2.1713939196282065E-2</v>
      </c>
      <c r="P283" s="401">
        <f t="shared" ref="P283" si="278">P281/P282</f>
        <v>2.145567230582655E-2</v>
      </c>
      <c r="Q283" s="401">
        <f t="shared" ref="Q283" si="279">Q281/Q282</f>
        <v>2.1705966114455778E-2</v>
      </c>
      <c r="R283" s="401">
        <f t="shared" ref="R283" si="280">R281/R282</f>
        <v>2.1468870413920264E-2</v>
      </c>
      <c r="S283" s="401">
        <f t="shared" ref="S283" si="281">S281/S282</f>
        <v>2.2260123321083201E-2</v>
      </c>
      <c r="T283" s="401">
        <f t="shared" ref="T283" si="282">T281/T282</f>
        <v>2.1800963532262435E-2</v>
      </c>
      <c r="U283" s="401">
        <f t="shared" ref="U283" si="283">U281/U282</f>
        <v>2.1883985229015905E-2</v>
      </c>
      <c r="V283" s="401">
        <f t="shared" ref="V283" si="284">V281/V282</f>
        <v>2.0991806897767803E-2</v>
      </c>
      <c r="W283" s="401">
        <f t="shared" ref="W283" si="285">W281/W282</f>
        <v>2.1726820069512032E-2</v>
      </c>
      <c r="X283" s="401">
        <f t="shared" ref="X283" si="286">X281/X282</f>
        <v>2.1858461000407114E-2</v>
      </c>
      <c r="Y283" s="401">
        <f t="shared" ref="Y283" si="287">Y281/Y282</f>
        <v>2.0294346351147734E-2</v>
      </c>
      <c r="Z283" s="401">
        <f t="shared" ref="Z283" si="288">Z281/Z282</f>
        <v>2.0844531065051315E-2</v>
      </c>
      <c r="AA283" s="401">
        <f t="shared" ref="AA283" si="289">AA281/AA282</f>
        <v>2.2581861668031795E-2</v>
      </c>
      <c r="AB283" s="401">
        <f t="shared" ref="AB283" si="290">AB281/AB282</f>
        <v>2.0703212856318761E-2</v>
      </c>
      <c r="AC283" s="401">
        <f t="shared" ref="AC283" si="291">AC281/AC282</f>
        <v>2.5897795085466069E-2</v>
      </c>
      <c r="AD283" s="401">
        <f t="shared" ref="AD283" si="292">AD281/AD282</f>
        <v>2.441883180308654E-2</v>
      </c>
      <c r="AE283" s="401">
        <f t="shared" ref="AE283" si="293">AE281/AE282</f>
        <v>2.6240806771900254E-2</v>
      </c>
      <c r="AF283" s="405"/>
      <c r="AG283" s="397" t="s">
        <v>156</v>
      </c>
      <c r="AH283" s="576" t="s">
        <v>238</v>
      </c>
      <c r="AI283" s="576"/>
      <c r="AJ283" s="506"/>
      <c r="AK283" s="506"/>
      <c r="AL283" s="506"/>
      <c r="AM283" s="563"/>
    </row>
    <row r="284" spans="1:39" s="387" customFormat="1" ht="9.9499999999999993" customHeight="1">
      <c r="A284" s="1"/>
      <c r="B284" s="384" t="s">
        <v>133</v>
      </c>
      <c r="C284" s="635" t="s">
        <v>160</v>
      </c>
      <c r="D284" s="630"/>
      <c r="E284" s="630"/>
      <c r="F284" s="619"/>
      <c r="G284" s="395">
        <v>70.623000000000005</v>
      </c>
      <c r="H284" s="395">
        <v>70.5578</v>
      </c>
      <c r="I284" s="395">
        <v>70.492599999999996</v>
      </c>
      <c r="J284" s="395">
        <v>70.427400000000006</v>
      </c>
      <c r="K284" s="395">
        <v>70.362200000000001</v>
      </c>
      <c r="L284" s="395">
        <v>70.296999999999997</v>
      </c>
      <c r="M284" s="395">
        <v>68.2624</v>
      </c>
      <c r="N284" s="395">
        <v>66.227800000000002</v>
      </c>
      <c r="O284" s="395">
        <v>64.193200000000004</v>
      </c>
      <c r="P284" s="395">
        <v>62.1586</v>
      </c>
      <c r="Q284" s="395">
        <v>60.124000000000002</v>
      </c>
      <c r="R284" s="395">
        <v>59.295999999999999</v>
      </c>
      <c r="S284" s="395">
        <v>53</v>
      </c>
      <c r="T284" s="395">
        <v>53</v>
      </c>
      <c r="U284" s="395">
        <v>49</v>
      </c>
      <c r="V284" s="395">
        <v>45</v>
      </c>
      <c r="W284" s="395">
        <v>42</v>
      </c>
      <c r="X284" s="395">
        <v>42</v>
      </c>
      <c r="Y284" s="395">
        <v>37</v>
      </c>
      <c r="Z284" s="395">
        <v>37</v>
      </c>
      <c r="AA284" s="395">
        <v>31</v>
      </c>
      <c r="AB284" s="395">
        <v>30</v>
      </c>
      <c r="AC284" s="395">
        <v>39</v>
      </c>
      <c r="AD284" s="395">
        <v>47</v>
      </c>
      <c r="AE284" s="395">
        <v>45</v>
      </c>
      <c r="AF284" s="404"/>
      <c r="AG284" s="573" t="s">
        <v>133</v>
      </c>
      <c r="AH284" s="574" t="s">
        <v>160</v>
      </c>
      <c r="AI284" s="574"/>
      <c r="AJ284" s="505"/>
      <c r="AK284" s="505"/>
      <c r="AL284" s="505"/>
      <c r="AM284" s="562"/>
    </row>
    <row r="285" spans="1:39" s="387" customFormat="1" ht="9.9499999999999993" customHeight="1">
      <c r="A285" s="1"/>
      <c r="B285" s="384" t="s">
        <v>155</v>
      </c>
      <c r="C285" s="635" t="s">
        <v>171</v>
      </c>
      <c r="D285" s="630"/>
      <c r="E285" s="630"/>
      <c r="F285" s="619"/>
      <c r="G285" s="391">
        <v>3685.94</v>
      </c>
      <c r="H285" s="391">
        <v>3688.873</v>
      </c>
      <c r="I285" s="391">
        <v>3584.9160000000002</v>
      </c>
      <c r="J285" s="391">
        <v>3330.7869999999998</v>
      </c>
      <c r="K285" s="391">
        <v>3292.4189999999999</v>
      </c>
      <c r="L285" s="391">
        <v>3369.5039999999999</v>
      </c>
      <c r="M285" s="391">
        <v>3398.4110000000001</v>
      </c>
      <c r="N285" s="391">
        <v>3158.681</v>
      </c>
      <c r="O285" s="391">
        <v>2943.4639999999999</v>
      </c>
      <c r="P285" s="391">
        <v>2862.4110000000001</v>
      </c>
      <c r="Q285" s="391">
        <v>2713.3919999999998</v>
      </c>
      <c r="R285" s="391">
        <v>2556.2170000000001</v>
      </c>
      <c r="S285" s="391">
        <v>2389.5569999999998</v>
      </c>
      <c r="T285" s="391">
        <v>2269.5729999999999</v>
      </c>
      <c r="U285" s="391">
        <v>2120.1289999999999</v>
      </c>
      <c r="V285" s="391">
        <v>1983.9739999999999</v>
      </c>
      <c r="W285" s="391">
        <v>1937.38</v>
      </c>
      <c r="X285" s="391">
        <v>1883.9590000000001</v>
      </c>
      <c r="Y285" s="391">
        <v>1792.088</v>
      </c>
      <c r="Z285" s="391">
        <v>1652.982</v>
      </c>
      <c r="AA285" s="391">
        <v>1438.2629999999999</v>
      </c>
      <c r="AB285" s="391">
        <v>1369.5640000000001</v>
      </c>
      <c r="AC285" s="391">
        <v>1354.088</v>
      </c>
      <c r="AD285" s="391">
        <v>1356.2560000000001</v>
      </c>
      <c r="AE285" s="391">
        <v>1381.4749999999999</v>
      </c>
      <c r="AF285" s="406">
        <v>1372.1735000000001</v>
      </c>
      <c r="AG285" s="577" t="s">
        <v>155</v>
      </c>
      <c r="AH285" s="578" t="s">
        <v>171</v>
      </c>
      <c r="AI285" s="578"/>
      <c r="AJ285" s="507"/>
      <c r="AK285" s="507"/>
      <c r="AL285" s="507"/>
      <c r="AM285" s="564"/>
    </row>
    <row r="286" spans="1:39" s="387" customFormat="1" ht="9.9499999999999993" customHeight="1">
      <c r="A286" s="1"/>
      <c r="B286" s="642" t="s">
        <v>156</v>
      </c>
      <c r="C286" s="631" t="s">
        <v>239</v>
      </c>
      <c r="D286" s="632"/>
      <c r="E286" s="632"/>
      <c r="F286" s="620"/>
      <c r="G286" s="401">
        <f>G284/G285</f>
        <v>1.9160105698953322E-2</v>
      </c>
      <c r="H286" s="401">
        <f t="shared" ref="H286" si="294">H284/H285</f>
        <v>1.9127196843046642E-2</v>
      </c>
      <c r="I286" s="401">
        <f t="shared" ref="I286" si="295">I284/I285</f>
        <v>1.9663668548998078E-2</v>
      </c>
      <c r="J286" s="401">
        <f t="shared" ref="J286" si="296">J284/J285</f>
        <v>2.1144372185912821E-2</v>
      </c>
      <c r="K286" s="401">
        <f t="shared" ref="K286" si="297">K284/K285</f>
        <v>2.1370973743013878E-2</v>
      </c>
      <c r="L286" s="401">
        <f t="shared" ref="L286" si="298">L284/L285</f>
        <v>2.0862714512284299E-2</v>
      </c>
      <c r="M286" s="401">
        <f t="shared" ref="M286" si="299">M284/M285</f>
        <v>2.0086563985344915E-2</v>
      </c>
      <c r="N286" s="401">
        <f t="shared" ref="N286" si="300">N284/N285</f>
        <v>2.0966916253968033E-2</v>
      </c>
      <c r="O286" s="401">
        <f t="shared" ref="O286" si="301">O284/O285</f>
        <v>2.1808726045231062E-2</v>
      </c>
      <c r="P286" s="401">
        <f t="shared" ref="P286" si="302">P284/P285</f>
        <v>2.1715469930768151E-2</v>
      </c>
      <c r="Q286" s="401">
        <f t="shared" ref="Q286" si="303">Q284/Q285</f>
        <v>2.2158243261570759E-2</v>
      </c>
      <c r="R286" s="401">
        <f t="shared" ref="R286" si="304">R284/R285</f>
        <v>2.3196778677240626E-2</v>
      </c>
      <c r="S286" s="401">
        <f t="shared" ref="S286" si="305">S284/S285</f>
        <v>2.2179843376826752E-2</v>
      </c>
      <c r="T286" s="401">
        <f t="shared" ref="T286" si="306">T284/T285</f>
        <v>2.3352410343267214E-2</v>
      </c>
      <c r="U286" s="401">
        <f t="shared" ref="U286" si="307">U284/U285</f>
        <v>2.3111801215869414E-2</v>
      </c>
      <c r="V286" s="401">
        <f t="shared" ref="V286" si="308">V284/V285</f>
        <v>2.2681748853563607E-2</v>
      </c>
      <c r="W286" s="401">
        <f t="shared" ref="W286" si="309">W284/W285</f>
        <v>2.1678762039455346E-2</v>
      </c>
      <c r="X286" s="401">
        <f t="shared" ref="X286" si="310">X284/X285</f>
        <v>2.2293478785897144E-2</v>
      </c>
      <c r="Y286" s="401">
        <f t="shared" ref="Y286" si="311">Y284/Y285</f>
        <v>2.0646307547397227E-2</v>
      </c>
      <c r="Z286" s="401">
        <f t="shared" ref="Z286" si="312">Z284/Z285</f>
        <v>2.2383788813187318E-2</v>
      </c>
      <c r="AA286" s="401">
        <f t="shared" ref="AA286" si="313">AA284/AA285</f>
        <v>2.1553777021309735E-2</v>
      </c>
      <c r="AB286" s="401">
        <f t="shared" ref="AB286" si="314">AB284/AB285</f>
        <v>2.1904781375678681E-2</v>
      </c>
      <c r="AC286" s="401">
        <f t="shared" ref="AC286" si="315">AC284/AC285</f>
        <v>2.8801673155659013E-2</v>
      </c>
      <c r="AD286" s="401">
        <f t="shared" ref="AD286" si="316">AD284/AD285</f>
        <v>3.4654224571172398E-2</v>
      </c>
      <c r="AE286" s="401">
        <f t="shared" ref="AE286" si="317">AE284/AE285</f>
        <v>3.2573879368066744E-2</v>
      </c>
      <c r="AF286" s="405"/>
      <c r="AG286" s="397" t="s">
        <v>156</v>
      </c>
      <c r="AH286" s="576" t="s">
        <v>239</v>
      </c>
      <c r="AI286" s="576"/>
      <c r="AJ286" s="506"/>
      <c r="AK286" s="506"/>
      <c r="AL286" s="506"/>
      <c r="AM286" s="563"/>
    </row>
    <row r="287" spans="1:39" s="387" customFormat="1" ht="9.9499999999999993" customHeight="1">
      <c r="A287" s="1"/>
      <c r="B287" s="642" t="s">
        <v>156</v>
      </c>
      <c r="C287" s="631" t="s">
        <v>240</v>
      </c>
      <c r="D287" s="632"/>
      <c r="E287" s="632"/>
      <c r="F287" s="620"/>
      <c r="G287" s="644" t="s">
        <v>235</v>
      </c>
      <c r="H287" s="401"/>
      <c r="I287" s="401"/>
      <c r="J287" s="401"/>
      <c r="K287" s="401"/>
      <c r="L287" s="401"/>
      <c r="M287" s="401"/>
      <c r="N287" s="401"/>
      <c r="O287" s="401"/>
      <c r="P287" s="401"/>
      <c r="Q287" s="401"/>
      <c r="R287" s="401"/>
      <c r="S287" s="401"/>
      <c r="T287" s="401"/>
      <c r="U287" s="401"/>
      <c r="V287" s="401"/>
      <c r="W287" s="401"/>
      <c r="X287" s="401"/>
      <c r="Y287" s="401"/>
      <c r="Z287" s="401"/>
      <c r="AA287" s="401"/>
      <c r="AB287" s="401"/>
      <c r="AC287" s="401"/>
      <c r="AD287" s="401"/>
      <c r="AE287" s="401"/>
      <c r="AF287" s="405"/>
      <c r="AG287" s="397" t="s">
        <v>156</v>
      </c>
      <c r="AH287" s="576" t="s">
        <v>240</v>
      </c>
      <c r="AI287" s="576"/>
      <c r="AJ287" s="506"/>
      <c r="AK287" s="506"/>
      <c r="AL287" s="506"/>
      <c r="AM287" s="563"/>
    </row>
    <row r="288" spans="1:39" s="387" customFormat="1" ht="9.9499999999999993" customHeight="1">
      <c r="A288" s="1"/>
      <c r="B288" s="384" t="s">
        <v>133</v>
      </c>
      <c r="C288" s="629" t="s">
        <v>157</v>
      </c>
      <c r="D288" s="630"/>
      <c r="E288" s="630"/>
      <c r="F288" s="619"/>
      <c r="G288" s="388">
        <v>24.885870999999998</v>
      </c>
      <c r="H288" s="388">
        <v>25.903310000000001</v>
      </c>
      <c r="I288" s="388">
        <v>24.884435</v>
      </c>
      <c r="J288" s="388">
        <v>19.448661999999999</v>
      </c>
      <c r="K288" s="388">
        <v>19.516780000000001</v>
      </c>
      <c r="L288" s="388">
        <v>28.149186</v>
      </c>
      <c r="M288" s="388">
        <v>22.198915</v>
      </c>
      <c r="N288" s="389">
        <v>21.852817000000002</v>
      </c>
      <c r="O288" s="389">
        <v>21.321315999999999</v>
      </c>
      <c r="P288" s="389">
        <v>30.154215000000001</v>
      </c>
      <c r="Q288" s="389">
        <v>22.066544</v>
      </c>
      <c r="R288" s="389">
        <v>21.162846000000002</v>
      </c>
      <c r="S288" s="389">
        <v>19.679114000000002</v>
      </c>
      <c r="T288" s="389">
        <v>21.059221000000001</v>
      </c>
      <c r="U288" s="389">
        <v>20.825254999999999</v>
      </c>
      <c r="V288" s="389">
        <v>20.683719</v>
      </c>
      <c r="W288" s="389">
        <v>22.173636000000002</v>
      </c>
      <c r="X288" s="389">
        <v>23.724312000000001</v>
      </c>
      <c r="Y288" s="389">
        <v>21.257829000000001</v>
      </c>
      <c r="Z288" s="389">
        <v>25.785451000000002</v>
      </c>
      <c r="AA288" s="389">
        <v>18.195837000000001</v>
      </c>
      <c r="AB288" s="389">
        <v>14.621537999999999</v>
      </c>
      <c r="AC288" s="389">
        <v>21.269823000000002</v>
      </c>
      <c r="AD288" s="389">
        <v>22.884911000000002</v>
      </c>
      <c r="AE288" s="389">
        <v>22.869112999999999</v>
      </c>
      <c r="AF288" s="646">
        <v>0</v>
      </c>
      <c r="AG288" s="647" t="s">
        <v>133</v>
      </c>
      <c r="AH288" s="648" t="s">
        <v>157</v>
      </c>
      <c r="AI288" s="648"/>
      <c r="AJ288" s="649"/>
      <c r="AK288" s="649"/>
      <c r="AL288" s="649"/>
      <c r="AM288" s="650"/>
    </row>
    <row r="289" spans="1:39" s="387" customFormat="1" ht="9.9499999999999993" customHeight="1">
      <c r="A289" s="1"/>
      <c r="B289" s="384" t="s">
        <v>155</v>
      </c>
      <c r="C289" s="635" t="s">
        <v>173</v>
      </c>
      <c r="D289" s="630"/>
      <c r="E289" s="630"/>
      <c r="F289" s="619"/>
      <c r="G289" s="385">
        <v>2450</v>
      </c>
      <c r="H289" s="385">
        <v>2480</v>
      </c>
      <c r="I289" s="385">
        <v>2480</v>
      </c>
      <c r="J289" s="385">
        <v>2340</v>
      </c>
      <c r="K289" s="385">
        <v>2390</v>
      </c>
      <c r="L289" s="391">
        <v>2221.73</v>
      </c>
      <c r="M289" s="391">
        <v>2058.1799999999998</v>
      </c>
      <c r="N289" s="391">
        <v>2445.46</v>
      </c>
      <c r="O289" s="391">
        <v>2383.3000000000002</v>
      </c>
      <c r="P289" s="391">
        <v>2294.3200000000002</v>
      </c>
      <c r="Q289" s="391">
        <v>2416.71</v>
      </c>
      <c r="R289" s="391">
        <v>2444.5100000000002</v>
      </c>
      <c r="S289" s="391">
        <v>2355.8200000000002</v>
      </c>
      <c r="T289" s="391">
        <v>2182</v>
      </c>
      <c r="U289" s="391">
        <v>2188</v>
      </c>
      <c r="V289" s="391">
        <v>2116</v>
      </c>
      <c r="W289" s="391">
        <v>2078</v>
      </c>
      <c r="X289" s="391">
        <v>2030</v>
      </c>
      <c r="Y289" s="391">
        <v>1879</v>
      </c>
      <c r="Z289" s="391">
        <v>1673</v>
      </c>
      <c r="AA289" s="391">
        <v>1799</v>
      </c>
      <c r="AB289" s="391">
        <v>1749</v>
      </c>
      <c r="AC289" s="391">
        <v>1778</v>
      </c>
      <c r="AD289" s="391">
        <v>1849</v>
      </c>
      <c r="AE289" s="391">
        <v>1831</v>
      </c>
      <c r="AF289" s="406"/>
      <c r="AG289" s="577" t="s">
        <v>155</v>
      </c>
      <c r="AH289" s="578" t="s">
        <v>173</v>
      </c>
      <c r="AI289" s="578"/>
      <c r="AJ289" s="507"/>
      <c r="AK289" s="507"/>
      <c r="AL289" s="507"/>
      <c r="AM289" s="564"/>
    </row>
    <row r="290" spans="1:39" s="387" customFormat="1" ht="9.9499999999999993" customHeight="1">
      <c r="A290" s="1"/>
      <c r="B290" s="642" t="s">
        <v>156</v>
      </c>
      <c r="C290" s="631" t="s">
        <v>242</v>
      </c>
      <c r="D290" s="632"/>
      <c r="E290" s="632"/>
      <c r="F290" s="620"/>
      <c r="G290" s="401">
        <f>G288/G289</f>
        <v>1.0157498367346939E-2</v>
      </c>
      <c r="H290" s="401">
        <f t="shared" ref="H290" si="318">H288/H289</f>
        <v>1.0444883064516129E-2</v>
      </c>
      <c r="I290" s="401">
        <f t="shared" ref="I290" si="319">I288/I289</f>
        <v>1.0034046370967742E-2</v>
      </c>
      <c r="J290" s="401">
        <f t="shared" ref="J290" si="320">J288/J289</f>
        <v>8.3113940170940169E-3</v>
      </c>
      <c r="K290" s="401">
        <f t="shared" ref="K290" si="321">K288/K289</f>
        <v>8.1660167364016739E-3</v>
      </c>
      <c r="L290" s="401">
        <f t="shared" ref="L290" si="322">L288/L289</f>
        <v>1.2669940091730319E-2</v>
      </c>
      <c r="M290" s="401">
        <f t="shared" ref="M290" si="323">M288/M289</f>
        <v>1.0785701444965941E-2</v>
      </c>
      <c r="N290" s="401">
        <f t="shared" ref="N290" si="324">N288/N289</f>
        <v>8.9360762392351554E-3</v>
      </c>
      <c r="O290" s="401">
        <f t="shared" ref="O290" si="325">O288/O289</f>
        <v>8.9461318340116631E-3</v>
      </c>
      <c r="P290" s="401">
        <f t="shared" ref="P290" si="326">P288/P289</f>
        <v>1.3142985721259458E-2</v>
      </c>
      <c r="Q290" s="401">
        <f t="shared" ref="Q290" si="327">Q288/Q289</f>
        <v>9.1308199990896722E-3</v>
      </c>
      <c r="R290" s="401">
        <f t="shared" ref="R290" si="328">R288/R289</f>
        <v>8.6572957361598021E-3</v>
      </c>
      <c r="S290" s="401">
        <f t="shared" ref="S290" si="329">S288/S289</f>
        <v>8.3534030613544325E-3</v>
      </c>
      <c r="T290" s="401">
        <f t="shared" ref="T290" si="330">T288/T289</f>
        <v>9.6513386801099915E-3</v>
      </c>
      <c r="U290" s="401">
        <f t="shared" ref="U290" si="331">U288/U289</f>
        <v>9.5179410420475306E-3</v>
      </c>
      <c r="V290" s="401">
        <f t="shared" ref="V290" si="332">V288/V289</f>
        <v>9.7749144612476364E-3</v>
      </c>
      <c r="W290" s="401">
        <f t="shared" ref="W290" si="333">W288/W289</f>
        <v>1.0670662175168433E-2</v>
      </c>
      <c r="X290" s="401">
        <f t="shared" ref="X290" si="334">X288/X289</f>
        <v>1.1686853201970444E-2</v>
      </c>
      <c r="Y290" s="401">
        <f t="shared" ref="Y290" si="335">Y288/Y289</f>
        <v>1.131337360298031E-2</v>
      </c>
      <c r="Z290" s="401">
        <f t="shared" ref="Z290" si="336">Z288/Z289</f>
        <v>1.5412702331141663E-2</v>
      </c>
      <c r="AA290" s="401">
        <f t="shared" ref="AA290" si="337">AA288/AA289</f>
        <v>1.011441745414119E-2</v>
      </c>
      <c r="AB290" s="401">
        <f t="shared" ref="AB290" si="338">AB288/AB289</f>
        <v>8.3599416809605493E-3</v>
      </c>
      <c r="AC290" s="401">
        <f t="shared" ref="AC290" si="339">AC288/AC289</f>
        <v>1.1962780089988754E-2</v>
      </c>
      <c r="AD290" s="401">
        <f t="shared" ref="AD290" si="340">AD288/AD289</f>
        <v>1.2376912385073014E-2</v>
      </c>
      <c r="AE290" s="401">
        <f t="shared" ref="AE290" si="341">AE288/AE289</f>
        <v>1.2489957946477333E-2</v>
      </c>
      <c r="AF290" s="405"/>
      <c r="AG290" s="397" t="s">
        <v>156</v>
      </c>
      <c r="AH290" s="576" t="s">
        <v>242</v>
      </c>
      <c r="AI290" s="576"/>
      <c r="AJ290" s="506"/>
      <c r="AK290" s="506"/>
      <c r="AL290" s="506"/>
      <c r="AM290" s="563"/>
    </row>
    <row r="291" spans="1:39" s="387" customFormat="1" ht="9.9499999999999993" customHeight="1">
      <c r="A291" s="1"/>
      <c r="B291" s="384" t="s">
        <v>133</v>
      </c>
      <c r="C291" s="635" t="s">
        <v>164</v>
      </c>
      <c r="D291" s="630"/>
      <c r="E291" s="630"/>
      <c r="F291" s="619"/>
      <c r="G291" s="391">
        <v>8339.5470000000005</v>
      </c>
      <c r="H291" s="391">
        <v>8330.2879999999986</v>
      </c>
      <c r="I291" s="391">
        <v>7753.222999999999</v>
      </c>
      <c r="J291" s="391">
        <v>12140.627000000002</v>
      </c>
      <c r="K291" s="391">
        <v>16367.849</v>
      </c>
      <c r="L291" s="391">
        <v>15289.088</v>
      </c>
      <c r="M291" s="391">
        <v>20467.647000000004</v>
      </c>
      <c r="N291" s="391">
        <v>18593.686000000002</v>
      </c>
      <c r="O291" s="391">
        <v>17498.055</v>
      </c>
      <c r="P291" s="391">
        <v>19640.651999999995</v>
      </c>
      <c r="Q291" s="391">
        <v>20298.187000000002</v>
      </c>
      <c r="R291" s="391">
        <v>17892.150999999998</v>
      </c>
      <c r="S291" s="391">
        <v>14983.155999999999</v>
      </c>
      <c r="T291" s="391">
        <v>15192.274999999998</v>
      </c>
      <c r="U291" s="392">
        <v>14519.798999999999</v>
      </c>
      <c r="V291" s="391">
        <v>15826.311000000002</v>
      </c>
      <c r="W291" s="392">
        <v>16723.905000000002</v>
      </c>
      <c r="X291" s="392">
        <v>15288.936999999998</v>
      </c>
      <c r="Y291" s="392">
        <v>13188.802000000003</v>
      </c>
      <c r="Z291" s="392">
        <v>1204.2369999999999</v>
      </c>
      <c r="AA291" s="392">
        <v>9916.8050000000021</v>
      </c>
      <c r="AB291" s="391">
        <v>3115.672</v>
      </c>
      <c r="AC291" s="392">
        <v>5956.0659999999998</v>
      </c>
      <c r="AD291" s="392">
        <v>6405.4420000000009</v>
      </c>
      <c r="AE291" s="392">
        <v>6238.4709999999995</v>
      </c>
      <c r="AF291" s="403">
        <v>6125.1120000000001</v>
      </c>
      <c r="AG291" s="571" t="s">
        <v>133</v>
      </c>
      <c r="AH291" s="572" t="s">
        <v>164</v>
      </c>
      <c r="AI291" s="572"/>
      <c r="AJ291" s="504"/>
      <c r="AK291" s="504"/>
      <c r="AL291" s="504"/>
      <c r="AM291" s="561"/>
    </row>
    <row r="292" spans="1:39" s="387" customFormat="1" ht="9.9499999999999993" customHeight="1">
      <c r="A292" s="1"/>
      <c r="B292" s="384" t="s">
        <v>155</v>
      </c>
      <c r="C292" s="635" t="s">
        <v>172</v>
      </c>
      <c r="D292" s="630"/>
      <c r="E292" s="630"/>
      <c r="F292" s="619"/>
      <c r="G292" s="394">
        <v>0.874</v>
      </c>
      <c r="H292" s="394">
        <v>0.874</v>
      </c>
      <c r="I292" s="394">
        <v>0.85399999999999998</v>
      </c>
      <c r="J292" s="394">
        <v>0.85899999999999999</v>
      </c>
      <c r="K292" s="394">
        <v>0.91</v>
      </c>
      <c r="L292" s="394">
        <v>0.96</v>
      </c>
      <c r="M292" s="394">
        <v>1.002</v>
      </c>
      <c r="N292" s="394">
        <v>1.014</v>
      </c>
      <c r="O292" s="394">
        <v>1.0149999999999999</v>
      </c>
      <c r="P292" s="394">
        <v>1.0609999999999999</v>
      </c>
      <c r="Q292" s="394">
        <v>1.103</v>
      </c>
      <c r="R292" s="394">
        <v>1.0149999999999999</v>
      </c>
      <c r="S292" s="394">
        <v>1.0009999999999999</v>
      </c>
      <c r="T292" s="394">
        <v>1.0329999999999999</v>
      </c>
      <c r="U292" s="394">
        <v>1.0649999999999999</v>
      </c>
      <c r="V292" s="394">
        <v>1.0820000000000001</v>
      </c>
      <c r="W292" s="394">
        <v>1.099</v>
      </c>
      <c r="X292" s="394">
        <v>1.145</v>
      </c>
      <c r="Y292" s="394">
        <v>1.0740000000000001</v>
      </c>
      <c r="Z292" s="394">
        <v>1.0269999999999999</v>
      </c>
      <c r="AA292" s="394">
        <v>1.004</v>
      </c>
      <c r="AB292" s="394">
        <v>0.96</v>
      </c>
      <c r="AC292" s="394">
        <v>0.97699999999999998</v>
      </c>
      <c r="AD292" s="396">
        <v>1.016</v>
      </c>
      <c r="AE292" s="396">
        <v>1.0189999999999999</v>
      </c>
      <c r="AF292" s="403"/>
      <c r="AG292" s="571" t="s">
        <v>155</v>
      </c>
      <c r="AH292" s="572" t="s">
        <v>172</v>
      </c>
      <c r="AI292" s="572"/>
      <c r="AJ292" s="504"/>
      <c r="AK292" s="504"/>
      <c r="AL292" s="504"/>
      <c r="AM292" s="561"/>
    </row>
    <row r="293" spans="1:39" s="387" customFormat="1" ht="9.9499999999999993" customHeight="1">
      <c r="A293" s="1"/>
      <c r="B293" s="642" t="s">
        <v>156</v>
      </c>
      <c r="C293" s="631" t="s">
        <v>242</v>
      </c>
      <c r="D293" s="632"/>
      <c r="E293" s="632"/>
      <c r="F293" s="620"/>
      <c r="G293" s="401">
        <f>G291/G292/1000000</f>
        <v>9.5418157894736847E-3</v>
      </c>
      <c r="H293" s="401">
        <f t="shared" ref="H293:AE293" si="342">H291/H292/1000000</f>
        <v>9.531221967963386E-3</v>
      </c>
      <c r="I293" s="401">
        <f t="shared" si="342"/>
        <v>9.0787154566744719E-3</v>
      </c>
      <c r="J293" s="401">
        <f t="shared" si="342"/>
        <v>1.4133442374854486E-2</v>
      </c>
      <c r="K293" s="401">
        <f t="shared" si="342"/>
        <v>1.7986647252747252E-2</v>
      </c>
      <c r="L293" s="401">
        <f t="shared" si="342"/>
        <v>1.5926133333333332E-2</v>
      </c>
      <c r="M293" s="401">
        <f t="shared" si="342"/>
        <v>2.0426793413173657E-2</v>
      </c>
      <c r="N293" s="401">
        <f t="shared" si="342"/>
        <v>1.8336968441814594E-2</v>
      </c>
      <c r="O293" s="401">
        <f t="shared" si="342"/>
        <v>1.7239463054187196E-2</v>
      </c>
      <c r="P293" s="401">
        <f t="shared" si="342"/>
        <v>1.8511453345900087E-2</v>
      </c>
      <c r="Q293" s="401">
        <f t="shared" si="342"/>
        <v>1.8402708068902995E-2</v>
      </c>
      <c r="R293" s="401">
        <f t="shared" si="342"/>
        <v>1.7627734975369458E-2</v>
      </c>
      <c r="S293" s="401">
        <f t="shared" si="342"/>
        <v>1.4968187812187813E-2</v>
      </c>
      <c r="T293" s="401">
        <f t="shared" si="342"/>
        <v>1.4706945788964181E-2</v>
      </c>
      <c r="U293" s="401">
        <f t="shared" si="342"/>
        <v>1.3633614084507042E-2</v>
      </c>
      <c r="V293" s="401">
        <f t="shared" si="342"/>
        <v>1.4626904805914972E-2</v>
      </c>
      <c r="W293" s="401">
        <f t="shared" si="342"/>
        <v>1.5217383985441313E-2</v>
      </c>
      <c r="X293" s="401">
        <f t="shared" si="342"/>
        <v>1.3352783406113535E-2</v>
      </c>
      <c r="Y293" s="401">
        <f t="shared" si="342"/>
        <v>1.2280076350093112E-2</v>
      </c>
      <c r="Z293" s="401">
        <f t="shared" si="342"/>
        <v>1.1725774099318404E-3</v>
      </c>
      <c r="AA293" s="401">
        <f t="shared" si="342"/>
        <v>9.8772958167330695E-3</v>
      </c>
      <c r="AB293" s="401">
        <f t="shared" si="342"/>
        <v>3.2454916666666668E-3</v>
      </c>
      <c r="AC293" s="401">
        <f t="shared" si="342"/>
        <v>6.0962804503582393E-3</v>
      </c>
      <c r="AD293" s="401">
        <f t="shared" si="342"/>
        <v>6.3045688976377957E-3</v>
      </c>
      <c r="AE293" s="401">
        <f t="shared" si="342"/>
        <v>6.1221501472031401E-3</v>
      </c>
      <c r="AF293" s="405"/>
      <c r="AG293" s="397" t="s">
        <v>156</v>
      </c>
      <c r="AH293" s="576" t="s">
        <v>242</v>
      </c>
      <c r="AI293" s="576"/>
      <c r="AJ293" s="506"/>
      <c r="AK293" s="506"/>
      <c r="AL293" s="506"/>
      <c r="AM293" s="563"/>
    </row>
    <row r="294" spans="1:39" s="387" customFormat="1" ht="9.9499999999999993" customHeight="1">
      <c r="A294" s="1"/>
      <c r="B294" s="384"/>
      <c r="C294" s="629"/>
      <c r="D294" s="630"/>
      <c r="E294" s="630"/>
      <c r="F294" s="619"/>
      <c r="G294" s="385"/>
      <c r="H294" s="385"/>
      <c r="I294" s="385"/>
      <c r="J294" s="385"/>
      <c r="K294" s="385"/>
      <c r="L294" s="385"/>
      <c r="M294" s="385"/>
      <c r="N294" s="385"/>
      <c r="O294" s="385"/>
      <c r="P294" s="385"/>
      <c r="Q294" s="385"/>
      <c r="R294" s="385"/>
      <c r="S294" s="385"/>
      <c r="T294" s="385"/>
      <c r="U294" s="217"/>
      <c r="V294" s="385"/>
      <c r="W294" s="217"/>
      <c r="X294" s="217"/>
      <c r="Y294" s="217"/>
      <c r="Z294" s="217"/>
      <c r="AA294" s="217"/>
      <c r="AB294" s="217"/>
      <c r="AC294" s="217"/>
      <c r="AD294" s="217"/>
      <c r="AE294" s="217"/>
      <c r="AF294" s="402"/>
      <c r="AG294" s="569"/>
      <c r="AH294" s="570"/>
      <c r="AI294" s="570"/>
      <c r="AJ294" s="503"/>
      <c r="AK294" s="503"/>
      <c r="AL294" s="503"/>
      <c r="AM294" s="560"/>
    </row>
    <row r="295" spans="1:39" s="387" customFormat="1" ht="9.9499999999999993" customHeight="1">
      <c r="A295" s="1"/>
      <c r="B295" s="642" t="s">
        <v>156</v>
      </c>
      <c r="C295" s="631" t="s">
        <v>243</v>
      </c>
      <c r="D295" s="632"/>
      <c r="E295" s="632"/>
      <c r="F295" s="620"/>
      <c r="G295" s="644" t="s">
        <v>244</v>
      </c>
      <c r="H295" s="401"/>
      <c r="I295" s="401"/>
      <c r="J295" s="401"/>
      <c r="K295" s="401"/>
      <c r="L295" s="401"/>
      <c r="M295" s="401"/>
      <c r="N295" s="401"/>
      <c r="O295" s="401"/>
      <c r="P295" s="401"/>
      <c r="Q295" s="401"/>
      <c r="R295" s="401"/>
      <c r="S295" s="401"/>
      <c r="T295" s="401"/>
      <c r="U295" s="401"/>
      <c r="V295" s="401"/>
      <c r="W295" s="401"/>
      <c r="X295" s="401"/>
      <c r="Y295" s="401"/>
      <c r="Z295" s="401"/>
      <c r="AA295" s="401"/>
      <c r="AB295" s="401"/>
      <c r="AC295" s="401"/>
      <c r="AD295" s="401"/>
      <c r="AE295" s="401"/>
      <c r="AF295" s="405"/>
      <c r="AG295" s="397" t="s">
        <v>156</v>
      </c>
      <c r="AH295" s="576" t="s">
        <v>243</v>
      </c>
      <c r="AI295" s="576"/>
      <c r="AJ295" s="506"/>
      <c r="AK295" s="506"/>
      <c r="AL295" s="506"/>
      <c r="AM295" s="563"/>
    </row>
    <row r="296" spans="1:39" s="387" customFormat="1" ht="9.9499999999999993" customHeight="1">
      <c r="A296" s="1"/>
      <c r="B296" s="384" t="s">
        <v>133</v>
      </c>
      <c r="C296" s="629" t="s">
        <v>198</v>
      </c>
      <c r="D296" s="630"/>
      <c r="E296" s="630"/>
      <c r="F296" s="619"/>
      <c r="G296" s="385">
        <v>1275.2255</v>
      </c>
      <c r="H296" s="385">
        <v>1080.2436</v>
      </c>
      <c r="I296" s="385">
        <v>1275.2255</v>
      </c>
      <c r="J296" s="385">
        <v>1328.0359000000001</v>
      </c>
      <c r="K296" s="385">
        <v>1270.4753000000001</v>
      </c>
      <c r="L296" s="385">
        <v>1358.3326999999999</v>
      </c>
      <c r="M296" s="385">
        <v>1367.4042999999999</v>
      </c>
      <c r="N296" s="385">
        <v>1429.7322999999999</v>
      </c>
      <c r="O296" s="385">
        <v>1456.2059999999999</v>
      </c>
      <c r="P296" s="385">
        <v>1319.7</v>
      </c>
      <c r="Q296" s="385">
        <v>1293.5927999999999</v>
      </c>
      <c r="R296" s="385">
        <v>1168.2475999999999</v>
      </c>
      <c r="S296" s="385">
        <v>1065.1947</v>
      </c>
      <c r="T296" s="385">
        <v>1080.1048000000001</v>
      </c>
      <c r="U296" s="217">
        <v>1016.962</v>
      </c>
      <c r="V296" s="385">
        <v>927.57240000000002</v>
      </c>
      <c r="W296" s="217">
        <v>1039.8433</v>
      </c>
      <c r="X296" s="217">
        <v>1053.5804000000001</v>
      </c>
      <c r="Y296" s="217">
        <v>1077.6765</v>
      </c>
      <c r="Z296" s="217">
        <v>771.87429999999995</v>
      </c>
      <c r="AA296" s="217">
        <v>845.80909999999994</v>
      </c>
      <c r="AB296" s="217">
        <v>826.57</v>
      </c>
      <c r="AC296" s="217">
        <v>970.74659999999994</v>
      </c>
      <c r="AD296" s="217">
        <v>1159.7800999999999</v>
      </c>
      <c r="AE296" s="217">
        <v>1251.4403</v>
      </c>
      <c r="AF296" s="402"/>
      <c r="AG296" s="569" t="s">
        <v>133</v>
      </c>
      <c r="AH296" s="570" t="s">
        <v>219</v>
      </c>
      <c r="AI296" s="570"/>
      <c r="AJ296" s="503"/>
      <c r="AK296" s="503"/>
      <c r="AL296" s="503"/>
      <c r="AM296" s="560"/>
    </row>
    <row r="297" spans="1:39" s="387" customFormat="1" ht="9.9499999999999993" customHeight="1">
      <c r="A297" s="1"/>
      <c r="B297" s="384" t="s">
        <v>155</v>
      </c>
      <c r="C297" s="629" t="s">
        <v>198</v>
      </c>
      <c r="D297" s="630"/>
      <c r="E297" s="630"/>
      <c r="F297" s="619"/>
      <c r="G297" s="385">
        <v>107240</v>
      </c>
      <c r="H297" s="385">
        <v>110790</v>
      </c>
      <c r="I297" s="385">
        <v>108040</v>
      </c>
      <c r="J297" s="385">
        <v>102680</v>
      </c>
      <c r="K297" s="385">
        <v>103610</v>
      </c>
      <c r="L297" s="385">
        <v>101690</v>
      </c>
      <c r="M297" s="385">
        <v>102570</v>
      </c>
      <c r="N297" s="385">
        <v>102210</v>
      </c>
      <c r="O297" s="385">
        <v>94070</v>
      </c>
      <c r="P297" s="385">
        <v>88180</v>
      </c>
      <c r="Q297" s="385">
        <v>88600</v>
      </c>
      <c r="R297" s="385">
        <v>83970</v>
      </c>
      <c r="S297" s="385">
        <v>76783.649600000004</v>
      </c>
      <c r="T297" s="385">
        <v>74146.856199999995</v>
      </c>
      <c r="U297" s="217">
        <v>74455.299100000004</v>
      </c>
      <c r="V297" s="385">
        <v>74801.086500000005</v>
      </c>
      <c r="W297" s="217">
        <v>77569.2497</v>
      </c>
      <c r="X297" s="217">
        <v>84922.637900000002</v>
      </c>
      <c r="Y297" s="217">
        <v>81747.308099999995</v>
      </c>
      <c r="Z297" s="217">
        <v>67667.183000000005</v>
      </c>
      <c r="AA297" s="217">
        <v>71012.974700000006</v>
      </c>
      <c r="AB297" s="217">
        <v>71790.223762188311</v>
      </c>
      <c r="AC297" s="217">
        <v>68310.660799999998</v>
      </c>
      <c r="AD297" s="217">
        <v>70562.838900000002</v>
      </c>
      <c r="AE297" s="217">
        <v>73321.940799999997</v>
      </c>
      <c r="AF297" s="402"/>
      <c r="AG297" s="569" t="s">
        <v>155</v>
      </c>
      <c r="AH297" s="570" t="s">
        <v>219</v>
      </c>
      <c r="AI297" s="570"/>
      <c r="AJ297" s="503"/>
      <c r="AK297" s="503"/>
      <c r="AL297" s="503"/>
      <c r="AM297" s="560"/>
    </row>
    <row r="298" spans="1:39" s="387" customFormat="1" ht="9.9499999999999993" customHeight="1">
      <c r="A298" s="1"/>
      <c r="B298" s="642" t="s">
        <v>156</v>
      </c>
      <c r="C298" s="631" t="s">
        <v>245</v>
      </c>
      <c r="D298" s="632"/>
      <c r="E298" s="632"/>
      <c r="F298" s="620"/>
      <c r="G298" s="401">
        <f>G296/G297</f>
        <v>1.1891323200298396E-2</v>
      </c>
      <c r="H298" s="401">
        <f t="shared" ref="H298" si="343">H296/H297</f>
        <v>9.750370972109396E-3</v>
      </c>
      <c r="I298" s="401">
        <f t="shared" ref="I298" si="344">I296/I297</f>
        <v>1.1803271936319882E-2</v>
      </c>
      <c r="J298" s="401">
        <f t="shared" ref="J298" si="345">J296/J297</f>
        <v>1.2933734904557851E-2</v>
      </c>
      <c r="K298" s="401">
        <f t="shared" ref="K298" si="346">K296/K297</f>
        <v>1.2262091496959754E-2</v>
      </c>
      <c r="L298" s="401">
        <f t="shared" ref="L298" si="347">L296/L297</f>
        <v>1.3357583833218604E-2</v>
      </c>
      <c r="M298" s="401">
        <f t="shared" ref="M298" si="348">M296/M297</f>
        <v>1.3331425368041336E-2</v>
      </c>
      <c r="N298" s="401">
        <f t="shared" ref="N298" si="349">N296/N297</f>
        <v>1.3988184130711279E-2</v>
      </c>
      <c r="O298" s="401">
        <f t="shared" ref="O298" si="350">O296/O297</f>
        <v>1.5480025512915913E-2</v>
      </c>
      <c r="P298" s="401">
        <f t="shared" ref="P298" si="351">P296/P297</f>
        <v>1.4965978679972784E-2</v>
      </c>
      <c r="Q298" s="401">
        <f t="shared" ref="Q298" si="352">Q296/Q297</f>
        <v>1.460037020316027E-2</v>
      </c>
      <c r="R298" s="401">
        <f t="shared" ref="R298" si="353">R296/R297</f>
        <v>1.3912678337501488E-2</v>
      </c>
      <c r="S298" s="401">
        <f t="shared" ref="S298" si="354">S296/S297</f>
        <v>1.3872676091186996E-2</v>
      </c>
      <c r="T298" s="401">
        <f t="shared" ref="T298" si="355">T296/T297</f>
        <v>1.4567101767424633E-2</v>
      </c>
      <c r="U298" s="401">
        <f t="shared" ref="U298" si="356">U296/U297</f>
        <v>1.3658692024514344E-2</v>
      </c>
      <c r="V298" s="401">
        <f t="shared" ref="V298" si="357">V296/V297</f>
        <v>1.24005204122269E-2</v>
      </c>
      <c r="W298" s="401">
        <f t="shared" ref="W298" si="358">W296/W297</f>
        <v>1.340535462211645E-2</v>
      </c>
      <c r="X298" s="401">
        <f t="shared" ref="X298" si="359">X296/X297</f>
        <v>1.2406355078614439E-2</v>
      </c>
      <c r="Y298" s="401">
        <f t="shared" ref="Y298" si="360">Y296/Y297</f>
        <v>1.3183021252292466E-2</v>
      </c>
      <c r="Z298" s="401">
        <f t="shared" ref="Z298" si="361">Z296/Z297</f>
        <v>1.1406922318607527E-2</v>
      </c>
      <c r="AA298" s="401">
        <f t="shared" ref="AA298" si="362">AA296/AA297</f>
        <v>1.1910627650414424E-2</v>
      </c>
      <c r="AB298" s="401">
        <f t="shared" ref="AB298" si="363">AB296/AB297</f>
        <v>1.151368468690234E-2</v>
      </c>
      <c r="AC298" s="401">
        <f t="shared" ref="AC298" si="364">AC296/AC297</f>
        <v>1.4210762838938896E-2</v>
      </c>
      <c r="AD298" s="401">
        <f t="shared" ref="AD298" si="365">AD296/AD297</f>
        <v>1.643613151170991E-2</v>
      </c>
      <c r="AE298" s="401">
        <f t="shared" ref="AE298" si="366">AE296/AE297</f>
        <v>1.7067746520970432E-2</v>
      </c>
      <c r="AF298" s="405"/>
      <c r="AG298" s="397" t="s">
        <v>156</v>
      </c>
      <c r="AH298" s="576" t="s">
        <v>245</v>
      </c>
      <c r="AI298" s="576"/>
      <c r="AJ298" s="506"/>
      <c r="AK298" s="506"/>
      <c r="AL298" s="506"/>
      <c r="AM298" s="563"/>
    </row>
    <row r="299" spans="1:39" s="387" customFormat="1" ht="9.9499999999999993" customHeight="1">
      <c r="A299" s="1"/>
      <c r="B299" s="384" t="s">
        <v>133</v>
      </c>
      <c r="C299" s="629" t="s">
        <v>193</v>
      </c>
      <c r="D299" s="630"/>
      <c r="E299" s="630"/>
      <c r="F299" s="619"/>
      <c r="G299" s="385">
        <v>473.82900000000001</v>
      </c>
      <c r="H299" s="385">
        <v>353.84070000000003</v>
      </c>
      <c r="I299" s="385">
        <v>473.82900000000001</v>
      </c>
      <c r="J299" s="385">
        <v>476.37529999999998</v>
      </c>
      <c r="K299" s="385">
        <v>488.68299999999999</v>
      </c>
      <c r="L299" s="385">
        <v>509.36779999999999</v>
      </c>
      <c r="M299" s="385">
        <v>433.82490000000001</v>
      </c>
      <c r="N299" s="385">
        <v>496.27670000000001</v>
      </c>
      <c r="O299" s="385">
        <v>486.78230000000002</v>
      </c>
      <c r="P299" s="385">
        <v>501.70979999999997</v>
      </c>
      <c r="Q299" s="385">
        <v>690.47239999999999</v>
      </c>
      <c r="R299" s="385">
        <v>785.7921</v>
      </c>
      <c r="S299" s="385">
        <v>751.83630000000005</v>
      </c>
      <c r="T299" s="385">
        <v>801.0172</v>
      </c>
      <c r="U299" s="217">
        <v>791.39449999999999</v>
      </c>
      <c r="V299" s="385">
        <v>786.51819999999998</v>
      </c>
      <c r="W299" s="217">
        <v>826.89210000000003</v>
      </c>
      <c r="X299" s="217">
        <v>855.38430000000005</v>
      </c>
      <c r="Y299" s="217">
        <v>1008.3148</v>
      </c>
      <c r="Z299" s="217">
        <v>869.00810000000001</v>
      </c>
      <c r="AA299" s="217">
        <v>807.4357</v>
      </c>
      <c r="AB299" s="217">
        <v>670.48</v>
      </c>
      <c r="AC299" s="217">
        <v>1140.9417000000001</v>
      </c>
      <c r="AD299" s="217">
        <v>875.8442</v>
      </c>
      <c r="AE299" s="217">
        <v>894.57219999999995</v>
      </c>
      <c r="AF299" s="402"/>
      <c r="AG299" s="569" t="s">
        <v>133</v>
      </c>
      <c r="AH299" s="570" t="s">
        <v>214</v>
      </c>
      <c r="AI299" s="570"/>
      <c r="AJ299" s="503"/>
      <c r="AK299" s="503"/>
      <c r="AL299" s="503"/>
      <c r="AM299" s="560"/>
    </row>
    <row r="300" spans="1:39" s="387" customFormat="1" ht="9.9499999999999993" customHeight="1">
      <c r="A300" s="1"/>
      <c r="B300" s="384" t="s">
        <v>155</v>
      </c>
      <c r="C300" s="629" t="s">
        <v>201</v>
      </c>
      <c r="D300" s="630"/>
      <c r="E300" s="630"/>
      <c r="F300" s="619"/>
      <c r="G300" s="385">
        <v>235030</v>
      </c>
      <c r="H300" s="385">
        <v>242690</v>
      </c>
      <c r="I300" s="385">
        <v>241690</v>
      </c>
      <c r="J300" s="385">
        <v>232600</v>
      </c>
      <c r="K300" s="385">
        <v>225720</v>
      </c>
      <c r="L300" s="385">
        <v>233630</v>
      </c>
      <c r="M300" s="385">
        <v>234900</v>
      </c>
      <c r="N300" s="385">
        <v>245800</v>
      </c>
      <c r="O300" s="385">
        <v>232230</v>
      </c>
      <c r="P300" s="385">
        <v>230780</v>
      </c>
      <c r="Q300" s="385">
        <v>237620</v>
      </c>
      <c r="R300" s="385">
        <v>232280</v>
      </c>
      <c r="S300" s="385">
        <v>227483.4382</v>
      </c>
      <c r="T300" s="385">
        <v>233270.81969999999</v>
      </c>
      <c r="U300" s="217">
        <v>241492.81589999999</v>
      </c>
      <c r="V300" s="385">
        <v>250271.2513</v>
      </c>
      <c r="W300" s="217">
        <v>261995.35879999999</v>
      </c>
      <c r="X300" s="217">
        <v>282939.37400000001</v>
      </c>
      <c r="Y300" s="217">
        <v>281307.02779999998</v>
      </c>
      <c r="Z300" s="217">
        <v>242756.92170000001</v>
      </c>
      <c r="AA300" s="217">
        <v>262120.4008</v>
      </c>
      <c r="AB300" s="217">
        <v>264952.39910084102</v>
      </c>
      <c r="AC300" s="217">
        <v>260379.06400000001</v>
      </c>
      <c r="AD300" s="217">
        <v>274092.30190000002</v>
      </c>
      <c r="AE300" s="217">
        <v>281229.5993</v>
      </c>
      <c r="AF300" s="402"/>
      <c r="AG300" s="569" t="s">
        <v>155</v>
      </c>
      <c r="AH300" s="570" t="s">
        <v>214</v>
      </c>
      <c r="AI300" s="570"/>
      <c r="AJ300" s="503"/>
      <c r="AK300" s="503"/>
      <c r="AL300" s="503"/>
      <c r="AM300" s="560"/>
    </row>
    <row r="301" spans="1:39" s="387" customFormat="1" ht="9.9499999999999993" customHeight="1">
      <c r="A301" s="1"/>
      <c r="B301" s="642" t="s">
        <v>156</v>
      </c>
      <c r="C301" s="631" t="s">
        <v>246</v>
      </c>
      <c r="D301" s="632"/>
      <c r="E301" s="632"/>
      <c r="F301" s="620"/>
      <c r="G301" s="401">
        <f>G299/G300</f>
        <v>2.0160362506914009E-3</v>
      </c>
      <c r="H301" s="401">
        <f t="shared" ref="H301" si="367">H299/H300</f>
        <v>1.4579945609625449E-3</v>
      </c>
      <c r="I301" s="401">
        <f t="shared" ref="I301" si="368">I299/I300</f>
        <v>1.9604824361785758E-3</v>
      </c>
      <c r="J301" s="401">
        <f t="shared" ref="J301" si="369">J299/J300</f>
        <v>2.0480451418744623E-3</v>
      </c>
      <c r="K301" s="401">
        <f t="shared" ref="K301" si="370">K299/K300</f>
        <v>2.1649964557859296E-3</v>
      </c>
      <c r="L301" s="401">
        <f t="shared" ref="L301" si="371">L299/L300</f>
        <v>2.1802328468090572E-3</v>
      </c>
      <c r="M301" s="401">
        <f t="shared" ref="M301" si="372">M299/M300</f>
        <v>1.8468492975734355E-3</v>
      </c>
      <c r="N301" s="401">
        <f t="shared" ref="N301" si="373">N299/N300</f>
        <v>2.0190264442636291E-3</v>
      </c>
      <c r="O301" s="401">
        <f t="shared" ref="O301" si="374">O299/O300</f>
        <v>2.0961215174611376E-3</v>
      </c>
      <c r="P301" s="401">
        <f t="shared" ref="P301" si="375">P299/P300</f>
        <v>2.1739743478637664E-3</v>
      </c>
      <c r="Q301" s="401">
        <f t="shared" ref="Q301" si="376">Q299/Q300</f>
        <v>2.9057840249137276E-3</v>
      </c>
      <c r="R301" s="401">
        <f t="shared" ref="R301" si="377">R299/R300</f>
        <v>3.3829520406406062E-3</v>
      </c>
      <c r="S301" s="401">
        <f t="shared" ref="S301" si="378">S299/S300</f>
        <v>3.305015547281279E-3</v>
      </c>
      <c r="T301" s="401">
        <f t="shared" ref="T301" si="379">T299/T300</f>
        <v>3.4338508392526561E-3</v>
      </c>
      <c r="U301" s="401">
        <f t="shared" ref="U301" si="380">U299/U300</f>
        <v>3.2770933456161668E-3</v>
      </c>
      <c r="V301" s="401">
        <f t="shared" ref="V301" si="381">V299/V300</f>
        <v>3.1426629943093268E-3</v>
      </c>
      <c r="W301" s="401">
        <f t="shared" ref="W301" si="382">W299/W300</f>
        <v>3.1561326268807173E-3</v>
      </c>
      <c r="X301" s="401">
        <f t="shared" ref="X301" si="383">X299/X300</f>
        <v>3.0232070139520418E-3</v>
      </c>
      <c r="Y301" s="401">
        <f t="shared" ref="Y301" si="384">Y299/Y300</f>
        <v>3.5843924977120678E-3</v>
      </c>
      <c r="Z301" s="401">
        <f t="shared" ref="Z301" si="385">Z299/Z300</f>
        <v>3.5797459199697866E-3</v>
      </c>
      <c r="AA301" s="401">
        <f t="shared" ref="AA301" si="386">AA299/AA300</f>
        <v>3.0804000662889267E-3</v>
      </c>
      <c r="AB301" s="401">
        <f t="shared" ref="AB301" si="387">AB299/AB300</f>
        <v>2.5305677633997003E-3</v>
      </c>
      <c r="AC301" s="401">
        <f t="shared" ref="AC301" si="388">AC299/AC300</f>
        <v>4.3818488417332975E-3</v>
      </c>
      <c r="AD301" s="401">
        <f t="shared" ref="AD301" si="389">AD299/AD300</f>
        <v>3.1954352381612797E-3</v>
      </c>
      <c r="AE301" s="401">
        <f t="shared" ref="AE301" si="390">AE299/AE300</f>
        <v>3.1809318870654165E-3</v>
      </c>
      <c r="AF301" s="405"/>
      <c r="AG301" s="397" t="s">
        <v>156</v>
      </c>
      <c r="AH301" s="576" t="s">
        <v>246</v>
      </c>
      <c r="AI301" s="576"/>
      <c r="AJ301" s="506"/>
      <c r="AK301" s="506"/>
      <c r="AL301" s="506"/>
      <c r="AM301" s="563"/>
    </row>
    <row r="302" spans="1:39" s="387" customFormat="1" ht="9.9499999999999993" customHeight="1">
      <c r="A302" s="1"/>
      <c r="B302" s="384" t="s">
        <v>133</v>
      </c>
      <c r="C302" s="629" t="s">
        <v>199</v>
      </c>
      <c r="D302" s="630"/>
      <c r="E302" s="630"/>
      <c r="F302" s="619"/>
      <c r="G302" s="385">
        <v>2114.1815999999999</v>
      </c>
      <c r="H302" s="385">
        <v>1895.5951</v>
      </c>
      <c r="I302" s="385">
        <v>2114.1815999999999</v>
      </c>
      <c r="J302" s="385">
        <v>2287.1345000000001</v>
      </c>
      <c r="K302" s="385">
        <v>2145.4612000000002</v>
      </c>
      <c r="L302" s="385">
        <v>2118.1415999999999</v>
      </c>
      <c r="M302" s="385">
        <v>2064.6433999999999</v>
      </c>
      <c r="N302" s="385">
        <v>2043.9737</v>
      </c>
      <c r="O302" s="385">
        <v>2114.1424000000002</v>
      </c>
      <c r="P302" s="385">
        <v>2117.7878000000001</v>
      </c>
      <c r="Q302" s="385">
        <v>2121.6858000000002</v>
      </c>
      <c r="R302" s="385">
        <v>1977.1813</v>
      </c>
      <c r="S302" s="385">
        <v>1800.7950000000001</v>
      </c>
      <c r="T302" s="385">
        <v>1695.0392999999999</v>
      </c>
      <c r="U302" s="217">
        <v>1618.4848</v>
      </c>
      <c r="V302" s="385">
        <v>1773.4312</v>
      </c>
      <c r="W302" s="217">
        <v>1901.3227999999999</v>
      </c>
      <c r="X302" s="217">
        <v>1829.3629000000001</v>
      </c>
      <c r="Y302" s="217">
        <v>1758.3193000000001</v>
      </c>
      <c r="Z302" s="217">
        <v>1546.2873999999999</v>
      </c>
      <c r="AA302" s="217">
        <v>1484.4516000000001</v>
      </c>
      <c r="AB302" s="217">
        <v>1231.02</v>
      </c>
      <c r="AC302" s="217">
        <v>1577.3089</v>
      </c>
      <c r="AD302" s="217">
        <v>1684.8726999999999</v>
      </c>
      <c r="AE302" s="217">
        <v>1777.2825</v>
      </c>
      <c r="AF302" s="402"/>
      <c r="AG302" s="569" t="s">
        <v>133</v>
      </c>
      <c r="AH302" s="570" t="s">
        <v>220</v>
      </c>
      <c r="AI302" s="570"/>
      <c r="AJ302" s="503"/>
      <c r="AK302" s="503"/>
      <c r="AL302" s="503"/>
      <c r="AM302" s="560"/>
    </row>
    <row r="303" spans="1:39" s="387" customFormat="1" ht="9.9499999999999993" customHeight="1">
      <c r="A303" s="1"/>
      <c r="B303" s="384" t="s">
        <v>155</v>
      </c>
      <c r="C303" s="629" t="s">
        <v>247</v>
      </c>
      <c r="D303" s="630"/>
      <c r="E303" s="630"/>
      <c r="F303" s="619"/>
      <c r="G303" s="385">
        <v>185740</v>
      </c>
      <c r="H303" s="385">
        <v>202300</v>
      </c>
      <c r="I303" s="385">
        <v>198050</v>
      </c>
      <c r="J303" s="385">
        <v>187320</v>
      </c>
      <c r="K303" s="385">
        <v>176320</v>
      </c>
      <c r="L303" s="385">
        <v>176460</v>
      </c>
      <c r="M303" s="385">
        <v>179330</v>
      </c>
      <c r="N303" s="385">
        <v>181250</v>
      </c>
      <c r="O303" s="385">
        <v>167360</v>
      </c>
      <c r="P303" s="385">
        <v>152380</v>
      </c>
      <c r="Q303" s="385">
        <v>151430</v>
      </c>
      <c r="R303" s="385">
        <v>145450</v>
      </c>
      <c r="S303" s="385">
        <v>137365.24419999999</v>
      </c>
      <c r="T303" s="385">
        <v>132429.6159</v>
      </c>
      <c r="U303" s="217">
        <v>134542.58230000001</v>
      </c>
      <c r="V303" s="385">
        <v>140159.01250000001</v>
      </c>
      <c r="W303" s="217">
        <v>144510.16130000001</v>
      </c>
      <c r="X303" s="217">
        <v>151888.70019999999</v>
      </c>
      <c r="Y303" s="217">
        <v>151492.6997</v>
      </c>
      <c r="Z303" s="217">
        <v>124266.88800000001</v>
      </c>
      <c r="AA303" s="217">
        <v>122920.3986</v>
      </c>
      <c r="AB303" s="217">
        <v>119869.76329184357</v>
      </c>
      <c r="AC303" s="217">
        <v>128607.22010000001</v>
      </c>
      <c r="AD303" s="217">
        <v>130606.02680000001</v>
      </c>
      <c r="AE303" s="217">
        <v>139327.7623</v>
      </c>
      <c r="AF303" s="402"/>
      <c r="AG303" s="569" t="s">
        <v>155</v>
      </c>
      <c r="AH303" s="570" t="s">
        <v>220</v>
      </c>
      <c r="AI303" s="570"/>
      <c r="AJ303" s="503"/>
      <c r="AK303" s="503"/>
      <c r="AL303" s="503"/>
      <c r="AM303" s="560"/>
    </row>
    <row r="304" spans="1:39" s="387" customFormat="1" ht="9.9499999999999993" customHeight="1">
      <c r="A304" s="1"/>
      <c r="B304" s="642" t="s">
        <v>156</v>
      </c>
      <c r="C304" s="631" t="s">
        <v>249</v>
      </c>
      <c r="D304" s="632"/>
      <c r="E304" s="632"/>
      <c r="F304" s="620"/>
      <c r="G304" s="401">
        <f>G302/G303</f>
        <v>1.1382478733713793E-2</v>
      </c>
      <c r="H304" s="401">
        <f t="shared" ref="H304" si="391">H302/H303</f>
        <v>9.370217993079584E-3</v>
      </c>
      <c r="I304" s="401">
        <f t="shared" ref="I304" si="392">I302/I303</f>
        <v>1.0674989144155515E-2</v>
      </c>
      <c r="J304" s="401">
        <f t="shared" ref="J304" si="393">J302/J303</f>
        <v>1.2209772047832586E-2</v>
      </c>
      <c r="K304" s="401">
        <f t="shared" ref="K304" si="394">K302/K303</f>
        <v>1.2167996823956443E-2</v>
      </c>
      <c r="L304" s="401">
        <f t="shared" ref="L304" si="395">L302/L303</f>
        <v>1.2003522611356681E-2</v>
      </c>
      <c r="M304" s="401">
        <f t="shared" ref="M304" si="396">M302/M303</f>
        <v>1.1513095410695366E-2</v>
      </c>
      <c r="N304" s="401">
        <f t="shared" ref="N304" si="397">N302/N303</f>
        <v>1.127709627586207E-2</v>
      </c>
      <c r="O304" s="401">
        <f t="shared" ref="O304" si="398">O302/O303</f>
        <v>1.2632304015296369E-2</v>
      </c>
      <c r="P304" s="401">
        <f t="shared" ref="P304" si="399">P302/P303</f>
        <v>1.3898069300433129E-2</v>
      </c>
      <c r="Q304" s="401">
        <f t="shared" ref="Q304" si="400">Q302/Q303</f>
        <v>1.4011000462259792E-2</v>
      </c>
      <c r="R304" s="401">
        <f t="shared" ref="R304" si="401">R302/R303</f>
        <v>1.3593546235819869E-2</v>
      </c>
      <c r="S304" s="401">
        <f t="shared" ref="S304" si="402">S302/S303</f>
        <v>1.3109538810108999E-2</v>
      </c>
      <c r="T304" s="401">
        <f t="shared" ref="T304" si="403">T302/T303</f>
        <v>1.27995485638194E-2</v>
      </c>
      <c r="U304" s="401">
        <f t="shared" ref="U304" si="404">U302/U303</f>
        <v>1.2029535722683983E-2</v>
      </c>
      <c r="V304" s="401">
        <f t="shared" ref="V304" si="405">V302/V303</f>
        <v>1.2652994398059132E-2</v>
      </c>
      <c r="W304" s="401">
        <f t="shared" ref="W304" si="406">W302/W303</f>
        <v>1.3157018045623064E-2</v>
      </c>
      <c r="X304" s="401">
        <f t="shared" ref="X304" si="407">X302/X303</f>
        <v>1.2044101355737325E-2</v>
      </c>
      <c r="Y304" s="401">
        <f t="shared" ref="Y304" si="408">Y302/Y303</f>
        <v>1.1606627273010438E-2</v>
      </c>
      <c r="Z304" s="401">
        <f t="shared" ref="Z304" si="409">Z302/Z303</f>
        <v>1.24432777297843E-2</v>
      </c>
      <c r="AA304" s="401">
        <f t="shared" ref="AA304" si="410">AA302/AA303</f>
        <v>1.2076527711487588E-2</v>
      </c>
      <c r="AB304" s="401">
        <f t="shared" ref="AB304" si="411">AB302/AB303</f>
        <v>1.0269645707090201E-2</v>
      </c>
      <c r="AC304" s="401">
        <f t="shared" ref="AC304" si="412">AC302/AC303</f>
        <v>1.2264543925088696E-2</v>
      </c>
      <c r="AD304" s="401">
        <f t="shared" ref="AD304" si="413">AD302/AD303</f>
        <v>1.290042076373768E-2</v>
      </c>
      <c r="AE304" s="401">
        <f t="shared" ref="AE304" si="414">AE302/AE303</f>
        <v>1.275612606318303E-2</v>
      </c>
      <c r="AF304" s="405"/>
      <c r="AG304" s="397" t="s">
        <v>156</v>
      </c>
      <c r="AH304" s="576" t="s">
        <v>248</v>
      </c>
      <c r="AI304" s="576"/>
      <c r="AJ304" s="506"/>
      <c r="AK304" s="506"/>
      <c r="AL304" s="506"/>
      <c r="AM304" s="563"/>
    </row>
    <row r="305" spans="1:39" s="387" customFormat="1" ht="9.9499999999999993" customHeight="1">
      <c r="A305" s="1"/>
      <c r="B305" s="384" t="s">
        <v>133</v>
      </c>
      <c r="C305" s="629" t="s">
        <v>194</v>
      </c>
      <c r="D305" s="630"/>
      <c r="E305" s="630"/>
      <c r="F305" s="619"/>
      <c r="G305" s="385">
        <v>1466.7279000000001</v>
      </c>
      <c r="H305" s="385">
        <v>1145.1881000000001</v>
      </c>
      <c r="I305" s="385">
        <v>1466.7279000000001</v>
      </c>
      <c r="J305" s="385">
        <v>1423.6024</v>
      </c>
      <c r="K305" s="385">
        <v>1691.1117999999999</v>
      </c>
      <c r="L305" s="385">
        <v>1541.3215</v>
      </c>
      <c r="M305" s="385">
        <v>1642.6581000000001</v>
      </c>
      <c r="N305" s="385">
        <v>1844.6787999999999</v>
      </c>
      <c r="O305" s="385">
        <v>1890.1869999999999</v>
      </c>
      <c r="P305" s="385">
        <v>1811.3206</v>
      </c>
      <c r="Q305" s="385">
        <v>1860.009</v>
      </c>
      <c r="R305" s="385">
        <v>2921.3303999999998</v>
      </c>
      <c r="S305" s="385">
        <v>2727.4511000000002</v>
      </c>
      <c r="T305" s="385">
        <v>3002.8827999999999</v>
      </c>
      <c r="U305" s="217">
        <v>3295.5805</v>
      </c>
      <c r="V305" s="385">
        <v>3931.9357</v>
      </c>
      <c r="W305" s="217">
        <v>4979.5403999999999</v>
      </c>
      <c r="X305" s="217">
        <v>356.85289999999998</v>
      </c>
      <c r="Y305" s="217">
        <v>507.00209999999998</v>
      </c>
      <c r="Z305" s="217">
        <v>476.8827</v>
      </c>
      <c r="AA305" s="217">
        <v>5017.8743999999997</v>
      </c>
      <c r="AB305" s="217">
        <v>1220.3900000000001</v>
      </c>
      <c r="AC305" s="217">
        <v>5298.5198</v>
      </c>
      <c r="AD305" s="217">
        <v>6200.8779000000004</v>
      </c>
      <c r="AE305" s="217" t="s">
        <v>0</v>
      </c>
      <c r="AF305" s="651" t="s">
        <v>254</v>
      </c>
      <c r="AG305" s="569" t="s">
        <v>133</v>
      </c>
      <c r="AH305" s="570" t="s">
        <v>215</v>
      </c>
      <c r="AI305" s="570"/>
      <c r="AJ305" s="503"/>
      <c r="AK305" s="503"/>
      <c r="AL305" s="503"/>
      <c r="AM305" s="560"/>
    </row>
    <row r="306" spans="1:39" s="387" customFormat="1" ht="9.9499999999999993" customHeight="1">
      <c r="A306" s="1"/>
      <c r="B306" s="384" t="s">
        <v>155</v>
      </c>
      <c r="C306" s="629" t="s">
        <v>250</v>
      </c>
      <c r="D306" s="630"/>
      <c r="E306" s="630"/>
      <c r="F306" s="619"/>
      <c r="G306" s="385">
        <v>82980</v>
      </c>
      <c r="H306" s="385">
        <v>88850</v>
      </c>
      <c r="I306" s="385">
        <v>85360</v>
      </c>
      <c r="J306" s="385">
        <v>79900</v>
      </c>
      <c r="K306" s="385">
        <v>78300</v>
      </c>
      <c r="L306" s="385">
        <v>76350</v>
      </c>
      <c r="M306" s="385">
        <v>83840</v>
      </c>
      <c r="N306" s="385">
        <v>90050</v>
      </c>
      <c r="O306" s="385">
        <v>82340</v>
      </c>
      <c r="P306" s="385">
        <v>80600</v>
      </c>
      <c r="Q306" s="385">
        <v>94340</v>
      </c>
      <c r="R306" s="385">
        <v>96130</v>
      </c>
      <c r="S306" s="385">
        <v>95761.510699999999</v>
      </c>
      <c r="T306" s="385">
        <v>99170.234299999996</v>
      </c>
      <c r="U306" s="217">
        <v>104754.19070000001</v>
      </c>
      <c r="V306" s="385">
        <v>134292.86300000001</v>
      </c>
      <c r="W306" s="217">
        <v>156820.30970000001</v>
      </c>
      <c r="X306" s="217">
        <v>137014.23850000001</v>
      </c>
      <c r="Y306" s="217">
        <v>140061.3322</v>
      </c>
      <c r="Z306" s="217">
        <v>104868.948</v>
      </c>
      <c r="AA306" s="217">
        <v>149917.04790000001</v>
      </c>
      <c r="AB306" s="217">
        <v>160145.20590791159</v>
      </c>
      <c r="AC306" s="217">
        <v>170773.35620000001</v>
      </c>
      <c r="AD306" s="217">
        <v>176756.4277</v>
      </c>
      <c r="AE306" s="217">
        <v>186590.84820000001</v>
      </c>
      <c r="AF306" s="402"/>
      <c r="AG306" s="569" t="s">
        <v>155</v>
      </c>
      <c r="AH306" s="570" t="s">
        <v>215</v>
      </c>
      <c r="AI306" s="570"/>
      <c r="AJ306" s="503"/>
      <c r="AK306" s="503"/>
      <c r="AL306" s="503"/>
      <c r="AM306" s="560"/>
    </row>
    <row r="307" spans="1:39" s="387" customFormat="1" ht="9.9499999999999993" customHeight="1">
      <c r="A307" s="1"/>
      <c r="B307" s="642" t="s">
        <v>156</v>
      </c>
      <c r="C307" s="631" t="s">
        <v>252</v>
      </c>
      <c r="D307" s="632"/>
      <c r="E307" s="632"/>
      <c r="F307" s="620"/>
      <c r="G307" s="401">
        <f>G305/G306</f>
        <v>1.7675679681851051E-2</v>
      </c>
      <c r="H307" s="401">
        <f t="shared" ref="H307" si="415">H305/H306</f>
        <v>1.2889005064715815E-2</v>
      </c>
      <c r="I307" s="401">
        <f t="shared" ref="I307" si="416">I305/I306</f>
        <v>1.7182847938144331E-2</v>
      </c>
      <c r="J307" s="401">
        <f t="shared" ref="J307" si="417">J305/J306</f>
        <v>1.7817301627033794E-2</v>
      </c>
      <c r="K307" s="401">
        <f t="shared" ref="K307" si="418">K305/K306</f>
        <v>2.1597851851851851E-2</v>
      </c>
      <c r="L307" s="401">
        <f t="shared" ref="L307" si="419">L305/L306</f>
        <v>2.018757694826457E-2</v>
      </c>
      <c r="M307" s="401">
        <f t="shared" ref="M307" si="420">M305/M306</f>
        <v>1.9592773139312979E-2</v>
      </c>
      <c r="N307" s="401">
        <f t="shared" ref="N307" si="421">N305/N306</f>
        <v>2.0485050527484731E-2</v>
      </c>
      <c r="O307" s="401">
        <f t="shared" ref="O307" si="422">O305/O306</f>
        <v>2.2955878066553314E-2</v>
      </c>
      <c r="P307" s="401">
        <f t="shared" ref="P307" si="423">P305/P306</f>
        <v>2.2472960297766749E-2</v>
      </c>
      <c r="Q307" s="401">
        <f t="shared" ref="Q307" si="424">Q305/Q306</f>
        <v>1.9716016535933856E-2</v>
      </c>
      <c r="R307" s="401">
        <f t="shared" ref="R307" si="425">R305/R306</f>
        <v>3.0389372724435659E-2</v>
      </c>
      <c r="S307" s="401">
        <f t="shared" ref="S307" si="426">S305/S306</f>
        <v>2.8481705019718327E-2</v>
      </c>
      <c r="T307" s="401">
        <f t="shared" ref="T307" si="427">T305/T306</f>
        <v>3.0280081732145307E-2</v>
      </c>
      <c r="U307" s="401">
        <f t="shared" ref="U307" si="428">U305/U306</f>
        <v>3.1460130406028707E-2</v>
      </c>
      <c r="V307" s="401">
        <f t="shared" ref="V307" si="429">V305/V306</f>
        <v>2.927881357328721E-2</v>
      </c>
      <c r="W307" s="401">
        <f t="shared" ref="W307" si="430">W305/W306</f>
        <v>3.1753160094671079E-2</v>
      </c>
      <c r="X307" s="401">
        <f t="shared" ref="X307" si="431">X305/X306</f>
        <v>2.6044950065536436E-3</v>
      </c>
      <c r="Y307" s="401">
        <f t="shared" ref="Y307" si="432">Y305/Y306</f>
        <v>3.6198577582856944E-3</v>
      </c>
      <c r="Z307" s="401">
        <f t="shared" ref="Z307" si="433">Z305/Z306</f>
        <v>4.5474156944913758E-3</v>
      </c>
      <c r="AA307" s="401">
        <f t="shared" ref="AA307" si="434">AA305/AA306</f>
        <v>3.3471005934876064E-2</v>
      </c>
      <c r="AB307" s="401">
        <f t="shared" ref="AB307" si="435">AB305/AB306</f>
        <v>7.6205215952687456E-3</v>
      </c>
      <c r="AC307" s="401">
        <f t="shared" ref="AC307" si="436">AC305/AC306</f>
        <v>3.1026618659380775E-2</v>
      </c>
      <c r="AD307" s="401">
        <f t="shared" ref="AD307" si="437">AD305/AD306</f>
        <v>3.5081484620884312E-2</v>
      </c>
      <c r="AE307" s="401">
        <f>6201/AE306</f>
        <v>3.3233141173962463E-2</v>
      </c>
      <c r="AF307" s="405"/>
      <c r="AG307" s="397" t="s">
        <v>156</v>
      </c>
      <c r="AH307" s="576" t="s">
        <v>251</v>
      </c>
      <c r="AI307" s="576"/>
      <c r="AJ307" s="506"/>
      <c r="AK307" s="506"/>
      <c r="AL307" s="506"/>
      <c r="AM307" s="563"/>
    </row>
    <row r="308" spans="1:39" s="387" customFormat="1" ht="9.9499999999999993" customHeight="1">
      <c r="A308" s="1"/>
      <c r="B308" s="384" t="s">
        <v>133</v>
      </c>
      <c r="C308" s="629" t="s">
        <v>174</v>
      </c>
      <c r="D308" s="630"/>
      <c r="E308" s="630"/>
      <c r="F308" s="619"/>
      <c r="G308" s="385">
        <v>6447.3986999999997</v>
      </c>
      <c r="H308" s="385">
        <v>6068.6905999999999</v>
      </c>
      <c r="I308" s="385">
        <v>6447.3986999999997</v>
      </c>
      <c r="J308" s="385">
        <v>7428.8995000000004</v>
      </c>
      <c r="K308" s="385">
        <v>7151.7476999999999</v>
      </c>
      <c r="L308" s="385">
        <v>7018.9930999999997</v>
      </c>
      <c r="M308" s="385">
        <v>6880.335</v>
      </c>
      <c r="N308" s="385">
        <v>6778.0802000000003</v>
      </c>
      <c r="O308" s="385">
        <v>6922.9561999999996</v>
      </c>
      <c r="P308" s="385">
        <v>7074.5653000000002</v>
      </c>
      <c r="Q308" s="385">
        <v>6975.6426000000001</v>
      </c>
      <c r="R308" s="385">
        <v>6559.2903999999999</v>
      </c>
      <c r="S308" s="385">
        <v>6361.5685000000003</v>
      </c>
      <c r="T308" s="385">
        <v>6164.4915000000001</v>
      </c>
      <c r="U308" s="217">
        <v>6034.7878000000001</v>
      </c>
      <c r="V308" s="385">
        <v>5737.4512999999997</v>
      </c>
      <c r="W308" s="217">
        <v>5885.7187999999996</v>
      </c>
      <c r="X308" s="217">
        <v>6014.0303999999996</v>
      </c>
      <c r="Y308" s="217">
        <v>6137.7003999999997</v>
      </c>
      <c r="Z308" s="217">
        <v>6005.7698</v>
      </c>
      <c r="AA308" s="217">
        <v>5732.0312999999996</v>
      </c>
      <c r="AB308" s="217">
        <v>4058.63</v>
      </c>
      <c r="AC308" s="217">
        <v>4430.2060000000001</v>
      </c>
      <c r="AD308" s="217">
        <v>4774.6202999999996</v>
      </c>
      <c r="AE308" s="381">
        <v>4944.1482999999998</v>
      </c>
      <c r="AF308" s="402"/>
      <c r="AG308" s="569" t="s">
        <v>133</v>
      </c>
      <c r="AH308" s="570" t="s">
        <v>174</v>
      </c>
      <c r="AI308" s="570"/>
      <c r="AJ308" s="503"/>
      <c r="AK308" s="503"/>
      <c r="AL308" s="503"/>
      <c r="AM308" s="560"/>
    </row>
    <row r="309" spans="1:39" s="387" customFormat="1" ht="9.9499999999999993" customHeight="1">
      <c r="A309" s="1"/>
      <c r="B309" s="384" t="s">
        <v>133</v>
      </c>
      <c r="C309" s="629" t="s">
        <v>192</v>
      </c>
      <c r="D309" s="630"/>
      <c r="E309" s="630"/>
      <c r="F309" s="619"/>
      <c r="G309" s="385">
        <v>3267.6637999999998</v>
      </c>
      <c r="H309" s="385">
        <v>3109.9692</v>
      </c>
      <c r="I309" s="385">
        <v>3267.6637999999998</v>
      </c>
      <c r="J309" s="385">
        <v>3053.9360999999999</v>
      </c>
      <c r="K309" s="385">
        <v>2941.4263000000001</v>
      </c>
      <c r="L309" s="385">
        <v>2961.3418999999999</v>
      </c>
      <c r="M309" s="385">
        <v>2835.8447000000001</v>
      </c>
      <c r="N309" s="385">
        <v>2838.1981999999998</v>
      </c>
      <c r="O309" s="385">
        <v>2764.7354999999998</v>
      </c>
      <c r="P309" s="385">
        <v>2804.8425000000002</v>
      </c>
      <c r="Q309" s="385">
        <v>2847.3865000000001</v>
      </c>
      <c r="R309" s="385">
        <v>2368.2728000000002</v>
      </c>
      <c r="S309" s="385">
        <v>2257.7130999999999</v>
      </c>
      <c r="T309" s="385">
        <v>1799.5914</v>
      </c>
      <c r="U309" s="217">
        <v>1713.1792</v>
      </c>
      <c r="V309" s="385">
        <v>1656.7545</v>
      </c>
      <c r="W309" s="217">
        <v>1571.0192999999999</v>
      </c>
      <c r="X309" s="217">
        <v>1624.3949</v>
      </c>
      <c r="Y309" s="217">
        <v>1692.4123</v>
      </c>
      <c r="Z309" s="217">
        <v>1578.0327</v>
      </c>
      <c r="AA309" s="217">
        <v>1549.1148000000001</v>
      </c>
      <c r="AB309" s="217">
        <v>966.32</v>
      </c>
      <c r="AC309" s="217">
        <v>1441.3194000000001</v>
      </c>
      <c r="AD309" s="217">
        <v>1406.0019</v>
      </c>
      <c r="AE309" s="381">
        <v>1470.9907000000001</v>
      </c>
      <c r="AF309" s="402"/>
      <c r="AG309" s="569" t="s">
        <v>133</v>
      </c>
      <c r="AH309" s="570" t="s">
        <v>213</v>
      </c>
      <c r="AI309" s="570"/>
      <c r="AJ309" s="503"/>
      <c r="AK309" s="503"/>
      <c r="AL309" s="503"/>
      <c r="AM309" s="560"/>
    </row>
    <row r="310" spans="1:39" s="387" customFormat="1" ht="9.9499999999999993" customHeight="1">
      <c r="A310" s="1"/>
      <c r="B310" s="397" t="s">
        <v>133</v>
      </c>
      <c r="C310" s="631" t="s">
        <v>253</v>
      </c>
      <c r="D310" s="632"/>
      <c r="E310" s="632"/>
      <c r="F310" s="620"/>
      <c r="G310" s="390">
        <f>G308+G309</f>
        <v>9715.0625</v>
      </c>
      <c r="H310" s="390">
        <f t="shared" ref="H310:AE310" si="438">H308+H309</f>
        <v>9178.6597999999994</v>
      </c>
      <c r="I310" s="390">
        <f t="shared" si="438"/>
        <v>9715.0625</v>
      </c>
      <c r="J310" s="390">
        <f t="shared" si="438"/>
        <v>10482.8356</v>
      </c>
      <c r="K310" s="390">
        <f t="shared" si="438"/>
        <v>10093.173999999999</v>
      </c>
      <c r="L310" s="390">
        <f t="shared" si="438"/>
        <v>9980.3349999999991</v>
      </c>
      <c r="M310" s="390">
        <f t="shared" si="438"/>
        <v>9716.1797000000006</v>
      </c>
      <c r="N310" s="390">
        <f t="shared" si="438"/>
        <v>9616.2783999999992</v>
      </c>
      <c r="O310" s="390">
        <f t="shared" si="438"/>
        <v>9687.6916999999994</v>
      </c>
      <c r="P310" s="390">
        <f t="shared" si="438"/>
        <v>9879.4078000000009</v>
      </c>
      <c r="Q310" s="390">
        <f t="shared" si="438"/>
        <v>9823.0290999999997</v>
      </c>
      <c r="R310" s="390">
        <f t="shared" si="438"/>
        <v>8927.5632000000005</v>
      </c>
      <c r="S310" s="390">
        <f t="shared" si="438"/>
        <v>8619.2816000000003</v>
      </c>
      <c r="T310" s="390">
        <f t="shared" si="438"/>
        <v>7964.0829000000003</v>
      </c>
      <c r="U310" s="390">
        <f t="shared" si="438"/>
        <v>7747.9670000000006</v>
      </c>
      <c r="V310" s="390">
        <f t="shared" si="438"/>
        <v>7394.2057999999997</v>
      </c>
      <c r="W310" s="390">
        <f t="shared" si="438"/>
        <v>7456.7380999999996</v>
      </c>
      <c r="X310" s="390">
        <f t="shared" si="438"/>
        <v>7638.4252999999999</v>
      </c>
      <c r="Y310" s="390">
        <f t="shared" si="438"/>
        <v>7830.1126999999997</v>
      </c>
      <c r="Z310" s="390">
        <f t="shared" si="438"/>
        <v>7583.8024999999998</v>
      </c>
      <c r="AA310" s="390">
        <f t="shared" si="438"/>
        <v>7281.1460999999999</v>
      </c>
      <c r="AB310" s="390">
        <f t="shared" si="438"/>
        <v>5024.95</v>
      </c>
      <c r="AC310" s="390">
        <f t="shared" si="438"/>
        <v>5871.5254000000004</v>
      </c>
      <c r="AD310" s="390">
        <f t="shared" si="438"/>
        <v>6180.6221999999998</v>
      </c>
      <c r="AE310" s="390">
        <f t="shared" si="438"/>
        <v>6415.1390000000001</v>
      </c>
      <c r="AF310" s="405"/>
      <c r="AG310" s="397" t="s">
        <v>133</v>
      </c>
      <c r="AH310" s="576" t="s">
        <v>253</v>
      </c>
      <c r="AI310" s="576"/>
      <c r="AJ310" s="506"/>
      <c r="AK310" s="506"/>
      <c r="AL310" s="506"/>
      <c r="AM310" s="563"/>
    </row>
    <row r="311" spans="1:39" s="387" customFormat="1" ht="9.9499999999999993" customHeight="1">
      <c r="A311" s="1"/>
      <c r="B311" s="384" t="s">
        <v>155</v>
      </c>
      <c r="C311" s="629" t="s">
        <v>174</v>
      </c>
      <c r="D311" s="630"/>
      <c r="E311" s="630"/>
      <c r="F311" s="619"/>
      <c r="G311" s="385">
        <v>227480</v>
      </c>
      <c r="H311" s="385">
        <v>240910</v>
      </c>
      <c r="I311" s="385">
        <v>247540</v>
      </c>
      <c r="J311" s="385">
        <v>246110</v>
      </c>
      <c r="K311" s="385">
        <v>244260</v>
      </c>
      <c r="L311" s="385">
        <v>241170</v>
      </c>
      <c r="M311" s="385">
        <v>242440</v>
      </c>
      <c r="N311" s="385">
        <v>242290</v>
      </c>
      <c r="O311" s="385">
        <v>245990</v>
      </c>
      <c r="P311" s="385">
        <v>243340</v>
      </c>
      <c r="Q311" s="385">
        <v>238880</v>
      </c>
      <c r="R311" s="385">
        <v>234540</v>
      </c>
      <c r="S311" s="385">
        <v>229840.1833</v>
      </c>
      <c r="T311" s="385">
        <v>227615.09220000001</v>
      </c>
      <c r="U311" s="217">
        <v>227892.2709</v>
      </c>
      <c r="V311" s="385">
        <v>226775.40590000001</v>
      </c>
      <c r="W311" s="217">
        <v>226732.2824</v>
      </c>
      <c r="X311" s="217">
        <v>241963.4621</v>
      </c>
      <c r="Y311" s="217">
        <v>249415.61840000001</v>
      </c>
      <c r="Z311" s="217">
        <v>244480.75839999999</v>
      </c>
      <c r="AA311" s="217">
        <v>241143.66740000001</v>
      </c>
      <c r="AB311" s="217">
        <v>233991.04563966437</v>
      </c>
      <c r="AC311" s="217">
        <v>243019.8879</v>
      </c>
      <c r="AD311" s="217">
        <v>249480.9534</v>
      </c>
      <c r="AE311" s="381">
        <v>259360.77</v>
      </c>
      <c r="AF311" s="402"/>
      <c r="AG311" s="569" t="s">
        <v>155</v>
      </c>
      <c r="AH311" s="570" t="s">
        <v>174</v>
      </c>
      <c r="AI311" s="570"/>
      <c r="AJ311" s="503"/>
      <c r="AK311" s="503"/>
      <c r="AL311" s="503"/>
      <c r="AM311" s="560"/>
    </row>
    <row r="312" spans="1:39" s="387" customFormat="1" ht="9.9499999999999993" customHeight="1">
      <c r="A312" s="1"/>
      <c r="B312" s="384" t="s">
        <v>155</v>
      </c>
      <c r="C312" s="629" t="s">
        <v>200</v>
      </c>
      <c r="D312" s="630"/>
      <c r="E312" s="630"/>
      <c r="F312" s="619"/>
      <c r="G312" s="385">
        <v>103260</v>
      </c>
      <c r="H312" s="385">
        <v>105230</v>
      </c>
      <c r="I312" s="385">
        <v>107940</v>
      </c>
      <c r="J312" s="385">
        <v>106020</v>
      </c>
      <c r="K312" s="385">
        <v>107420</v>
      </c>
      <c r="L312" s="385">
        <v>106150</v>
      </c>
      <c r="M312" s="385">
        <v>105490</v>
      </c>
      <c r="N312" s="385">
        <v>108920</v>
      </c>
      <c r="O312" s="385">
        <v>110200</v>
      </c>
      <c r="P312" s="385">
        <v>107260</v>
      </c>
      <c r="Q312" s="385">
        <v>109330</v>
      </c>
      <c r="R312" s="385">
        <v>109140</v>
      </c>
      <c r="S312" s="385">
        <v>106265.9984</v>
      </c>
      <c r="T312" s="385">
        <v>103062.26059999999</v>
      </c>
      <c r="U312" s="217">
        <v>106396.7227</v>
      </c>
      <c r="V312" s="385">
        <v>96659.969700000001</v>
      </c>
      <c r="W312" s="217">
        <v>95967.112800000003</v>
      </c>
      <c r="X312" s="217">
        <v>102435.3821</v>
      </c>
      <c r="Y312" s="217">
        <v>99115.308499999999</v>
      </c>
      <c r="Z312" s="217">
        <v>99933.446200000006</v>
      </c>
      <c r="AA312" s="217">
        <v>96133.476800000004</v>
      </c>
      <c r="AB312" s="217">
        <v>92526.245682954788</v>
      </c>
      <c r="AC312" s="217">
        <v>96154.368700000006</v>
      </c>
      <c r="AD312" s="217">
        <v>95004.439799999993</v>
      </c>
      <c r="AE312" s="381">
        <v>95967.679999999993</v>
      </c>
      <c r="AF312" s="402"/>
      <c r="AG312" s="569" t="s">
        <v>155</v>
      </c>
      <c r="AH312" s="570" t="s">
        <v>213</v>
      </c>
      <c r="AI312" s="570"/>
      <c r="AJ312" s="503"/>
      <c r="AK312" s="503"/>
      <c r="AL312" s="503"/>
      <c r="AM312" s="560"/>
    </row>
    <row r="313" spans="1:39" s="387" customFormat="1" ht="9.9499999999999993" customHeight="1">
      <c r="A313" s="1"/>
      <c r="B313" s="397" t="s">
        <v>155</v>
      </c>
      <c r="C313" s="631" t="s">
        <v>253</v>
      </c>
      <c r="D313" s="632"/>
      <c r="E313" s="632"/>
      <c r="F313" s="620"/>
      <c r="G313" s="390">
        <f>G311+G312</f>
        <v>330740</v>
      </c>
      <c r="H313" s="390">
        <f t="shared" ref="H313" si="439">H311+H312</f>
        <v>346140</v>
      </c>
      <c r="I313" s="390">
        <f t="shared" ref="I313" si="440">I311+I312</f>
        <v>355480</v>
      </c>
      <c r="J313" s="390">
        <f t="shared" ref="J313" si="441">J311+J312</f>
        <v>352130</v>
      </c>
      <c r="K313" s="390">
        <f t="shared" ref="K313" si="442">K311+K312</f>
        <v>351680</v>
      </c>
      <c r="L313" s="390">
        <f t="shared" ref="L313" si="443">L311+L312</f>
        <v>347320</v>
      </c>
      <c r="M313" s="390">
        <f t="shared" ref="M313" si="444">M311+M312</f>
        <v>347930</v>
      </c>
      <c r="N313" s="390">
        <f t="shared" ref="N313" si="445">N311+N312</f>
        <v>351210</v>
      </c>
      <c r="O313" s="390">
        <f t="shared" ref="O313" si="446">O311+O312</f>
        <v>356190</v>
      </c>
      <c r="P313" s="390">
        <f t="shared" ref="P313" si="447">P311+P312</f>
        <v>350600</v>
      </c>
      <c r="Q313" s="390">
        <f t="shared" ref="Q313" si="448">Q311+Q312</f>
        <v>348210</v>
      </c>
      <c r="R313" s="390">
        <f t="shared" ref="R313" si="449">R311+R312</f>
        <v>343680</v>
      </c>
      <c r="S313" s="390">
        <f t="shared" ref="S313" si="450">S311+S312</f>
        <v>336106.18170000002</v>
      </c>
      <c r="T313" s="390">
        <f t="shared" ref="T313" si="451">T311+T312</f>
        <v>330677.35279999999</v>
      </c>
      <c r="U313" s="390">
        <f t="shared" ref="U313" si="452">U311+U312</f>
        <v>334288.99359999999</v>
      </c>
      <c r="V313" s="390">
        <f t="shared" ref="V313" si="453">V311+V312</f>
        <v>323435.37560000003</v>
      </c>
      <c r="W313" s="390">
        <f t="shared" ref="W313" si="454">W311+W312</f>
        <v>322699.39520000003</v>
      </c>
      <c r="X313" s="390">
        <f t="shared" ref="X313" si="455">X311+X312</f>
        <v>344398.84419999999</v>
      </c>
      <c r="Y313" s="390">
        <f t="shared" ref="Y313" si="456">Y311+Y312</f>
        <v>348530.92690000002</v>
      </c>
      <c r="Z313" s="390">
        <f t="shared" ref="Z313" si="457">Z311+Z312</f>
        <v>344414.2046</v>
      </c>
      <c r="AA313" s="390">
        <f t="shared" ref="AA313" si="458">AA311+AA312</f>
        <v>337277.14419999998</v>
      </c>
      <c r="AB313" s="390">
        <f t="shared" ref="AB313" si="459">AB311+AB312</f>
        <v>326517.29132261919</v>
      </c>
      <c r="AC313" s="390">
        <f t="shared" ref="AC313" si="460">AC311+AC312</f>
        <v>339174.25660000002</v>
      </c>
      <c r="AD313" s="390">
        <f t="shared" ref="AD313" si="461">AD311+AD312</f>
        <v>344485.39319999999</v>
      </c>
      <c r="AE313" s="390">
        <f t="shared" ref="AE313" si="462">AE311+AE312</f>
        <v>355328.44999999995</v>
      </c>
      <c r="AF313" s="405"/>
      <c r="AG313" s="397" t="s">
        <v>155</v>
      </c>
      <c r="AH313" s="576" t="s">
        <v>253</v>
      </c>
      <c r="AI313" s="576"/>
      <c r="AJ313" s="506"/>
      <c r="AK313" s="506"/>
      <c r="AL313" s="506"/>
      <c r="AM313" s="563"/>
    </row>
    <row r="314" spans="1:39" s="387" customFormat="1" ht="9.9499999999999993" customHeight="1">
      <c r="A314" s="1"/>
      <c r="B314" s="642" t="s">
        <v>156</v>
      </c>
      <c r="C314" s="631" t="s">
        <v>253</v>
      </c>
      <c r="D314" s="632"/>
      <c r="E314" s="632"/>
      <c r="F314" s="620"/>
      <c r="G314" s="401">
        <f>G310/G313</f>
        <v>2.9373715002721172E-2</v>
      </c>
      <c r="H314" s="401">
        <f t="shared" ref="H314:Q314" si="463">H310/H313</f>
        <v>2.6517188998671056E-2</v>
      </c>
      <c r="I314" s="401">
        <f t="shared" si="463"/>
        <v>2.7329420783166424E-2</v>
      </c>
      <c r="J314" s="401">
        <f t="shared" si="463"/>
        <v>2.9769788430409224E-2</v>
      </c>
      <c r="K314" s="401">
        <f t="shared" si="463"/>
        <v>2.8699880573248404E-2</v>
      </c>
      <c r="L314" s="401">
        <f t="shared" si="463"/>
        <v>2.8735272947138082E-2</v>
      </c>
      <c r="M314" s="401">
        <f t="shared" si="463"/>
        <v>2.7925673842439575E-2</v>
      </c>
      <c r="N314" s="401">
        <f t="shared" si="463"/>
        <v>2.7380423108681412E-2</v>
      </c>
      <c r="O314" s="401">
        <f t="shared" si="463"/>
        <v>2.7198101294253065E-2</v>
      </c>
      <c r="P314" s="401">
        <f t="shared" si="463"/>
        <v>2.81785733029093E-2</v>
      </c>
      <c r="Q314" s="401">
        <f t="shared" si="463"/>
        <v>2.8210071795755434E-2</v>
      </c>
      <c r="R314" s="401">
        <f t="shared" ref="R314" si="464">R310/R313</f>
        <v>2.5976382681564249E-2</v>
      </c>
      <c r="S314" s="401">
        <f t="shared" ref="S314" si="465">S310/S313</f>
        <v>2.5644519706255673E-2</v>
      </c>
      <c r="T314" s="401">
        <f t="shared" ref="T314" si="466">T310/T313</f>
        <v>2.4084149799084759E-2</v>
      </c>
      <c r="U314" s="401">
        <f t="shared" ref="U314" si="467">U310/U313</f>
        <v>2.3177451691008953E-2</v>
      </c>
      <c r="V314" s="401">
        <f t="shared" ref="V314" si="468">V310/V313</f>
        <v>2.2861462776862677E-2</v>
      </c>
      <c r="W314" s="401">
        <f t="shared" ref="W314" si="469">W310/W313</f>
        <v>2.3107381702337938E-2</v>
      </c>
      <c r="X314" s="401">
        <f t="shared" ref="X314" si="470">X310/X313</f>
        <v>2.2179009682053979E-2</v>
      </c>
      <c r="Y314" s="401">
        <f t="shared" ref="Y314" si="471">Y310/Y313</f>
        <v>2.2466048478523123E-2</v>
      </c>
      <c r="Z314" s="401">
        <f t="shared" ref="Z314" si="472">Z310/Z313</f>
        <v>2.2019424282479202E-2</v>
      </c>
      <c r="AA314" s="401">
        <f t="shared" ref="AA314" si="473">AA310/AA313</f>
        <v>2.158802108358222E-2</v>
      </c>
      <c r="AB314" s="401">
        <f t="shared" ref="AB314" si="474">AB310/AB313</f>
        <v>1.5389537196163495E-2</v>
      </c>
      <c r="AC314" s="401">
        <f t="shared" ref="AC314" si="475">AC310/AC313</f>
        <v>1.7311235407009365E-2</v>
      </c>
      <c r="AD314" s="401">
        <f t="shared" ref="AD314" si="476">AD310/AD313</f>
        <v>1.7941608909994272E-2</v>
      </c>
      <c r="AE314" s="401">
        <f t="shared" ref="AE314" si="477">AE310/AE313</f>
        <v>1.8054110218306475E-2</v>
      </c>
      <c r="AF314" s="405"/>
      <c r="AG314" s="397" t="s">
        <v>156</v>
      </c>
      <c r="AH314" s="576" t="s">
        <v>253</v>
      </c>
      <c r="AI314" s="576"/>
      <c r="AJ314" s="506"/>
      <c r="AK314" s="506"/>
      <c r="AL314" s="506"/>
      <c r="AM314" s="563"/>
    </row>
    <row r="315" spans="1:39" s="387" customFormat="1" ht="9.9499999999999993" customHeight="1">
      <c r="A315" s="1"/>
      <c r="B315" s="384" t="s">
        <v>133</v>
      </c>
      <c r="C315" s="635" t="s">
        <v>178</v>
      </c>
      <c r="D315" s="630"/>
      <c r="E315" s="630"/>
      <c r="F315" s="619"/>
      <c r="G315" s="385">
        <v>276.98499999999996</v>
      </c>
      <c r="H315" s="385">
        <v>282.09299999999996</v>
      </c>
      <c r="I315" s="385">
        <v>292.61200000000002</v>
      </c>
      <c r="J315" s="385">
        <v>290.31600000000003</v>
      </c>
      <c r="K315" s="385">
        <v>303.38400000000001</v>
      </c>
      <c r="L315" s="385">
        <v>317.73899999999992</v>
      </c>
      <c r="M315" s="385">
        <v>322.524</v>
      </c>
      <c r="N315" s="385">
        <v>332.09399999999999</v>
      </c>
      <c r="O315" s="385">
        <v>349.51000000000005</v>
      </c>
      <c r="P315" s="385">
        <v>361.28299999999996</v>
      </c>
      <c r="Q315" s="385">
        <v>368.69400000000002</v>
      </c>
      <c r="R315" s="385">
        <v>378.86100000000005</v>
      </c>
      <c r="S315" s="385">
        <v>329.7</v>
      </c>
      <c r="T315" s="385">
        <v>353.66400000000004</v>
      </c>
      <c r="U315" s="385">
        <v>325.68400000000003</v>
      </c>
      <c r="V315" s="385">
        <v>317.00800000000004</v>
      </c>
      <c r="W315" s="385">
        <v>316.65500000000003</v>
      </c>
      <c r="X315" s="385">
        <v>313.32099999999997</v>
      </c>
      <c r="Y315" s="385">
        <v>304.71899999999999</v>
      </c>
      <c r="Z315" s="385">
        <v>299.60699999999997</v>
      </c>
      <c r="AA315" s="385">
        <v>288.56</v>
      </c>
      <c r="AB315" s="385">
        <v>307.67900000000003</v>
      </c>
      <c r="AC315" s="385">
        <v>309.88299999999998</v>
      </c>
      <c r="AD315" s="385">
        <v>309.71999999999997</v>
      </c>
      <c r="AE315" s="385">
        <v>309.61899999999997</v>
      </c>
      <c r="AF315" s="408"/>
      <c r="AG315" s="581" t="s">
        <v>133</v>
      </c>
      <c r="AH315" s="582" t="s">
        <v>178</v>
      </c>
      <c r="AI315" s="582"/>
      <c r="AJ315" s="509"/>
      <c r="AK315" s="509"/>
      <c r="AL315" s="509"/>
      <c r="AM315" s="566"/>
    </row>
    <row r="316" spans="1:39" s="387" customFormat="1" ht="9.9499999999999993" customHeight="1">
      <c r="A316" s="1"/>
      <c r="B316" s="384" t="s">
        <v>182</v>
      </c>
      <c r="C316" s="635" t="s">
        <v>183</v>
      </c>
      <c r="D316" s="639"/>
      <c r="E316" s="639"/>
      <c r="F316" s="624"/>
      <c r="G316" s="385">
        <v>400.94676250000003</v>
      </c>
      <c r="H316" s="385">
        <v>389.67887500000001</v>
      </c>
      <c r="I316" s="385">
        <v>377.15899999999999</v>
      </c>
      <c r="J316" s="385">
        <v>355.61297907145928</v>
      </c>
      <c r="K316" s="385">
        <v>334.06695814291845</v>
      </c>
      <c r="L316" s="385">
        <v>312.52093721437762</v>
      </c>
      <c r="M316" s="385">
        <v>290.97491628583691</v>
      </c>
      <c r="N316" s="385">
        <v>269.42889535729608</v>
      </c>
      <c r="O316" s="385">
        <v>271.95259690486409</v>
      </c>
      <c r="P316" s="385">
        <v>274.47629845243205</v>
      </c>
      <c r="Q316" s="385">
        <v>277</v>
      </c>
      <c r="R316" s="385">
        <v>270</v>
      </c>
      <c r="S316" s="385">
        <v>242</v>
      </c>
      <c r="T316" s="385">
        <v>369.08299999999997</v>
      </c>
      <c r="U316" s="385">
        <v>362.11999999999995</v>
      </c>
      <c r="V316" s="385">
        <v>359</v>
      </c>
      <c r="W316" s="385">
        <v>356</v>
      </c>
      <c r="X316" s="385">
        <v>401</v>
      </c>
      <c r="Y316" s="385">
        <v>378.62</v>
      </c>
      <c r="Z316" s="385">
        <v>316</v>
      </c>
      <c r="AA316" s="385">
        <v>366</v>
      </c>
      <c r="AB316" s="385">
        <v>395</v>
      </c>
      <c r="AC316" s="385">
        <v>424</v>
      </c>
      <c r="AD316" s="385">
        <v>539</v>
      </c>
      <c r="AE316" s="385"/>
      <c r="AF316" s="408"/>
      <c r="AG316" s="581" t="s">
        <v>182</v>
      </c>
      <c r="AH316" s="582" t="s">
        <v>183</v>
      </c>
      <c r="AI316" s="582"/>
      <c r="AJ316" s="509"/>
      <c r="AK316" s="509"/>
      <c r="AL316" s="509"/>
      <c r="AM316" s="566"/>
    </row>
    <row r="317" spans="1:39" s="387" customFormat="1" ht="9.9499999999999993" customHeight="1">
      <c r="A317" s="1"/>
      <c r="B317" s="397" t="s">
        <v>133</v>
      </c>
      <c r="C317" s="631" t="s">
        <v>255</v>
      </c>
      <c r="D317" s="632"/>
      <c r="E317" s="632"/>
      <c r="F317" s="620"/>
      <c r="G317" s="390">
        <f>G315+G316</f>
        <v>677.93176249999999</v>
      </c>
      <c r="H317" s="390">
        <f t="shared" ref="H317" si="478">H315+H316</f>
        <v>671.77187499999991</v>
      </c>
      <c r="I317" s="390">
        <f t="shared" ref="I317" si="479">I315+I316</f>
        <v>669.77099999999996</v>
      </c>
      <c r="J317" s="390">
        <f t="shared" ref="J317" si="480">J315+J316</f>
        <v>645.92897907145925</v>
      </c>
      <c r="K317" s="390">
        <f t="shared" ref="K317" si="481">K315+K316</f>
        <v>637.45095814291847</v>
      </c>
      <c r="L317" s="390">
        <f t="shared" ref="L317" si="482">L315+L316</f>
        <v>630.25993721437749</v>
      </c>
      <c r="M317" s="390">
        <f t="shared" ref="M317" si="483">M315+M316</f>
        <v>613.49891628583691</v>
      </c>
      <c r="N317" s="390">
        <f t="shared" ref="N317" si="484">N315+N316</f>
        <v>601.52289535729608</v>
      </c>
      <c r="O317" s="390">
        <f t="shared" ref="O317" si="485">O315+O316</f>
        <v>621.46259690486409</v>
      </c>
      <c r="P317" s="390">
        <f t="shared" ref="P317" si="486">P315+P316</f>
        <v>635.75929845243195</v>
      </c>
      <c r="Q317" s="390">
        <f t="shared" ref="Q317" si="487">Q315+Q316</f>
        <v>645.69399999999996</v>
      </c>
      <c r="R317" s="390">
        <f t="shared" ref="R317" si="488">R315+R316</f>
        <v>648.8610000000001</v>
      </c>
      <c r="S317" s="390">
        <f t="shared" ref="S317" si="489">S315+S316</f>
        <v>571.70000000000005</v>
      </c>
      <c r="T317" s="390">
        <f t="shared" ref="T317" si="490">T315+T316</f>
        <v>722.74700000000007</v>
      </c>
      <c r="U317" s="390">
        <f t="shared" ref="U317" si="491">U315+U316</f>
        <v>687.80399999999997</v>
      </c>
      <c r="V317" s="390">
        <f t="shared" ref="V317" si="492">V315+V316</f>
        <v>676.00800000000004</v>
      </c>
      <c r="W317" s="390">
        <f t="shared" ref="W317" si="493">W315+W316</f>
        <v>672.65499999999997</v>
      </c>
      <c r="X317" s="390">
        <f t="shared" ref="X317" si="494">X315+X316</f>
        <v>714.32099999999991</v>
      </c>
      <c r="Y317" s="390">
        <f t="shared" ref="Y317" si="495">Y315+Y316</f>
        <v>683.33899999999994</v>
      </c>
      <c r="Z317" s="390">
        <f t="shared" ref="Z317" si="496">Z315+Z316</f>
        <v>615.60699999999997</v>
      </c>
      <c r="AA317" s="390">
        <f t="shared" ref="AA317" si="497">AA315+AA316</f>
        <v>654.55999999999995</v>
      </c>
      <c r="AB317" s="390">
        <f t="shared" ref="AB317" si="498">AB315+AB316</f>
        <v>702.67900000000009</v>
      </c>
      <c r="AC317" s="390">
        <f t="shared" ref="AC317" si="499">AC315+AC316</f>
        <v>733.88300000000004</v>
      </c>
      <c r="AD317" s="390">
        <f t="shared" ref="AD317" si="500">AD315+AD316</f>
        <v>848.72</v>
      </c>
      <c r="AE317" s="390">
        <f t="shared" ref="AE317" si="501">AE315+AE316</f>
        <v>309.61899999999997</v>
      </c>
      <c r="AF317" s="405"/>
      <c r="AG317" s="397" t="s">
        <v>133</v>
      </c>
      <c r="AH317" s="576" t="s">
        <v>255</v>
      </c>
      <c r="AI317" s="576"/>
      <c r="AJ317" s="506"/>
      <c r="AK317" s="506"/>
      <c r="AL317" s="506"/>
      <c r="AM317" s="563"/>
    </row>
    <row r="318" spans="1:39" s="387" customFormat="1" ht="9.9499999999999993" customHeight="1">
      <c r="A318" s="1"/>
      <c r="B318" s="384" t="s">
        <v>180</v>
      </c>
      <c r="C318" s="635" t="s">
        <v>178</v>
      </c>
      <c r="D318" s="630"/>
      <c r="E318" s="630"/>
      <c r="F318" s="619"/>
      <c r="G318" s="385">
        <v>26930.571500599079</v>
      </c>
      <c r="H318" s="385">
        <v>26612.478819390752</v>
      </c>
      <c r="I318" s="385">
        <v>26385.801773114974</v>
      </c>
      <c r="J318" s="385">
        <v>25910.198417979002</v>
      </c>
      <c r="K318" s="385">
        <v>26238.439500815468</v>
      </c>
      <c r="L318" s="385">
        <v>26232.243987274916</v>
      </c>
      <c r="M318" s="385">
        <v>26273.55679244364</v>
      </c>
      <c r="N318" s="385">
        <v>26417.015632018309</v>
      </c>
      <c r="O318" s="385">
        <v>27173.404208842032</v>
      </c>
      <c r="P318" s="385">
        <v>26778.810457100662</v>
      </c>
      <c r="Q318" s="385">
        <v>26611.524488449184</v>
      </c>
      <c r="R318" s="385">
        <v>26912.213870546417</v>
      </c>
      <c r="S318" s="385">
        <v>25526.496280006348</v>
      </c>
      <c r="T318" s="385">
        <v>24975.411774166685</v>
      </c>
      <c r="U318" s="385">
        <v>24135.779399540159</v>
      </c>
      <c r="V318" s="385">
        <v>23427.145333164841</v>
      </c>
      <c r="W318" s="385">
        <v>22886.882951245225</v>
      </c>
      <c r="X318" s="385">
        <v>22230.296096362916</v>
      </c>
      <c r="Y318" s="385">
        <v>21358.380919297091</v>
      </c>
      <c r="Z318" s="385">
        <v>20339.202471096021</v>
      </c>
      <c r="AA318" s="385">
        <v>19865.169040272172</v>
      </c>
      <c r="AB318" s="385">
        <v>19940.805148071748</v>
      </c>
      <c r="AC318" s="385">
        <v>20221.783214782437</v>
      </c>
      <c r="AD318" s="385">
        <v>19328.544949447954</v>
      </c>
      <c r="AE318" s="385">
        <v>18340.942489640402</v>
      </c>
      <c r="AF318" s="408"/>
      <c r="AG318" s="581" t="s">
        <v>180</v>
      </c>
      <c r="AH318" s="582" t="s">
        <v>178</v>
      </c>
      <c r="AI318" s="582"/>
      <c r="AJ318" s="509"/>
      <c r="AK318" s="509"/>
      <c r="AL318" s="509"/>
      <c r="AM318" s="566"/>
    </row>
    <row r="319" spans="1:39" s="387" customFormat="1" ht="9.9499999999999993" customHeight="1">
      <c r="A319" s="1"/>
      <c r="B319" s="384" t="s">
        <v>180</v>
      </c>
      <c r="C319" s="635" t="s">
        <v>183</v>
      </c>
      <c r="D319" s="639"/>
      <c r="E319" s="639"/>
      <c r="F319" s="624"/>
      <c r="G319" s="385">
        <v>7959</v>
      </c>
      <c r="H319" s="385">
        <v>8146</v>
      </c>
      <c r="I319" s="385">
        <v>8880</v>
      </c>
      <c r="J319" s="385">
        <v>8816</v>
      </c>
      <c r="K319" s="385">
        <v>9858</v>
      </c>
      <c r="L319" s="385">
        <v>9229</v>
      </c>
      <c r="M319" s="385">
        <v>9692</v>
      </c>
      <c r="N319" s="385">
        <v>8954</v>
      </c>
      <c r="O319" s="385">
        <v>8487</v>
      </c>
      <c r="P319" s="385">
        <v>7896</v>
      </c>
      <c r="Q319" s="385">
        <v>7787</v>
      </c>
      <c r="R319" s="385">
        <v>7632</v>
      </c>
      <c r="S319" s="385">
        <v>7166</v>
      </c>
      <c r="T319" s="385">
        <v>7953</v>
      </c>
      <c r="U319" s="385">
        <v>7837</v>
      </c>
      <c r="V319" s="385">
        <v>7847.3200000000006</v>
      </c>
      <c r="W319" s="385">
        <v>7643.4870000000001</v>
      </c>
      <c r="X319" s="385">
        <v>7574</v>
      </c>
      <c r="Y319" s="385">
        <v>7759.6679916040148</v>
      </c>
      <c r="Z319" s="385">
        <v>7656.8489999999993</v>
      </c>
      <c r="AA319" s="385">
        <v>7385.8774028568796</v>
      </c>
      <c r="AB319" s="385">
        <v>7462.5104327999979</v>
      </c>
      <c r="AC319" s="385">
        <v>7352.0542689879858</v>
      </c>
      <c r="AD319" s="385">
        <v>8002</v>
      </c>
      <c r="AE319" s="385"/>
      <c r="AF319" s="408"/>
      <c r="AG319" s="581" t="s">
        <v>180</v>
      </c>
      <c r="AH319" s="582" t="s">
        <v>183</v>
      </c>
      <c r="AI319" s="582"/>
      <c r="AJ319" s="509"/>
      <c r="AK319" s="509"/>
      <c r="AL319" s="509"/>
      <c r="AM319" s="566"/>
    </row>
    <row r="320" spans="1:39" s="387" customFormat="1" ht="9.9499999999999993" customHeight="1">
      <c r="A320" s="1"/>
      <c r="B320" s="397" t="s">
        <v>180</v>
      </c>
      <c r="C320" s="631" t="s">
        <v>255</v>
      </c>
      <c r="D320" s="632"/>
      <c r="E320" s="632"/>
      <c r="F320" s="620"/>
      <c r="G320" s="390">
        <f>G318+G319</f>
        <v>34889.571500599079</v>
      </c>
      <c r="H320" s="390">
        <f t="shared" ref="H320" si="502">H318+H319</f>
        <v>34758.478819390752</v>
      </c>
      <c r="I320" s="390">
        <f t="shared" ref="I320" si="503">I318+I319</f>
        <v>35265.801773114974</v>
      </c>
      <c r="J320" s="390">
        <f t="shared" ref="J320" si="504">J318+J319</f>
        <v>34726.198417979002</v>
      </c>
      <c r="K320" s="390">
        <f t="shared" ref="K320" si="505">K318+K319</f>
        <v>36096.439500815468</v>
      </c>
      <c r="L320" s="390">
        <f t="shared" ref="L320" si="506">L318+L319</f>
        <v>35461.243987274916</v>
      </c>
      <c r="M320" s="390">
        <f t="shared" ref="M320" si="507">M318+M319</f>
        <v>35965.55679244364</v>
      </c>
      <c r="N320" s="390">
        <f t="shared" ref="N320" si="508">N318+N319</f>
        <v>35371.015632018309</v>
      </c>
      <c r="O320" s="390">
        <f t="shared" ref="O320" si="509">O318+O319</f>
        <v>35660.404208842032</v>
      </c>
      <c r="P320" s="390">
        <f t="shared" ref="P320" si="510">P318+P319</f>
        <v>34674.810457100662</v>
      </c>
      <c r="Q320" s="390">
        <f t="shared" ref="Q320" si="511">Q318+Q319</f>
        <v>34398.524488449184</v>
      </c>
      <c r="R320" s="390">
        <f t="shared" ref="R320" si="512">R318+R319</f>
        <v>34544.213870546417</v>
      </c>
      <c r="S320" s="390">
        <f t="shared" ref="S320" si="513">S318+S319</f>
        <v>32692.496280006348</v>
      </c>
      <c r="T320" s="390">
        <f t="shared" ref="T320" si="514">T318+T319</f>
        <v>32928.411774166685</v>
      </c>
      <c r="U320" s="390">
        <f t="shared" ref="U320" si="515">U318+U319</f>
        <v>31972.779399540159</v>
      </c>
      <c r="V320" s="390">
        <f t="shared" ref="V320" si="516">V318+V319</f>
        <v>31274.465333164841</v>
      </c>
      <c r="W320" s="390">
        <f t="shared" ref="W320" si="517">W318+W319</f>
        <v>30530.369951245226</v>
      </c>
      <c r="X320" s="390">
        <f t="shared" ref="X320" si="518">X318+X319</f>
        <v>29804.296096362916</v>
      </c>
      <c r="Y320" s="390">
        <f t="shared" ref="Y320" si="519">Y318+Y319</f>
        <v>29118.048910901107</v>
      </c>
      <c r="Z320" s="390">
        <f t="shared" ref="Z320" si="520">Z318+Z319</f>
        <v>27996.05147109602</v>
      </c>
      <c r="AA320" s="390">
        <f t="shared" ref="AA320" si="521">AA318+AA319</f>
        <v>27251.046443129053</v>
      </c>
      <c r="AB320" s="390">
        <f t="shared" ref="AB320" si="522">AB318+AB319</f>
        <v>27403.315580871746</v>
      </c>
      <c r="AC320" s="390">
        <f t="shared" ref="AC320" si="523">AC318+AC319</f>
        <v>27573.837483770425</v>
      </c>
      <c r="AD320" s="390">
        <f t="shared" ref="AD320" si="524">AD318+AD319</f>
        <v>27330.544949447954</v>
      </c>
      <c r="AE320" s="390">
        <f t="shared" ref="AE320" si="525">AE318+AE319</f>
        <v>18340.942489640402</v>
      </c>
      <c r="AF320" s="405"/>
      <c r="AG320" s="397" t="s">
        <v>180</v>
      </c>
      <c r="AH320" s="576" t="s">
        <v>255</v>
      </c>
      <c r="AI320" s="576"/>
      <c r="AJ320" s="506"/>
      <c r="AK320" s="506"/>
      <c r="AL320" s="506"/>
      <c r="AM320" s="563"/>
    </row>
    <row r="321" spans="1:39" s="387" customFormat="1" ht="9.9499999999999993" customHeight="1">
      <c r="A321" s="1"/>
      <c r="B321" s="642" t="s">
        <v>156</v>
      </c>
      <c r="C321" s="631" t="s">
        <v>256</v>
      </c>
      <c r="D321" s="632"/>
      <c r="E321" s="632"/>
      <c r="F321" s="620"/>
      <c r="G321" s="401">
        <f>G317/G320</f>
        <v>1.9430784997985985E-2</v>
      </c>
      <c r="H321" s="401">
        <f t="shared" ref="H321" si="526">H317/H320</f>
        <v>1.9326849097470795E-2</v>
      </c>
      <c r="I321" s="401">
        <f t="shared" ref="I321" si="527">I317/I320</f>
        <v>1.899208202635003E-2</v>
      </c>
      <c r="J321" s="401">
        <f t="shared" ref="J321" si="528">J317/J320</f>
        <v>1.8600624557194217E-2</v>
      </c>
      <c r="K321" s="401">
        <f t="shared" ref="K321" si="529">K317/K320</f>
        <v>1.7659663029327796E-2</v>
      </c>
      <c r="L321" s="401">
        <f t="shared" ref="L321" si="530">L317/L320</f>
        <v>1.7773204387317686E-2</v>
      </c>
      <c r="M321" s="401">
        <f t="shared" ref="M321" si="531">M317/M320</f>
        <v>1.705795686207013E-2</v>
      </c>
      <c r="N321" s="401">
        <f t="shared" ref="N321" si="532">N317/N320</f>
        <v>1.7006096223394548E-2</v>
      </c>
      <c r="O321" s="401">
        <f t="shared" ref="O321" si="533">O317/O320</f>
        <v>1.7427244886662609E-2</v>
      </c>
      <c r="P321" s="401">
        <f t="shared" ref="P321" si="534">P317/P320</f>
        <v>1.8334903351209002E-2</v>
      </c>
      <c r="Q321" s="401">
        <f t="shared" ref="Q321" si="535">Q317/Q320</f>
        <v>1.877097955805692E-2</v>
      </c>
      <c r="R321" s="401">
        <f t="shared" ref="R321" si="536">R317/R320</f>
        <v>1.8783493016561053E-2</v>
      </c>
      <c r="S321" s="401">
        <f t="shared" ref="S321" si="537">S317/S320</f>
        <v>1.7487193241637927E-2</v>
      </c>
      <c r="T321" s="401">
        <f t="shared" ref="T321" si="538">T317/T320</f>
        <v>2.1949039174947893E-2</v>
      </c>
      <c r="U321" s="401">
        <f t="shared" ref="U321" si="539">U317/U320</f>
        <v>2.1512174196838582E-2</v>
      </c>
      <c r="V321" s="401">
        <f t="shared" ref="V321" si="540">V317/V320</f>
        <v>2.1615333557217713E-2</v>
      </c>
      <c r="W321" s="401">
        <f t="shared" ref="W321" si="541">W317/W320</f>
        <v>2.2032323914652228E-2</v>
      </c>
      <c r="X321" s="401">
        <f t="shared" ref="X321" si="542">X317/X320</f>
        <v>2.3967048162803956E-2</v>
      </c>
      <c r="Y321" s="401">
        <f t="shared" ref="Y321" si="543">Y317/Y320</f>
        <v>2.3467884200997203E-2</v>
      </c>
      <c r="Z321" s="401">
        <f t="shared" ref="Z321" si="544">Z317/Z320</f>
        <v>2.1989065159262602E-2</v>
      </c>
      <c r="AA321" s="401">
        <f t="shared" ref="AA321" si="545">AA317/AA320</f>
        <v>2.4019628066981536E-2</v>
      </c>
      <c r="AB321" s="401">
        <f t="shared" ref="AB321" si="546">AB317/AB320</f>
        <v>2.5642116112784871E-2</v>
      </c>
      <c r="AC321" s="401">
        <f t="shared" ref="AC321" si="547">AC317/AC320</f>
        <v>2.6615192768578304E-2</v>
      </c>
      <c r="AD321" s="401">
        <f t="shared" ref="AD321" si="548">AD317/AD320</f>
        <v>3.1053899641219674E-2</v>
      </c>
      <c r="AE321" s="401">
        <f t="shared" ref="AE321" si="549">AE317/AE320</f>
        <v>1.6881302592540351E-2</v>
      </c>
      <c r="AF321" s="405"/>
      <c r="AG321" s="397" t="s">
        <v>156</v>
      </c>
      <c r="AH321" s="576" t="s">
        <v>256</v>
      </c>
      <c r="AI321" s="576"/>
      <c r="AJ321" s="506"/>
      <c r="AK321" s="506"/>
      <c r="AL321" s="506"/>
      <c r="AM321" s="563"/>
    </row>
    <row r="322" spans="1:39" s="387" customFormat="1" ht="9.9499999999999993" customHeight="1">
      <c r="A322" s="1"/>
      <c r="B322" s="642" t="s">
        <v>156</v>
      </c>
      <c r="C322" s="631" t="s">
        <v>259</v>
      </c>
      <c r="D322" s="632"/>
      <c r="E322" s="632"/>
      <c r="F322" s="620"/>
      <c r="G322" s="644" t="s">
        <v>257</v>
      </c>
      <c r="H322" s="401"/>
      <c r="I322" s="401"/>
      <c r="J322" s="401"/>
      <c r="K322" s="401"/>
      <c r="L322" s="401"/>
      <c r="M322" s="401"/>
      <c r="N322" s="401"/>
      <c r="O322" s="401"/>
      <c r="P322" s="401"/>
      <c r="Q322" s="401"/>
      <c r="R322" s="401"/>
      <c r="S322" s="401"/>
      <c r="T322" s="401"/>
      <c r="U322" s="401"/>
      <c r="V322" s="401"/>
      <c r="W322" s="401"/>
      <c r="X322" s="401"/>
      <c r="Y322" s="401"/>
      <c r="Z322" s="401"/>
      <c r="AA322" s="401"/>
      <c r="AB322" s="401"/>
      <c r="AC322" s="401"/>
      <c r="AD322" s="401"/>
      <c r="AE322" s="401"/>
      <c r="AF322" s="405"/>
      <c r="AG322" s="397" t="s">
        <v>156</v>
      </c>
      <c r="AH322" s="576" t="s">
        <v>259</v>
      </c>
      <c r="AI322" s="576"/>
      <c r="AJ322" s="506"/>
      <c r="AK322" s="506"/>
      <c r="AL322" s="506"/>
      <c r="AM322" s="563"/>
    </row>
    <row r="323" spans="1:39" s="387" customFormat="1" ht="9.9499999999999993" customHeight="1">
      <c r="A323" s="1"/>
      <c r="B323" s="384" t="s">
        <v>175</v>
      </c>
      <c r="C323" s="635" t="s">
        <v>176</v>
      </c>
      <c r="D323" s="630"/>
      <c r="E323" s="630"/>
      <c r="F323" s="619"/>
      <c r="G323" s="385">
        <v>352.839</v>
      </c>
      <c r="H323" s="385">
        <v>340.22500000000002</v>
      </c>
      <c r="I323" s="385">
        <v>358.15600000000001</v>
      </c>
      <c r="J323" s="385">
        <v>359.89</v>
      </c>
      <c r="K323" s="385">
        <v>368.39400000000001</v>
      </c>
      <c r="L323" s="385">
        <v>390.75300000000004</v>
      </c>
      <c r="M323" s="385">
        <v>398.20600000000002</v>
      </c>
      <c r="N323" s="385">
        <v>413.11200000000002</v>
      </c>
      <c r="O323" s="385">
        <v>386.51799999999997</v>
      </c>
      <c r="P323" s="385">
        <v>385.411</v>
      </c>
      <c r="Q323" s="385">
        <v>391.47300000000001</v>
      </c>
      <c r="R323" s="385">
        <v>393.90600000000001</v>
      </c>
      <c r="S323" s="385">
        <v>361.73099999999999</v>
      </c>
      <c r="T323" s="385">
        <v>364.80200000000002</v>
      </c>
      <c r="U323" s="385">
        <v>355.07299999999998</v>
      </c>
      <c r="V323" s="385">
        <v>342.94099999999997</v>
      </c>
      <c r="W323" s="385">
        <v>343.32</v>
      </c>
      <c r="X323" s="385">
        <v>335.91399999999999</v>
      </c>
      <c r="Y323" s="385">
        <v>314.25200000000001</v>
      </c>
      <c r="Z323" s="385">
        <v>287.75400000000002</v>
      </c>
      <c r="AA323" s="385">
        <v>291.45</v>
      </c>
      <c r="AB323" s="385">
        <v>311.72199999999998</v>
      </c>
      <c r="AC323" s="385">
        <v>308.40899999999999</v>
      </c>
      <c r="AD323" s="385">
        <v>304.35899999999998</v>
      </c>
      <c r="AE323" s="385">
        <v>301.14400000000001</v>
      </c>
      <c r="AF323" s="408"/>
      <c r="AG323" s="581" t="s">
        <v>175</v>
      </c>
      <c r="AH323" s="582" t="s">
        <v>176</v>
      </c>
      <c r="AI323" s="582"/>
      <c r="AJ323" s="509"/>
      <c r="AK323" s="509"/>
      <c r="AL323" s="509"/>
      <c r="AM323" s="566"/>
    </row>
    <row r="324" spans="1:39" s="387" customFormat="1" ht="9.9499999999999993" customHeight="1">
      <c r="A324" s="1"/>
      <c r="B324" s="384" t="s">
        <v>177</v>
      </c>
      <c r="C324" s="635" t="s">
        <v>176</v>
      </c>
      <c r="D324" s="630"/>
      <c r="E324" s="630"/>
      <c r="F324" s="619"/>
      <c r="G324" s="399" t="s">
        <v>169</v>
      </c>
      <c r="H324" s="399" t="s">
        <v>169</v>
      </c>
      <c r="I324" s="399" t="s">
        <v>169</v>
      </c>
      <c r="J324" s="399" t="s">
        <v>169</v>
      </c>
      <c r="K324" s="399" t="s">
        <v>169</v>
      </c>
      <c r="L324" s="399" t="s">
        <v>169</v>
      </c>
      <c r="M324" s="399" t="s">
        <v>169</v>
      </c>
      <c r="N324" s="399" t="s">
        <v>169</v>
      </c>
      <c r="O324" s="399" t="s">
        <v>169</v>
      </c>
      <c r="P324" s="399" t="s">
        <v>169</v>
      </c>
      <c r="Q324" s="399" t="s">
        <v>169</v>
      </c>
      <c r="R324" s="399" t="s">
        <v>169</v>
      </c>
      <c r="S324" s="385">
        <v>40.555</v>
      </c>
      <c r="T324" s="385">
        <v>41.508000000000003</v>
      </c>
      <c r="U324" s="385">
        <v>41.280999999999999</v>
      </c>
      <c r="V324" s="385">
        <v>54.930999999999997</v>
      </c>
      <c r="W324" s="385">
        <v>53.938000000000002</v>
      </c>
      <c r="X324" s="385">
        <v>52.545999999999999</v>
      </c>
      <c r="Y324" s="385">
        <v>49.523000000000003</v>
      </c>
      <c r="Z324" s="385">
        <v>48.831000000000003</v>
      </c>
      <c r="AA324" s="385">
        <v>45.933</v>
      </c>
      <c r="AB324" s="385">
        <v>32.128</v>
      </c>
      <c r="AC324" s="385">
        <v>45.222999999999999</v>
      </c>
      <c r="AD324" s="385">
        <v>46.505000000000003</v>
      </c>
      <c r="AE324" s="385">
        <v>47.338999999999999</v>
      </c>
      <c r="AF324" s="408"/>
      <c r="AG324" s="581" t="s">
        <v>177</v>
      </c>
      <c r="AH324" s="582" t="s">
        <v>176</v>
      </c>
      <c r="AI324" s="582"/>
      <c r="AJ324" s="509"/>
      <c r="AK324" s="509"/>
      <c r="AL324" s="509"/>
      <c r="AM324" s="566"/>
    </row>
    <row r="325" spans="1:39" s="387" customFormat="1" ht="9.9499999999999993" customHeight="1">
      <c r="A325" s="1"/>
      <c r="B325" s="397" t="s">
        <v>133</v>
      </c>
      <c r="C325" s="636" t="s">
        <v>176</v>
      </c>
      <c r="D325" s="632"/>
      <c r="E325" s="632"/>
      <c r="F325" s="620"/>
      <c r="G325" s="390">
        <f>G323</f>
        <v>352.839</v>
      </c>
      <c r="H325" s="390">
        <f t="shared" ref="H325:R325" si="550">H323</f>
        <v>340.22500000000002</v>
      </c>
      <c r="I325" s="390">
        <f t="shared" si="550"/>
        <v>358.15600000000001</v>
      </c>
      <c r="J325" s="390">
        <f t="shared" si="550"/>
        <v>359.89</v>
      </c>
      <c r="K325" s="390">
        <f t="shared" si="550"/>
        <v>368.39400000000001</v>
      </c>
      <c r="L325" s="390">
        <f t="shared" si="550"/>
        <v>390.75300000000004</v>
      </c>
      <c r="M325" s="390">
        <f t="shared" si="550"/>
        <v>398.20600000000002</v>
      </c>
      <c r="N325" s="390">
        <f t="shared" si="550"/>
        <v>413.11200000000002</v>
      </c>
      <c r="O325" s="390">
        <f t="shared" si="550"/>
        <v>386.51799999999997</v>
      </c>
      <c r="P325" s="390">
        <f t="shared" si="550"/>
        <v>385.411</v>
      </c>
      <c r="Q325" s="390">
        <f t="shared" si="550"/>
        <v>391.47300000000001</v>
      </c>
      <c r="R325" s="390">
        <f t="shared" si="550"/>
        <v>393.90600000000001</v>
      </c>
      <c r="S325" s="390">
        <f t="shared" ref="S325:AE325" si="551">S323+S324</f>
        <v>402.286</v>
      </c>
      <c r="T325" s="390">
        <f t="shared" si="551"/>
        <v>406.31</v>
      </c>
      <c r="U325" s="390">
        <f t="shared" si="551"/>
        <v>396.35399999999998</v>
      </c>
      <c r="V325" s="390">
        <f t="shared" si="551"/>
        <v>397.87199999999996</v>
      </c>
      <c r="W325" s="390">
        <f t="shared" si="551"/>
        <v>397.25799999999998</v>
      </c>
      <c r="X325" s="390">
        <f t="shared" si="551"/>
        <v>388.46</v>
      </c>
      <c r="Y325" s="390">
        <f t="shared" si="551"/>
        <v>363.77500000000003</v>
      </c>
      <c r="Z325" s="390">
        <f t="shared" si="551"/>
        <v>336.58500000000004</v>
      </c>
      <c r="AA325" s="390">
        <f t="shared" si="551"/>
        <v>337.38299999999998</v>
      </c>
      <c r="AB325" s="390">
        <f t="shared" si="551"/>
        <v>343.84999999999997</v>
      </c>
      <c r="AC325" s="390">
        <f t="shared" si="551"/>
        <v>353.63200000000001</v>
      </c>
      <c r="AD325" s="390">
        <f t="shared" si="551"/>
        <v>350.86399999999998</v>
      </c>
      <c r="AE325" s="390">
        <f t="shared" si="551"/>
        <v>348.483</v>
      </c>
      <c r="AF325" s="407"/>
      <c r="AG325" s="579" t="s">
        <v>133</v>
      </c>
      <c r="AH325" s="580" t="s">
        <v>176</v>
      </c>
      <c r="AI325" s="580"/>
      <c r="AJ325" s="508"/>
      <c r="AK325" s="508"/>
      <c r="AL325" s="508"/>
      <c r="AM325" s="565"/>
    </row>
    <row r="326" spans="1:39" s="387" customFormat="1" ht="9.9499999999999993" customHeight="1">
      <c r="A326" s="1"/>
      <c r="B326" s="384" t="s">
        <v>155</v>
      </c>
      <c r="C326" s="635" t="s">
        <v>179</v>
      </c>
      <c r="D326" s="630"/>
      <c r="E326" s="630"/>
      <c r="F326" s="619"/>
      <c r="G326" s="391">
        <v>36192</v>
      </c>
      <c r="H326" s="391">
        <v>36169</v>
      </c>
      <c r="I326" s="391">
        <v>36504</v>
      </c>
      <c r="J326" s="391">
        <v>36643</v>
      </c>
      <c r="K326" s="391">
        <v>37485</v>
      </c>
      <c r="L326" s="391">
        <v>38048</v>
      </c>
      <c r="M326" s="391">
        <v>38814</v>
      </c>
      <c r="N326" s="391">
        <v>39434</v>
      </c>
      <c r="O326" s="391">
        <v>39810</v>
      </c>
      <c r="P326" s="391">
        <v>39992</v>
      </c>
      <c r="Q326" s="391">
        <v>40304</v>
      </c>
      <c r="R326" s="391">
        <v>40633</v>
      </c>
      <c r="S326" s="391">
        <v>40313</v>
      </c>
      <c r="T326" s="391">
        <v>40237</v>
      </c>
      <c r="U326" s="392">
        <v>39142</v>
      </c>
      <c r="V326" s="391">
        <v>38486</v>
      </c>
      <c r="W326" s="391">
        <v>38067</v>
      </c>
      <c r="X326" s="391">
        <v>37011</v>
      </c>
      <c r="Y326" s="391">
        <v>35742</v>
      </c>
      <c r="Z326" s="391">
        <v>34517</v>
      </c>
      <c r="AA326" s="391">
        <v>33799</v>
      </c>
      <c r="AB326" s="391">
        <v>34327</v>
      </c>
      <c r="AC326" s="391">
        <v>35312</v>
      </c>
      <c r="AD326" s="391">
        <v>34731</v>
      </c>
      <c r="AE326" s="391">
        <v>33533</v>
      </c>
      <c r="AF326" s="406">
        <v>33490</v>
      </c>
      <c r="AG326" s="577" t="s">
        <v>155</v>
      </c>
      <c r="AH326" s="578" t="s">
        <v>179</v>
      </c>
      <c r="AI326" s="578"/>
      <c r="AJ326" s="507"/>
      <c r="AK326" s="507"/>
      <c r="AL326" s="507"/>
      <c r="AM326" s="564"/>
    </row>
    <row r="327" spans="1:39" s="387" customFormat="1" ht="9.9499999999999993" customHeight="1">
      <c r="A327" s="1"/>
      <c r="B327" s="397" t="s">
        <v>180</v>
      </c>
      <c r="C327" s="636" t="s">
        <v>181</v>
      </c>
      <c r="D327" s="632"/>
      <c r="E327" s="632"/>
      <c r="F327" s="620"/>
      <c r="G327" s="400">
        <v>0.25589711813110422</v>
      </c>
      <c r="H327" s="400">
        <v>0.26421856232158053</v>
      </c>
      <c r="I327" s="400">
        <v>0.27718053437664436</v>
      </c>
      <c r="J327" s="400">
        <v>0.29290182523322322</v>
      </c>
      <c r="K327" s="400">
        <v>0.30002829129477204</v>
      </c>
      <c r="L327" s="400">
        <v>0.31054867569189143</v>
      </c>
      <c r="M327" s="400">
        <v>0.32309072003803674</v>
      </c>
      <c r="N327" s="400">
        <v>0.3300954599579472</v>
      </c>
      <c r="O327" s="400">
        <v>0.31742265237774347</v>
      </c>
      <c r="P327" s="400">
        <v>0.33039581773603061</v>
      </c>
      <c r="Q327" s="400">
        <v>0.33972994024292419</v>
      </c>
      <c r="R327" s="400">
        <v>0.3376759316184772</v>
      </c>
      <c r="S327" s="400">
        <v>0.36679244214009504</v>
      </c>
      <c r="T327" s="400">
        <v>0.3792923981865774</v>
      </c>
      <c r="U327" s="386">
        <v>0.38337899444228302</v>
      </c>
      <c r="V327" s="400">
        <v>0.39128136638869093</v>
      </c>
      <c r="W327" s="400">
        <v>0.39877366350788807</v>
      </c>
      <c r="X327" s="400">
        <v>0.39935975530618151</v>
      </c>
      <c r="Y327" s="400">
        <v>0.40242904931741114</v>
      </c>
      <c r="Z327" s="400">
        <v>0.41074825532068193</v>
      </c>
      <c r="AA327" s="400">
        <v>0.41225571643326209</v>
      </c>
      <c r="AB327" s="400">
        <v>0.41909269239747876</v>
      </c>
      <c r="AC327" s="400">
        <v>0.42733962350525495</v>
      </c>
      <c r="AD327" s="400">
        <v>0.44347859406731877</v>
      </c>
      <c r="AE327" s="400">
        <v>0.4530479679825723</v>
      </c>
      <c r="AF327" s="409">
        <v>0.46197468617106918</v>
      </c>
      <c r="AG327" s="583" t="s">
        <v>180</v>
      </c>
      <c r="AH327" s="584" t="s">
        <v>221</v>
      </c>
      <c r="AI327" s="584"/>
      <c r="AJ327" s="510"/>
      <c r="AK327" s="510"/>
      <c r="AL327" s="510"/>
      <c r="AM327" s="567"/>
    </row>
    <row r="328" spans="1:39" s="387" customFormat="1" ht="9.9499999999999993" customHeight="1">
      <c r="A328" s="1"/>
      <c r="B328" s="397" t="s">
        <v>180</v>
      </c>
      <c r="C328" s="636" t="s">
        <v>176</v>
      </c>
      <c r="D328" s="632"/>
      <c r="E328" s="632"/>
      <c r="F328" s="620"/>
      <c r="G328" s="390">
        <f>G327*G326</f>
        <v>9261.4284994009231</v>
      </c>
      <c r="H328" s="390">
        <f t="shared" ref="H328:AE328" si="552">H327*H326</f>
        <v>9556.5211806092466</v>
      </c>
      <c r="I328" s="390">
        <f t="shared" si="552"/>
        <v>10118.198226885026</v>
      </c>
      <c r="J328" s="390">
        <f t="shared" si="552"/>
        <v>10732.801582020998</v>
      </c>
      <c r="K328" s="390">
        <f t="shared" si="552"/>
        <v>11246.56049918453</v>
      </c>
      <c r="L328" s="390">
        <f t="shared" si="552"/>
        <v>11815.756012725085</v>
      </c>
      <c r="M328" s="390">
        <f t="shared" si="552"/>
        <v>12540.443207556358</v>
      </c>
      <c r="N328" s="390">
        <f t="shared" si="552"/>
        <v>13016.98436798169</v>
      </c>
      <c r="O328" s="390">
        <f t="shared" si="552"/>
        <v>12636.595791157968</v>
      </c>
      <c r="P328" s="390">
        <f t="shared" si="552"/>
        <v>13213.189542899336</v>
      </c>
      <c r="Q328" s="390">
        <f t="shared" si="552"/>
        <v>13692.475511550816</v>
      </c>
      <c r="R328" s="390">
        <f t="shared" si="552"/>
        <v>13720.786129453583</v>
      </c>
      <c r="S328" s="390">
        <f t="shared" si="552"/>
        <v>14786.503719993652</v>
      </c>
      <c r="T328" s="390">
        <f t="shared" si="552"/>
        <v>15261.588225833315</v>
      </c>
      <c r="U328" s="390">
        <f t="shared" si="552"/>
        <v>15006.220600459841</v>
      </c>
      <c r="V328" s="390">
        <f t="shared" si="552"/>
        <v>15058.854666835159</v>
      </c>
      <c r="W328" s="390">
        <f t="shared" si="552"/>
        <v>15180.117048754775</v>
      </c>
      <c r="X328" s="390">
        <f t="shared" si="552"/>
        <v>14780.703903637084</v>
      </c>
      <c r="Y328" s="390">
        <f t="shared" si="552"/>
        <v>14383.619080702909</v>
      </c>
      <c r="Z328" s="390">
        <f t="shared" si="552"/>
        <v>14177.797528903979</v>
      </c>
      <c r="AA328" s="390">
        <f t="shared" si="552"/>
        <v>13933.830959727826</v>
      </c>
      <c r="AB328" s="390">
        <f t="shared" si="552"/>
        <v>14386.194851928254</v>
      </c>
      <c r="AC328" s="390">
        <f t="shared" si="552"/>
        <v>15090.216785217563</v>
      </c>
      <c r="AD328" s="390">
        <f t="shared" si="552"/>
        <v>15402.455050552047</v>
      </c>
      <c r="AE328" s="390">
        <f t="shared" si="552"/>
        <v>15192.057510359597</v>
      </c>
      <c r="AF328" s="407"/>
      <c r="AG328" s="579" t="s">
        <v>180</v>
      </c>
      <c r="AH328" s="580" t="s">
        <v>176</v>
      </c>
      <c r="AI328" s="580"/>
      <c r="AJ328" s="508"/>
      <c r="AK328" s="508"/>
      <c r="AL328" s="508"/>
      <c r="AM328" s="565"/>
    </row>
    <row r="329" spans="1:39" s="387" customFormat="1" ht="9.9499999999999993" customHeight="1">
      <c r="A329" s="1"/>
      <c r="B329" s="397" t="s">
        <v>180</v>
      </c>
      <c r="C329" s="636" t="s">
        <v>178</v>
      </c>
      <c r="D329" s="632"/>
      <c r="E329" s="632"/>
      <c r="F329" s="620"/>
      <c r="G329" s="390">
        <f>G326-G328</f>
        <v>26930.571500599079</v>
      </c>
      <c r="H329" s="390">
        <f t="shared" ref="H329:AE329" si="553">H326-H328</f>
        <v>26612.478819390752</v>
      </c>
      <c r="I329" s="390">
        <f t="shared" si="553"/>
        <v>26385.801773114974</v>
      </c>
      <c r="J329" s="390">
        <f t="shared" si="553"/>
        <v>25910.198417979002</v>
      </c>
      <c r="K329" s="390">
        <f t="shared" si="553"/>
        <v>26238.439500815468</v>
      </c>
      <c r="L329" s="390">
        <f t="shared" si="553"/>
        <v>26232.243987274916</v>
      </c>
      <c r="M329" s="390">
        <f t="shared" si="553"/>
        <v>26273.55679244364</v>
      </c>
      <c r="N329" s="390">
        <f t="shared" si="553"/>
        <v>26417.015632018309</v>
      </c>
      <c r="O329" s="390">
        <f t="shared" si="553"/>
        <v>27173.404208842032</v>
      </c>
      <c r="P329" s="390">
        <f t="shared" si="553"/>
        <v>26778.810457100662</v>
      </c>
      <c r="Q329" s="390">
        <f t="shared" si="553"/>
        <v>26611.524488449184</v>
      </c>
      <c r="R329" s="390">
        <f t="shared" si="553"/>
        <v>26912.213870546417</v>
      </c>
      <c r="S329" s="390">
        <f t="shared" si="553"/>
        <v>25526.496280006348</v>
      </c>
      <c r="T329" s="390">
        <f t="shared" si="553"/>
        <v>24975.411774166685</v>
      </c>
      <c r="U329" s="390">
        <f t="shared" si="553"/>
        <v>24135.779399540159</v>
      </c>
      <c r="V329" s="390">
        <f t="shared" si="553"/>
        <v>23427.145333164841</v>
      </c>
      <c r="W329" s="390">
        <f t="shared" si="553"/>
        <v>22886.882951245225</v>
      </c>
      <c r="X329" s="390">
        <f t="shared" si="553"/>
        <v>22230.296096362916</v>
      </c>
      <c r="Y329" s="390">
        <f t="shared" si="553"/>
        <v>21358.380919297091</v>
      </c>
      <c r="Z329" s="390">
        <f t="shared" si="553"/>
        <v>20339.202471096021</v>
      </c>
      <c r="AA329" s="390">
        <f t="shared" si="553"/>
        <v>19865.169040272172</v>
      </c>
      <c r="AB329" s="390">
        <f t="shared" si="553"/>
        <v>19940.805148071748</v>
      </c>
      <c r="AC329" s="390">
        <f t="shared" si="553"/>
        <v>20221.783214782437</v>
      </c>
      <c r="AD329" s="390">
        <f t="shared" si="553"/>
        <v>19328.544949447954</v>
      </c>
      <c r="AE329" s="390">
        <f t="shared" si="553"/>
        <v>18340.942489640402</v>
      </c>
      <c r="AF329" s="407"/>
      <c r="AG329" s="579" t="s">
        <v>180</v>
      </c>
      <c r="AH329" s="580" t="s">
        <v>178</v>
      </c>
      <c r="AI329" s="580"/>
      <c r="AJ329" s="508"/>
      <c r="AK329" s="508"/>
      <c r="AL329" s="508"/>
      <c r="AM329" s="565"/>
    </row>
    <row r="330" spans="1:39" s="387" customFormat="1" ht="9.9499999999999993" customHeight="1">
      <c r="A330" s="1"/>
      <c r="B330" s="642" t="s">
        <v>156</v>
      </c>
      <c r="C330" s="631" t="s">
        <v>256</v>
      </c>
      <c r="D330" s="632"/>
      <c r="E330" s="632"/>
      <c r="F330" s="620"/>
      <c r="G330" s="401">
        <f>G325/G328</f>
        <v>3.8097686552654747E-2</v>
      </c>
      <c r="H330" s="401">
        <f t="shared" ref="H330:AE330" si="554">H325/H328</f>
        <v>3.5601344209892707E-2</v>
      </c>
      <c r="I330" s="401">
        <f t="shared" si="554"/>
        <v>3.5397211239481856E-2</v>
      </c>
      <c r="J330" s="401">
        <f t="shared" si="554"/>
        <v>3.3531785456918164E-2</v>
      </c>
      <c r="K330" s="401">
        <f t="shared" si="554"/>
        <v>3.2756147982017404E-2</v>
      </c>
      <c r="L330" s="401">
        <f t="shared" si="554"/>
        <v>3.3070503451423254E-2</v>
      </c>
      <c r="M330" s="401">
        <f t="shared" si="554"/>
        <v>3.1753742145258258E-2</v>
      </c>
      <c r="N330" s="401">
        <f t="shared" si="554"/>
        <v>3.1736382891888952E-2</v>
      </c>
      <c r="O330" s="401">
        <f t="shared" si="554"/>
        <v>3.0587193448923397E-2</v>
      </c>
      <c r="P330" s="401">
        <f t="shared" si="554"/>
        <v>2.916865748036717E-2</v>
      </c>
      <c r="Q330" s="401">
        <f t="shared" si="554"/>
        <v>2.8590374302277032E-2</v>
      </c>
      <c r="R330" s="401">
        <f t="shared" si="554"/>
        <v>2.8708704900984192E-2</v>
      </c>
      <c r="S330" s="401">
        <f t="shared" si="554"/>
        <v>2.7206296202126997E-2</v>
      </c>
      <c r="T330" s="401">
        <f t="shared" si="554"/>
        <v>2.662304826913351E-2</v>
      </c>
      <c r="U330" s="401">
        <f t="shared" si="554"/>
        <v>2.6412646498603011E-2</v>
      </c>
      <c r="V330" s="401">
        <f t="shared" si="554"/>
        <v>2.6421132868507766E-2</v>
      </c>
      <c r="W330" s="401">
        <f t="shared" si="554"/>
        <v>2.6169626935293431E-2</v>
      </c>
      <c r="X330" s="401">
        <f t="shared" si="554"/>
        <v>2.6281562943995633E-2</v>
      </c>
      <c r="Y330" s="401">
        <f t="shared" si="554"/>
        <v>2.529092281705661E-2</v>
      </c>
      <c r="Z330" s="401">
        <f t="shared" si="554"/>
        <v>2.374028824391174E-2</v>
      </c>
      <c r="AA330" s="401">
        <f t="shared" si="554"/>
        <v>2.421322613824721E-2</v>
      </c>
      <c r="AB330" s="401">
        <f t="shared" si="554"/>
        <v>2.3901386262254888E-2</v>
      </c>
      <c r="AC330" s="401">
        <f t="shared" si="554"/>
        <v>2.3434520857673783E-2</v>
      </c>
      <c r="AD330" s="401">
        <f t="shared" si="554"/>
        <v>2.277974510222151E-2</v>
      </c>
      <c r="AE330" s="401">
        <f t="shared" si="554"/>
        <v>2.2938499262681596E-2</v>
      </c>
      <c r="AF330" s="405"/>
      <c r="AG330" s="397" t="s">
        <v>156</v>
      </c>
      <c r="AH330" s="576" t="s">
        <v>256</v>
      </c>
      <c r="AI330" s="576"/>
      <c r="AJ330" s="506"/>
      <c r="AK330" s="506"/>
      <c r="AL330" s="506"/>
      <c r="AM330" s="563"/>
    </row>
    <row r="331" spans="1:39" s="387" customFormat="1" ht="9.9499999999999993" customHeight="1">
      <c r="A331" s="1"/>
      <c r="B331" s="384" t="s">
        <v>133</v>
      </c>
      <c r="C331" s="585" t="s">
        <v>184</v>
      </c>
      <c r="D331" s="511"/>
      <c r="E331" s="640"/>
      <c r="F331" s="625"/>
      <c r="G331" s="385">
        <v>1498.1100000000001</v>
      </c>
      <c r="H331" s="385">
        <v>1492.49</v>
      </c>
      <c r="I331" s="385">
        <v>1482.93</v>
      </c>
      <c r="J331" s="385">
        <v>1475.98</v>
      </c>
      <c r="K331" s="385">
        <v>1468.1800000000003</v>
      </c>
      <c r="L331" s="385">
        <v>1456.7699999999998</v>
      </c>
      <c r="M331" s="385">
        <v>1447.68</v>
      </c>
      <c r="N331" s="385">
        <v>1439.89</v>
      </c>
      <c r="O331" s="385">
        <v>1432.89</v>
      </c>
      <c r="P331" s="385">
        <v>1425.4599999999998</v>
      </c>
      <c r="Q331" s="385">
        <v>1417.5800000000002</v>
      </c>
      <c r="R331" s="385">
        <v>1410.41</v>
      </c>
      <c r="S331" s="385">
        <v>1399.47</v>
      </c>
      <c r="T331" s="385">
        <v>1391.88</v>
      </c>
      <c r="U331" s="385">
        <v>1385.16</v>
      </c>
      <c r="V331" s="385">
        <v>1380.28</v>
      </c>
      <c r="W331" s="385">
        <v>1374.0400000000002</v>
      </c>
      <c r="X331" s="385">
        <v>1371.2700000000002</v>
      </c>
      <c r="Y331" s="385">
        <v>1367.97</v>
      </c>
      <c r="Z331" s="385">
        <v>1365.94</v>
      </c>
      <c r="AA331" s="385">
        <v>1363.8999999999999</v>
      </c>
      <c r="AB331" s="385">
        <v>1261.5</v>
      </c>
      <c r="AC331" s="385">
        <v>1279.2</v>
      </c>
      <c r="AD331" s="385">
        <v>1297.1000000000001</v>
      </c>
      <c r="AE331" s="217">
        <v>1301.18</v>
      </c>
      <c r="AF331" s="410"/>
      <c r="AG331" s="586" t="s">
        <v>133</v>
      </c>
      <c r="AH331" s="587" t="s">
        <v>184</v>
      </c>
      <c r="AI331" s="587"/>
      <c r="AJ331" s="512"/>
      <c r="AK331" s="512"/>
      <c r="AL331" s="512"/>
      <c r="AM331" s="568"/>
    </row>
    <row r="332" spans="1:39" s="387" customFormat="1" ht="9.9499999999999993" customHeight="1">
      <c r="A332" s="1"/>
      <c r="B332" s="384" t="s">
        <v>155</v>
      </c>
      <c r="C332" s="585" t="s">
        <v>185</v>
      </c>
      <c r="D332" s="511"/>
      <c r="E332" s="640"/>
      <c r="F332" s="625"/>
      <c r="G332" s="385">
        <v>52434.2</v>
      </c>
      <c r="H332" s="385">
        <v>52042.5</v>
      </c>
      <c r="I332" s="385">
        <v>51649.5</v>
      </c>
      <c r="J332" s="385">
        <v>51241</v>
      </c>
      <c r="K332" s="385">
        <v>50820.6</v>
      </c>
      <c r="L332" s="385">
        <v>50382.3</v>
      </c>
      <c r="M332" s="385">
        <v>49942.6</v>
      </c>
      <c r="N332" s="385">
        <v>49495.199999999997</v>
      </c>
      <c r="O332" s="385">
        <v>49059.8</v>
      </c>
      <c r="P332" s="385">
        <v>48667.7</v>
      </c>
      <c r="Q332" s="385">
        <v>48304.800000000003</v>
      </c>
      <c r="R332" s="385">
        <v>47930</v>
      </c>
      <c r="S332" s="385">
        <v>47628.2</v>
      </c>
      <c r="T332" s="385">
        <v>47361.5</v>
      </c>
      <c r="U332" s="385">
        <v>47134.3</v>
      </c>
      <c r="V332" s="385">
        <v>46917.8</v>
      </c>
      <c r="W332" s="385">
        <v>46715.199999999997</v>
      </c>
      <c r="X332" s="385">
        <v>46497.1</v>
      </c>
      <c r="Y332" s="385">
        <v>46277.9</v>
      </c>
      <c r="Z332" s="385">
        <v>46082.7</v>
      </c>
      <c r="AA332" s="385">
        <v>45923</v>
      </c>
      <c r="AB332" s="385">
        <v>45609</v>
      </c>
      <c r="AC332" s="385">
        <v>45495</v>
      </c>
      <c r="AD332" s="385">
        <v>45366</v>
      </c>
      <c r="AE332" s="385">
        <v>45366</v>
      </c>
      <c r="AF332" s="651" t="s">
        <v>266</v>
      </c>
      <c r="AG332" s="586" t="s">
        <v>155</v>
      </c>
      <c r="AH332" s="587" t="s">
        <v>185</v>
      </c>
      <c r="AI332" s="587"/>
      <c r="AJ332" s="512"/>
      <c r="AK332" s="512"/>
      <c r="AL332" s="512"/>
      <c r="AM332" s="568"/>
    </row>
    <row r="333" spans="1:39" s="387" customFormat="1" ht="9.9499999999999993" customHeight="1">
      <c r="A333" s="1"/>
      <c r="B333" s="642" t="s">
        <v>156</v>
      </c>
      <c r="C333" s="631" t="s">
        <v>260</v>
      </c>
      <c r="D333" s="632"/>
      <c r="E333" s="632"/>
      <c r="F333" s="620"/>
      <c r="G333" s="401">
        <f>G331/G332</f>
        <v>2.8571237856208357E-2</v>
      </c>
      <c r="H333" s="401">
        <f t="shared" ref="H333" si="555">H331/H332</f>
        <v>2.8678291780756114E-2</v>
      </c>
      <c r="I333" s="401">
        <f t="shared" ref="I333" si="556">I331/I332</f>
        <v>2.871141056544594E-2</v>
      </c>
      <c r="J333" s="401">
        <f t="shared" ref="J333" si="557">J331/J332</f>
        <v>2.8804668136843542E-2</v>
      </c>
      <c r="K333" s="401">
        <f t="shared" ref="K333" si="558">K331/K332</f>
        <v>2.8889466082651531E-2</v>
      </c>
      <c r="L333" s="401">
        <f t="shared" ref="L333" si="559">L331/L332</f>
        <v>2.8914321100862797E-2</v>
      </c>
      <c r="M333" s="401">
        <f t="shared" ref="M333" si="560">M331/M332</f>
        <v>2.8986876934721063E-2</v>
      </c>
      <c r="N333" s="401">
        <f t="shared" ref="N333" si="561">N331/N332</f>
        <v>2.9091507863388776E-2</v>
      </c>
      <c r="O333" s="401">
        <f t="shared" ref="O333" si="562">O331/O332</f>
        <v>2.9207008589517282E-2</v>
      </c>
      <c r="P333" s="401">
        <f t="shared" ref="P333" si="563">P331/P332</f>
        <v>2.9289652069031408E-2</v>
      </c>
      <c r="Q333" s="401">
        <f t="shared" ref="Q333" si="564">Q331/Q332</f>
        <v>2.9346565972739772E-2</v>
      </c>
      <c r="R333" s="401">
        <f t="shared" ref="R333" si="565">R331/R332</f>
        <v>2.9426455247235552E-2</v>
      </c>
      <c r="S333" s="401">
        <f t="shared" ref="S333" si="566">S331/S332</f>
        <v>2.9383222544626924E-2</v>
      </c>
      <c r="T333" s="401">
        <f t="shared" ref="T333" si="567">T331/T332</f>
        <v>2.9388427309101278E-2</v>
      </c>
      <c r="U333" s="401">
        <f t="shared" ref="U333" si="568">U331/U332</f>
        <v>2.9387516097618933E-2</v>
      </c>
      <c r="V333" s="401">
        <f t="shared" ref="V333" si="569">V331/V332</f>
        <v>2.9419111723056064E-2</v>
      </c>
      <c r="W333" s="401">
        <f t="shared" ref="W333" si="570">W331/W332</f>
        <v>2.9413124636092754E-2</v>
      </c>
      <c r="X333" s="401">
        <f t="shared" ref="X333" si="571">X331/X332</f>
        <v>2.9491516675233514E-2</v>
      </c>
      <c r="Y333" s="401">
        <f t="shared" ref="Y333" si="572">Y331/Y332</f>
        <v>2.9559897921037904E-2</v>
      </c>
      <c r="Z333" s="401">
        <f t="shared" ref="Z333" si="573">Z331/Z332</f>
        <v>2.9641058358125721E-2</v>
      </c>
      <c r="AA333" s="401">
        <f t="shared" ref="AA333" si="574">AA331/AA332</f>
        <v>2.9699714739890682E-2</v>
      </c>
      <c r="AB333" s="401">
        <f t="shared" ref="AB333" si="575">AB331/AB332</f>
        <v>2.7659014668157601E-2</v>
      </c>
      <c r="AC333" s="401">
        <f t="shared" ref="AC333" si="576">AC331/AC332</f>
        <v>2.8117375535773162E-2</v>
      </c>
      <c r="AD333" s="401">
        <f t="shared" ref="AD333" si="577">AD331/AD332</f>
        <v>2.8591897015385975E-2</v>
      </c>
      <c r="AE333" s="401">
        <f>6201/AE332</f>
        <v>0.13668826874752016</v>
      </c>
      <c r="AF333" s="405"/>
      <c r="AG333" s="397" t="s">
        <v>156</v>
      </c>
      <c r="AH333" s="576" t="s">
        <v>260</v>
      </c>
      <c r="AI333" s="576"/>
      <c r="AJ333" s="506"/>
      <c r="AK333" s="506"/>
      <c r="AL333" s="506"/>
      <c r="AM333" s="563"/>
    </row>
    <row r="334" spans="1:39" s="387" customFormat="1" ht="9.9499999999999993" customHeight="1">
      <c r="A334" s="1"/>
      <c r="B334" s="384" t="s">
        <v>133</v>
      </c>
      <c r="C334" s="633" t="s">
        <v>203</v>
      </c>
      <c r="D334" s="638"/>
      <c r="E334" s="638"/>
      <c r="F334" s="623"/>
      <c r="G334" s="385">
        <v>4394.0450000000001</v>
      </c>
      <c r="H334" s="385">
        <v>4445.4040000000005</v>
      </c>
      <c r="I334" s="385">
        <v>4587.3270000000002</v>
      </c>
      <c r="J334" s="385">
        <v>4337.12</v>
      </c>
      <c r="K334" s="385">
        <v>4668.2259999999997</v>
      </c>
      <c r="L334" s="385">
        <v>4538.3729999999996</v>
      </c>
      <c r="M334" s="385">
        <v>4734.2050000000008</v>
      </c>
      <c r="N334" s="385">
        <v>4583.3019999999997</v>
      </c>
      <c r="O334" s="385">
        <v>4618.5210000000006</v>
      </c>
      <c r="P334" s="385">
        <v>4364.5879999999997</v>
      </c>
      <c r="Q334" s="385">
        <v>4780.7630000000008</v>
      </c>
      <c r="R334" s="385">
        <v>4770.9800000000005</v>
      </c>
      <c r="S334" s="385">
        <v>4750.5730000000003</v>
      </c>
      <c r="T334" s="385">
        <v>4654.5590000000002</v>
      </c>
      <c r="U334" s="385">
        <v>4965.2499999999991</v>
      </c>
      <c r="V334" s="385">
        <v>4768.8160000000007</v>
      </c>
      <c r="W334" s="385">
        <v>4108.5190000000002</v>
      </c>
      <c r="X334" s="385">
        <v>3725.317</v>
      </c>
      <c r="Y334" s="385">
        <v>3536.5060000000003</v>
      </c>
      <c r="Z334" s="385">
        <v>3382.0349999999999</v>
      </c>
      <c r="AA334" s="385">
        <v>3508.8440000000001</v>
      </c>
      <c r="AB334" s="385">
        <v>3620.366</v>
      </c>
      <c r="AC334" s="385">
        <v>4025.9769999999999</v>
      </c>
      <c r="AD334" s="385">
        <v>3910.0990000000002</v>
      </c>
      <c r="AE334" s="385">
        <v>3717.6299999999997</v>
      </c>
      <c r="AF334" s="408">
        <v>2800.3469999999998</v>
      </c>
      <c r="AG334" s="581" t="s">
        <v>133</v>
      </c>
      <c r="AH334" s="582" t="s">
        <v>222</v>
      </c>
      <c r="AI334" s="582"/>
      <c r="AJ334" s="509"/>
      <c r="AK334" s="509"/>
      <c r="AL334" s="509"/>
      <c r="AM334" s="566"/>
    </row>
    <row r="335" spans="1:39" s="387" customFormat="1" ht="9.9499999999999993" customHeight="1">
      <c r="A335" s="1"/>
      <c r="B335" s="384" t="s">
        <v>155</v>
      </c>
      <c r="C335" s="581" t="s">
        <v>202</v>
      </c>
      <c r="D335" s="393"/>
      <c r="E335" s="630"/>
      <c r="F335" s="619"/>
      <c r="G335" s="385">
        <v>217170.693</v>
      </c>
      <c r="H335" s="385">
        <v>220341.57500000001</v>
      </c>
      <c r="I335" s="385">
        <v>227711.35999999999</v>
      </c>
      <c r="J335" s="385">
        <v>225501.04699999999</v>
      </c>
      <c r="K335" s="385">
        <v>237416.00099999999</v>
      </c>
      <c r="L335" s="385">
        <v>242870.09599999999</v>
      </c>
      <c r="M335" s="385">
        <v>246811.99</v>
      </c>
      <c r="N335" s="385">
        <v>245264.50599999999</v>
      </c>
      <c r="O335" s="385">
        <v>238905.337</v>
      </c>
      <c r="P335" s="385">
        <v>244837.943</v>
      </c>
      <c r="Q335" s="385">
        <v>244449.82</v>
      </c>
      <c r="R335" s="385">
        <v>239835.27600000001</v>
      </c>
      <c r="S335" s="385">
        <v>237714.17199999999</v>
      </c>
      <c r="T335" s="385">
        <v>243569.34099999999</v>
      </c>
      <c r="U335" s="385">
        <v>236269.12100000001</v>
      </c>
      <c r="V335" s="385">
        <v>238279.98499999999</v>
      </c>
      <c r="W335" s="385">
        <v>228938.568</v>
      </c>
      <c r="X335" s="385">
        <v>219231.81899999999</v>
      </c>
      <c r="Y335" s="385">
        <v>207670.26300000001</v>
      </c>
      <c r="Z335" s="385">
        <v>193396.00099999999</v>
      </c>
      <c r="AA335" s="385">
        <v>197248.777</v>
      </c>
      <c r="AB335" s="385">
        <v>193055.68100000001</v>
      </c>
      <c r="AC335" s="385">
        <v>200533.533</v>
      </c>
      <c r="AD335" s="385">
        <v>193195.97</v>
      </c>
      <c r="AE335" s="217">
        <v>185223.84400000001</v>
      </c>
      <c r="AF335" s="408">
        <v>181933.05</v>
      </c>
      <c r="AG335" s="581" t="s">
        <v>155</v>
      </c>
      <c r="AH335" s="582" t="s">
        <v>202</v>
      </c>
      <c r="AI335" s="582"/>
      <c r="AJ335" s="509"/>
      <c r="AK335" s="509"/>
      <c r="AL335" s="509"/>
      <c r="AM335" s="566"/>
    </row>
    <row r="336" spans="1:39" s="387" customFormat="1" ht="9.9499999999999993" customHeight="1">
      <c r="A336" s="1"/>
      <c r="B336" s="642" t="s">
        <v>156</v>
      </c>
      <c r="C336" s="631" t="s">
        <v>262</v>
      </c>
      <c r="D336" s="632"/>
      <c r="E336" s="632"/>
      <c r="F336" s="620"/>
      <c r="G336" s="401">
        <f>G334/G335</f>
        <v>2.0233139837151047E-2</v>
      </c>
      <c r="H336" s="401">
        <f t="shared" ref="H336" si="578">H334/H335</f>
        <v>2.0175057748407218E-2</v>
      </c>
      <c r="I336" s="401">
        <f t="shared" ref="I336" si="579">I334/I335</f>
        <v>2.0145358580265827E-2</v>
      </c>
      <c r="J336" s="401">
        <f t="shared" ref="J336" si="580">J334/J335</f>
        <v>1.9233258814980135E-2</v>
      </c>
      <c r="K336" s="401">
        <f t="shared" ref="K336" si="581">K334/K335</f>
        <v>1.9662642704524367E-2</v>
      </c>
      <c r="L336" s="401">
        <f t="shared" ref="L336" si="582">L334/L335</f>
        <v>1.8686421567519783E-2</v>
      </c>
      <c r="M336" s="401">
        <f t="shared" ref="M336" si="583">M334/M335</f>
        <v>1.9181422263967001E-2</v>
      </c>
      <c r="N336" s="401">
        <f t="shared" ref="N336" si="584">N334/N335</f>
        <v>1.868718011728937E-2</v>
      </c>
      <c r="O336" s="401">
        <f t="shared" ref="O336" si="585">O334/O335</f>
        <v>1.9332012662404443E-2</v>
      </c>
      <c r="P336" s="401">
        <f t="shared" ref="P336" si="586">P334/P335</f>
        <v>1.7826436321595789E-2</v>
      </c>
      <c r="Q336" s="401">
        <f t="shared" ref="Q336" si="587">Q334/Q335</f>
        <v>1.9557236736766674E-2</v>
      </c>
      <c r="R336" s="401">
        <f t="shared" ref="R336" si="588">R334/R335</f>
        <v>1.9892736713176422E-2</v>
      </c>
      <c r="S336" s="401">
        <f t="shared" ref="S336" si="589">S334/S335</f>
        <v>1.9984391170417892E-2</v>
      </c>
      <c r="T336" s="401">
        <f t="shared" ref="T336" si="590">T334/T335</f>
        <v>1.9109790176752996E-2</v>
      </c>
      <c r="U336" s="401">
        <f t="shared" ref="U336" si="591">U334/U335</f>
        <v>2.1015230339812365E-2</v>
      </c>
      <c r="V336" s="401">
        <f t="shared" ref="V336" si="592">V334/V335</f>
        <v>2.0013497986412922E-2</v>
      </c>
      <c r="W336" s="401">
        <f t="shared" ref="W336" si="593">W334/W335</f>
        <v>1.7945945219680067E-2</v>
      </c>
      <c r="X336" s="401">
        <f t="shared" ref="X336" si="594">X334/X335</f>
        <v>1.6992592667399251E-2</v>
      </c>
      <c r="Y336" s="401">
        <f t="shared" ref="Y336" si="595">Y334/Y335</f>
        <v>1.7029429003997554E-2</v>
      </c>
      <c r="Z336" s="401">
        <f t="shared" ref="Z336" si="596">Z334/Z335</f>
        <v>1.7487615992638855E-2</v>
      </c>
      <c r="AA336" s="401">
        <f t="shared" ref="AA336" si="597">AA334/AA335</f>
        <v>1.7788926518920823E-2</v>
      </c>
      <c r="AB336" s="401">
        <f t="shared" ref="AB336" si="598">AB334/AB335</f>
        <v>1.8752962778650371E-2</v>
      </c>
      <c r="AC336" s="401">
        <f t="shared" ref="AC336" si="599">AC334/AC335</f>
        <v>2.0076328082246474E-2</v>
      </c>
      <c r="AD336" s="401">
        <f t="shared" ref="AD336" si="600">AD334/AD335</f>
        <v>2.023902983069471E-2</v>
      </c>
      <c r="AE336" s="401">
        <f>6201/AE335</f>
        <v>3.3478411127241259E-2</v>
      </c>
      <c r="AF336" s="405"/>
      <c r="AG336" s="397" t="s">
        <v>156</v>
      </c>
      <c r="AH336" s="576" t="s">
        <v>262</v>
      </c>
      <c r="AI336" s="576"/>
      <c r="AJ336" s="506"/>
      <c r="AK336" s="506"/>
      <c r="AL336" s="506"/>
      <c r="AM336" s="563"/>
    </row>
    <row r="337" spans="1:39" s="387" customFormat="1" ht="9.9499999999999993" customHeight="1">
      <c r="A337" s="1"/>
      <c r="B337" s="642" t="s">
        <v>156</v>
      </c>
      <c r="C337" s="631" t="s">
        <v>264</v>
      </c>
      <c r="D337" s="632"/>
      <c r="E337" s="632"/>
      <c r="F337" s="620"/>
      <c r="G337" s="644" t="s">
        <v>265</v>
      </c>
      <c r="H337" s="401"/>
      <c r="I337" s="401"/>
      <c r="J337" s="401"/>
      <c r="K337" s="401"/>
      <c r="L337" s="401"/>
      <c r="M337" s="401"/>
      <c r="N337" s="401"/>
      <c r="O337" s="401"/>
      <c r="P337" s="401"/>
      <c r="Q337" s="401"/>
      <c r="R337" s="401"/>
      <c r="S337" s="401"/>
      <c r="T337" s="401"/>
      <c r="U337" s="401"/>
      <c r="V337" s="401"/>
      <c r="W337" s="401"/>
      <c r="X337" s="401"/>
      <c r="Y337" s="401"/>
      <c r="Z337" s="401"/>
      <c r="AA337" s="401"/>
      <c r="AB337" s="401"/>
      <c r="AC337" s="401"/>
      <c r="AD337" s="401"/>
      <c r="AE337" s="401"/>
      <c r="AF337" s="405"/>
      <c r="AG337" s="397" t="s">
        <v>156</v>
      </c>
      <c r="AH337" s="576" t="s">
        <v>264</v>
      </c>
      <c r="AI337" s="576"/>
      <c r="AJ337" s="506"/>
      <c r="AK337" s="506"/>
      <c r="AL337" s="506"/>
      <c r="AM337" s="563"/>
    </row>
  </sheetData>
  <mergeCells count="5">
    <mergeCell ref="C238:E238"/>
    <mergeCell ref="B35:C40"/>
    <mergeCell ref="B41:C44"/>
    <mergeCell ref="AG187:AM187"/>
    <mergeCell ref="AG189:AM189"/>
  </mergeCells>
  <phoneticPr fontId="9"/>
  <hyperlinks>
    <hyperlink ref="AE124" location="まとめ!R1C1" display="シート”まとめ”に戻る"/>
    <hyperlink ref="AB124" location="CO2直排!R1C1" display="このシート上端に戻る"/>
    <hyperlink ref="AI182" location="まとめ!R1C1" display="シート”まとめ”に戻る"/>
    <hyperlink ref="AF182" location="CO2直排!R1C1" display="このシート上端に戻る"/>
    <hyperlink ref="AH241" location="まとめ!R1C1" display="シート”まとめ”に戻る"/>
    <hyperlink ref="AE241" location="CO2直排!R1C1" display="このシート上端に戻る"/>
  </hyperlink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CO2直排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2017-07-14T12:21:43Z</cp:lastPrinted>
  <dcterms:created xsi:type="dcterms:W3CDTF">2017-04-17T00:43:02Z</dcterms:created>
  <dcterms:modified xsi:type="dcterms:W3CDTF">2017-10-16T06:28:33Z</dcterms:modified>
</cp:coreProperties>
</file>