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4505" yWindow="-15" windowWidth="14310" windowHeight="6915"/>
  </bookViews>
  <sheets>
    <sheet name="よもぎ" sheetId="1" r:id="rId1"/>
    <sheet name="Sheet1" sheetId="2" r:id="rId2"/>
  </sheets>
  <definedNames>
    <definedName name="__123Graph_A" hidden="1">よもぎ!#REF!</definedName>
    <definedName name="__123Graph_A岩出山" hidden="1">よもぎ!#REF!</definedName>
    <definedName name="__123Graph_A前網" hidden="1">よもぎ!#REF!</definedName>
    <definedName name="__123Graph_A谷川" hidden="1">よもぎ!#REF!</definedName>
    <definedName name="__123Graph_B" hidden="1">よもぎ!#REF!</definedName>
    <definedName name="__123Graph_B岩出山" hidden="1">よもぎ!#REF!</definedName>
    <definedName name="__123Graph_B前網" hidden="1">よもぎ!#REF!</definedName>
    <definedName name="__123Graph_B谷川" hidden="1">よもぎ!#REF!</definedName>
    <definedName name="__123Graph_C" hidden="1">よもぎ!#REF!</definedName>
    <definedName name="__123Graph_C岩出山" hidden="1">よもぎ!#REF!</definedName>
    <definedName name="__123Graph_C前網" hidden="1">よもぎ!#REF!</definedName>
    <definedName name="__123Graph_C谷川" hidden="1">よもぎ!#REF!</definedName>
    <definedName name="__123Graph_D" hidden="1">よもぎ!#REF!</definedName>
    <definedName name="__123Graph_D岩出山" hidden="1">よもぎ!#REF!</definedName>
    <definedName name="__123Graph_E" hidden="1">よもぎ!#REF!</definedName>
    <definedName name="__123Graph_E岩出山" hidden="1">よもぎ!#REF!</definedName>
    <definedName name="__123Graph_F" hidden="1">よもぎ!#REF!</definedName>
    <definedName name="__123Graph_F岩出山" hidden="1">よもぎ!#REF!</definedName>
    <definedName name="__123Graph_X" hidden="1">よもぎ!#REF!</definedName>
    <definedName name="__123Graph_X岩出山" hidden="1">よもぎ!#REF!</definedName>
    <definedName name="__123Graph_X前網" hidden="1">よもぎ!#REF!</definedName>
    <definedName name="__123Graph_X谷川" hidden="1">よもぎ!#REF!</definedName>
    <definedName name="_Regression_Int" localSheetId="0" hidden="1">1</definedName>
    <definedName name="A" hidden="1">よもぎ!#REF!</definedName>
    <definedName name="AA" hidden="1">よもぎ!#REF!</definedName>
    <definedName name="AAA" hidden="1">よもぎ!#REF!</definedName>
    <definedName name="AAAA" hidden="1">よもぎ!#REF!</definedName>
    <definedName name="AAAAA" hidden="1">よもぎ!#REF!</definedName>
    <definedName name="ND代替値">よもぎ!$C$219:$AF$219</definedName>
    <definedName name="VA" hidden="1">よもぎ!#REF!</definedName>
    <definedName name="VAA" hidden="1">よもぎ!#REF!</definedName>
    <definedName name="VAAA" hidden="1">よもぎ!#REF!</definedName>
    <definedName name="VAAAA" hidden="1">よもぎ!#REF!</definedName>
    <definedName name="X" hidden="1">よもぎ!#REF!</definedName>
    <definedName name="XA" hidden="1">よもぎ!#REF!</definedName>
    <definedName name="XAA" hidden="1">よもぎ!#REF!</definedName>
    <definedName name="XAAA" hidden="1">よもぎ!#REF!</definedName>
    <definedName name="XAAAAA" hidden="1">よもぎ!#REF!</definedName>
    <definedName name="XV" hidden="1">よもぎ!#REF!</definedName>
    <definedName name="XVA" hidden="1">よもぎ!#REF!</definedName>
    <definedName name="ダミー値">よもぎ!$C$219:$AF$219</definedName>
    <definedName name="事故日Cb">よもぎ!$B$145</definedName>
    <definedName name="事故日Fk">よもぎ!$B$201</definedName>
    <definedName name="調査開始日">よもぎ!$B$118</definedName>
  </definedNames>
  <calcPr calcId="145621" refMode="R1C1"/>
</workbook>
</file>

<file path=xl/calcChain.xml><?xml version="1.0" encoding="utf-8"?>
<calcChain xmlns="http://schemas.openxmlformats.org/spreadsheetml/2006/main">
  <c r="AH198" i="1" l="1"/>
  <c r="AI198" i="1"/>
  <c r="AI208" i="1"/>
  <c r="AH208" i="1"/>
  <c r="AI207" i="1"/>
  <c r="AH207" i="1"/>
  <c r="AI206" i="1"/>
  <c r="AH206" i="1"/>
  <c r="AI205" i="1"/>
  <c r="AH205" i="1"/>
  <c r="AI204" i="1"/>
  <c r="AH204" i="1"/>
  <c r="AI203" i="1"/>
  <c r="AH203" i="1"/>
  <c r="AI202" i="1"/>
  <c r="AH202" i="1"/>
  <c r="AI201" i="1"/>
  <c r="AH201" i="1"/>
  <c r="AI200" i="1"/>
  <c r="AH200" i="1"/>
  <c r="AI197" i="1"/>
  <c r="AH197" i="1"/>
  <c r="AI196" i="1"/>
  <c r="AH196" i="1"/>
  <c r="AI195" i="1"/>
  <c r="AH195" i="1"/>
  <c r="AI194" i="1"/>
  <c r="AH194" i="1"/>
  <c r="AI193" i="1"/>
  <c r="AH193" i="1"/>
  <c r="AI192" i="1"/>
  <c r="AH192" i="1"/>
  <c r="AI191" i="1"/>
  <c r="AH191" i="1"/>
  <c r="AI190" i="1"/>
  <c r="AH190" i="1"/>
  <c r="AI189" i="1"/>
  <c r="AH189" i="1"/>
  <c r="AI188" i="1"/>
  <c r="AH188" i="1"/>
  <c r="AI187" i="1"/>
  <c r="AH187" i="1"/>
  <c r="AI186" i="1"/>
  <c r="AH186" i="1"/>
  <c r="AI185" i="1"/>
  <c r="AH185" i="1"/>
  <c r="AI184" i="1"/>
  <c r="AH184" i="1"/>
  <c r="AI183" i="1"/>
  <c r="AH183" i="1"/>
  <c r="AI182" i="1"/>
  <c r="AH182" i="1"/>
  <c r="AI181" i="1"/>
  <c r="AH181" i="1"/>
  <c r="AI180" i="1"/>
  <c r="AH180" i="1"/>
  <c r="AI179" i="1"/>
  <c r="AH179" i="1"/>
  <c r="AI178" i="1"/>
  <c r="AH178" i="1"/>
  <c r="AI177" i="1"/>
  <c r="AH177" i="1"/>
  <c r="AI176" i="1"/>
  <c r="AH176" i="1"/>
  <c r="AI175" i="1"/>
  <c r="AH175" i="1"/>
  <c r="AI174" i="1"/>
  <c r="AH174" i="1"/>
  <c r="AI173" i="1"/>
  <c r="AH173" i="1"/>
  <c r="AI172" i="1"/>
  <c r="AH172" i="1"/>
  <c r="AI171" i="1"/>
  <c r="AH171" i="1"/>
  <c r="AI170" i="1"/>
  <c r="AH170" i="1"/>
  <c r="AI169" i="1"/>
  <c r="AH169" i="1"/>
  <c r="AI168" i="1"/>
  <c r="AH168" i="1"/>
  <c r="AI167" i="1"/>
  <c r="AH167" i="1"/>
  <c r="AI166" i="1"/>
  <c r="AH166" i="1"/>
  <c r="AI165" i="1"/>
  <c r="AH165" i="1"/>
  <c r="AI164" i="1"/>
  <c r="AH164" i="1"/>
  <c r="AI163" i="1"/>
  <c r="AH163" i="1"/>
  <c r="AI162" i="1"/>
  <c r="AH162" i="1"/>
  <c r="AI161" i="1"/>
  <c r="AH161" i="1"/>
  <c r="AI160" i="1"/>
  <c r="AH160" i="1"/>
  <c r="AI159" i="1"/>
  <c r="AH159" i="1"/>
  <c r="AI158" i="1"/>
  <c r="AH158" i="1"/>
  <c r="AI157" i="1"/>
  <c r="AH157" i="1"/>
  <c r="AI156" i="1"/>
  <c r="AH156" i="1"/>
  <c r="AI155" i="1"/>
  <c r="AH155" i="1"/>
  <c r="AI154" i="1"/>
  <c r="AH154" i="1"/>
  <c r="AI153" i="1"/>
  <c r="AH153" i="1"/>
  <c r="AI152" i="1"/>
  <c r="AH152" i="1"/>
  <c r="AI151" i="1"/>
  <c r="AH151" i="1"/>
  <c r="AI150" i="1"/>
  <c r="AH150" i="1"/>
  <c r="AI149" i="1"/>
  <c r="AH149" i="1"/>
  <c r="AI148" i="1"/>
  <c r="AH148" i="1"/>
  <c r="AI147" i="1"/>
  <c r="AH147" i="1"/>
  <c r="AI146" i="1"/>
  <c r="AH146" i="1"/>
  <c r="AI145" i="1"/>
  <c r="AH145" i="1"/>
  <c r="D117" i="1"/>
  <c r="M195" i="1" l="1"/>
  <c r="M191" i="1"/>
  <c r="M190" i="1"/>
  <c r="M183" i="1"/>
  <c r="B118" i="1" l="1"/>
  <c r="AJ198" i="1" l="1"/>
  <c r="AL198" i="1"/>
  <c r="AI143" i="1"/>
  <c r="AK143" i="1"/>
  <c r="AL208" i="1"/>
  <c r="AJ208" i="1"/>
  <c r="AK207" i="1"/>
  <c r="AL206" i="1"/>
  <c r="AJ206" i="1"/>
  <c r="AK205" i="1"/>
  <c r="AL204" i="1"/>
  <c r="AJ204" i="1"/>
  <c r="AK203" i="1"/>
  <c r="AL202" i="1"/>
  <c r="AJ202" i="1"/>
  <c r="AK201" i="1"/>
  <c r="AL200" i="1"/>
  <c r="AJ200" i="1"/>
  <c r="AK197" i="1"/>
  <c r="AL196" i="1"/>
  <c r="AJ196" i="1"/>
  <c r="AK195" i="1"/>
  <c r="AL194" i="1"/>
  <c r="AJ194" i="1"/>
  <c r="AK193" i="1"/>
  <c r="AL192" i="1"/>
  <c r="AJ192" i="1"/>
  <c r="AK191" i="1"/>
  <c r="AL190" i="1"/>
  <c r="AJ190" i="1"/>
  <c r="AK189" i="1"/>
  <c r="AL188" i="1"/>
  <c r="AJ188" i="1"/>
  <c r="AK187" i="1"/>
  <c r="AL186" i="1"/>
  <c r="AJ186" i="1"/>
  <c r="AK185" i="1"/>
  <c r="AL184" i="1"/>
  <c r="AJ184" i="1"/>
  <c r="AK183" i="1"/>
  <c r="AL182" i="1"/>
  <c r="AJ182" i="1"/>
  <c r="AK181" i="1"/>
  <c r="AL180" i="1"/>
  <c r="AJ180" i="1"/>
  <c r="AK179" i="1"/>
  <c r="AL178" i="1"/>
  <c r="AJ178" i="1"/>
  <c r="AK177" i="1"/>
  <c r="AL176" i="1"/>
  <c r="AJ176" i="1"/>
  <c r="AK175" i="1"/>
  <c r="AL174" i="1"/>
  <c r="AJ174" i="1"/>
  <c r="AK173" i="1"/>
  <c r="AL172" i="1"/>
  <c r="AJ172" i="1"/>
  <c r="AK171" i="1"/>
  <c r="AL170" i="1"/>
  <c r="AJ170" i="1"/>
  <c r="AK169" i="1"/>
  <c r="AL168" i="1"/>
  <c r="AJ168" i="1"/>
  <c r="AK167" i="1"/>
  <c r="AL166" i="1"/>
  <c r="AJ166" i="1"/>
  <c r="AK165" i="1"/>
  <c r="AL164" i="1"/>
  <c r="AJ164" i="1"/>
  <c r="AK163" i="1"/>
  <c r="AL162" i="1"/>
  <c r="AJ162" i="1"/>
  <c r="AK161" i="1"/>
  <c r="AL160" i="1"/>
  <c r="AJ160" i="1"/>
  <c r="AK159" i="1"/>
  <c r="AL158" i="1"/>
  <c r="AJ158" i="1"/>
  <c r="AK157" i="1"/>
  <c r="AL156" i="1"/>
  <c r="AJ156" i="1"/>
  <c r="AK155" i="1"/>
  <c r="AL154" i="1"/>
  <c r="AJ154" i="1"/>
  <c r="AK153" i="1"/>
  <c r="AK198" i="1"/>
  <c r="AH143" i="1"/>
  <c r="AJ143" i="1"/>
  <c r="AL143" i="1"/>
  <c r="AK208" i="1"/>
  <c r="AL207" i="1"/>
  <c r="AJ207" i="1"/>
  <c r="AK206" i="1"/>
  <c r="AL205" i="1"/>
  <c r="AJ205" i="1"/>
  <c r="AK204" i="1"/>
  <c r="AL203" i="1"/>
  <c r="AJ203" i="1"/>
  <c r="AK202" i="1"/>
  <c r="AL201" i="1"/>
  <c r="AJ201" i="1"/>
  <c r="AK200" i="1"/>
  <c r="AL197" i="1"/>
  <c r="AJ197" i="1"/>
  <c r="AK196" i="1"/>
  <c r="AL195" i="1"/>
  <c r="AJ195" i="1"/>
  <c r="AK194" i="1"/>
  <c r="AL193" i="1"/>
  <c r="AJ193" i="1"/>
  <c r="AK192" i="1"/>
  <c r="AL191" i="1"/>
  <c r="AJ191" i="1"/>
  <c r="AK190" i="1"/>
  <c r="AL189" i="1"/>
  <c r="AJ189" i="1"/>
  <c r="AK188" i="1"/>
  <c r="AL187" i="1"/>
  <c r="AJ187" i="1"/>
  <c r="AK186" i="1"/>
  <c r="AL185" i="1"/>
  <c r="AJ185" i="1"/>
  <c r="AK184" i="1"/>
  <c r="AL183" i="1"/>
  <c r="AJ183" i="1"/>
  <c r="AK182" i="1"/>
  <c r="AL181" i="1"/>
  <c r="AJ181" i="1"/>
  <c r="AK180" i="1"/>
  <c r="AL179" i="1"/>
  <c r="AJ179" i="1"/>
  <c r="AK178" i="1"/>
  <c r="AL177" i="1"/>
  <c r="AJ177" i="1"/>
  <c r="AK176" i="1"/>
  <c r="AL175" i="1"/>
  <c r="AJ175" i="1"/>
  <c r="AK174" i="1"/>
  <c r="AL173" i="1"/>
  <c r="AJ173" i="1"/>
  <c r="AK172" i="1"/>
  <c r="AL171" i="1"/>
  <c r="AJ171" i="1"/>
  <c r="AK170" i="1"/>
  <c r="AL169" i="1"/>
  <c r="AJ169" i="1"/>
  <c r="AK168" i="1"/>
  <c r="AL167" i="1"/>
  <c r="AJ167" i="1"/>
  <c r="AK166" i="1"/>
  <c r="AL165" i="1"/>
  <c r="AJ165" i="1"/>
  <c r="AK164" i="1"/>
  <c r="AL163" i="1"/>
  <c r="AJ163" i="1"/>
  <c r="AK162" i="1"/>
  <c r="AL161" i="1"/>
  <c r="AJ161" i="1"/>
  <c r="AK160" i="1"/>
  <c r="AL159" i="1"/>
  <c r="AJ159" i="1"/>
  <c r="AK158" i="1"/>
  <c r="AL157" i="1"/>
  <c r="AJ157" i="1"/>
  <c r="AK156" i="1"/>
  <c r="AL155" i="1"/>
  <c r="AJ155" i="1"/>
  <c r="AK154" i="1"/>
  <c r="AL153" i="1"/>
  <c r="AJ153" i="1"/>
  <c r="AK152" i="1"/>
  <c r="AL151" i="1"/>
  <c r="AJ151" i="1"/>
  <c r="AK150" i="1"/>
  <c r="AL149" i="1"/>
  <c r="AJ149" i="1"/>
  <c r="AK148" i="1"/>
  <c r="AL147" i="1"/>
  <c r="AJ147" i="1"/>
  <c r="AK146" i="1"/>
  <c r="AL145" i="1"/>
  <c r="AJ145" i="1"/>
  <c r="AK142" i="1"/>
  <c r="AL141" i="1"/>
  <c r="AJ141" i="1"/>
  <c r="AK140" i="1"/>
  <c r="AL139" i="1"/>
  <c r="AJ139" i="1"/>
  <c r="AK138" i="1"/>
  <c r="AL137" i="1"/>
  <c r="AJ137" i="1"/>
  <c r="AK136" i="1"/>
  <c r="AL135" i="1"/>
  <c r="AJ135" i="1"/>
  <c r="AK134" i="1"/>
  <c r="AL133" i="1"/>
  <c r="AJ133" i="1"/>
  <c r="AK132" i="1"/>
  <c r="AL131" i="1"/>
  <c r="AJ131" i="1"/>
  <c r="AK130" i="1"/>
  <c r="AL129" i="1"/>
  <c r="AJ129" i="1"/>
  <c r="AK128" i="1"/>
  <c r="AL127" i="1"/>
  <c r="AJ127" i="1"/>
  <c r="AK126" i="1"/>
  <c r="AL125" i="1"/>
  <c r="AJ125" i="1"/>
  <c r="AK124" i="1"/>
  <c r="AI142" i="1"/>
  <c r="AI141" i="1"/>
  <c r="AI140" i="1"/>
  <c r="AI139" i="1"/>
  <c r="AI138" i="1"/>
  <c r="AI137" i="1"/>
  <c r="AI136" i="1"/>
  <c r="AI135" i="1"/>
  <c r="AI134" i="1"/>
  <c r="AI133" i="1"/>
  <c r="AI132" i="1"/>
  <c r="AI131" i="1"/>
  <c r="AI130" i="1"/>
  <c r="AI129" i="1"/>
  <c r="AI128" i="1"/>
  <c r="AI127" i="1"/>
  <c r="AI126" i="1"/>
  <c r="AI125" i="1"/>
  <c r="AI124" i="1"/>
  <c r="AI123" i="1"/>
  <c r="AL123" i="1"/>
  <c r="AL152" i="1"/>
  <c r="AJ152" i="1"/>
  <c r="AK151" i="1"/>
  <c r="AL150" i="1"/>
  <c r="AJ150" i="1"/>
  <c r="AK149" i="1"/>
  <c r="AL148" i="1"/>
  <c r="AJ148" i="1"/>
  <c r="AK147" i="1"/>
  <c r="AL146" i="1"/>
  <c r="AJ146" i="1"/>
  <c r="AK145" i="1"/>
  <c r="AL142" i="1"/>
  <c r="AJ142" i="1"/>
  <c r="AK141" i="1"/>
  <c r="AL140" i="1"/>
  <c r="AJ140" i="1"/>
  <c r="AK139" i="1"/>
  <c r="AL138" i="1"/>
  <c r="AJ138" i="1"/>
  <c r="AK137" i="1"/>
  <c r="AL136" i="1"/>
  <c r="AJ136" i="1"/>
  <c r="AK135" i="1"/>
  <c r="AL134" i="1"/>
  <c r="AJ134" i="1"/>
  <c r="AK133" i="1"/>
  <c r="AL132" i="1"/>
  <c r="AJ132" i="1"/>
  <c r="AK131" i="1"/>
  <c r="AL130" i="1"/>
  <c r="AJ130" i="1"/>
  <c r="AK129" i="1"/>
  <c r="AL128" i="1"/>
  <c r="AJ128" i="1"/>
  <c r="AK127" i="1"/>
  <c r="AL126" i="1"/>
  <c r="AJ126" i="1"/>
  <c r="AK125" i="1"/>
  <c r="AL124" i="1"/>
  <c r="AJ124" i="1"/>
  <c r="AH142" i="1"/>
  <c r="AH141" i="1"/>
  <c r="AH140" i="1"/>
  <c r="AH139" i="1"/>
  <c r="AH138" i="1"/>
  <c r="AH137" i="1"/>
  <c r="AH136" i="1"/>
  <c r="AH135" i="1"/>
  <c r="AH134" i="1"/>
  <c r="AH133" i="1"/>
  <c r="AH132" i="1"/>
  <c r="AH131" i="1"/>
  <c r="AH130" i="1"/>
  <c r="AH129" i="1"/>
  <c r="AH128" i="1"/>
  <c r="AH127" i="1"/>
  <c r="AH126" i="1"/>
  <c r="AH125" i="1"/>
  <c r="AH124" i="1"/>
  <c r="AH123" i="1"/>
  <c r="AJ123" i="1"/>
  <c r="AK123" i="1"/>
  <c r="U146" i="1"/>
  <c r="F146" i="1" l="1"/>
  <c r="E219" i="1" l="1"/>
  <c r="AB219" i="1"/>
  <c r="T219" i="1"/>
  <c r="L219" i="1"/>
  <c r="AC219" i="1"/>
  <c r="U219" i="1"/>
  <c r="M219" i="1"/>
  <c r="F219" i="1"/>
  <c r="D220" i="1"/>
  <c r="F151" i="1"/>
  <c r="F150" i="1"/>
  <c r="F149" i="1"/>
  <c r="F148" i="1"/>
  <c r="F147" i="1"/>
  <c r="F142" i="1"/>
  <c r="F141" i="1"/>
  <c r="F140" i="1"/>
  <c r="F139" i="1"/>
  <c r="F138" i="1"/>
  <c r="F137" i="1"/>
  <c r="F133" i="1"/>
  <c r="F130" i="1"/>
  <c r="F129" i="1"/>
  <c r="F128" i="1"/>
  <c r="F127" i="1"/>
  <c r="F126" i="1"/>
  <c r="F125" i="1"/>
  <c r="F123" i="1"/>
  <c r="G220" i="1"/>
  <c r="H220" i="1"/>
  <c r="I220" i="1"/>
  <c r="J220" i="1"/>
  <c r="K220" i="1"/>
  <c r="M151" i="1"/>
  <c r="M150" i="1"/>
  <c r="M149" i="1"/>
  <c r="M148" i="1"/>
  <c r="M147" i="1"/>
  <c r="M146" i="1"/>
  <c r="M142" i="1"/>
  <c r="M141" i="1"/>
  <c r="M140" i="1"/>
  <c r="M139" i="1"/>
  <c r="M138" i="1"/>
  <c r="M137" i="1"/>
  <c r="M136" i="1"/>
  <c r="M135" i="1"/>
  <c r="M134" i="1"/>
  <c r="M133" i="1"/>
  <c r="M132" i="1"/>
  <c r="M131" i="1"/>
  <c r="M130" i="1"/>
  <c r="M129" i="1"/>
  <c r="M128" i="1"/>
  <c r="M127" i="1"/>
  <c r="M126" i="1"/>
  <c r="M125" i="1"/>
  <c r="M124" i="1"/>
  <c r="M123" i="1"/>
  <c r="N220" i="1"/>
  <c r="O220" i="1"/>
  <c r="P197" i="1"/>
  <c r="P220" i="1" s="1"/>
  <c r="R220" i="1"/>
  <c r="S220" i="1"/>
  <c r="U151" i="1"/>
  <c r="U150" i="1"/>
  <c r="U149" i="1"/>
  <c r="U148" i="1"/>
  <c r="U147" i="1"/>
  <c r="U142" i="1"/>
  <c r="U141" i="1"/>
  <c r="U140" i="1"/>
  <c r="U139" i="1"/>
  <c r="U138" i="1"/>
  <c r="U137" i="1"/>
  <c r="U136" i="1"/>
  <c r="U135" i="1"/>
  <c r="U134" i="1"/>
  <c r="U133" i="1"/>
  <c r="U126" i="1"/>
  <c r="V220" i="1"/>
  <c r="W220" i="1"/>
  <c r="X197" i="1"/>
  <c r="X220" i="1" s="1"/>
  <c r="Z220" i="1"/>
  <c r="AA220" i="1"/>
  <c r="AC150" i="1"/>
  <c r="AC149" i="1"/>
  <c r="AC147" i="1"/>
  <c r="AC146" i="1"/>
  <c r="AC141" i="1"/>
  <c r="AC135" i="1"/>
  <c r="AC133" i="1"/>
  <c r="AC129" i="1"/>
  <c r="AD220" i="1"/>
  <c r="AE220" i="1"/>
  <c r="AF195" i="1"/>
  <c r="AF196" i="1"/>
  <c r="AF197" i="1"/>
  <c r="D221" i="1"/>
  <c r="G221" i="1"/>
  <c r="H221" i="1"/>
  <c r="I221" i="1"/>
  <c r="J221" i="1"/>
  <c r="K221" i="1"/>
  <c r="N221" i="1"/>
  <c r="O221" i="1"/>
  <c r="R221" i="1"/>
  <c r="S221" i="1"/>
  <c r="V221" i="1"/>
  <c r="W221" i="1"/>
  <c r="X221" i="1"/>
  <c r="Z221" i="1"/>
  <c r="AA221" i="1"/>
  <c r="AD221" i="1"/>
  <c r="AE221" i="1"/>
  <c r="D151" i="1"/>
  <c r="D150" i="1"/>
  <c r="D149" i="1"/>
  <c r="D148" i="1"/>
  <c r="D147" i="1"/>
  <c r="D146" i="1"/>
  <c r="D142" i="1"/>
  <c r="D141" i="1"/>
  <c r="D140" i="1"/>
  <c r="D139" i="1"/>
  <c r="D138" i="1"/>
  <c r="D137" i="1"/>
  <c r="D133" i="1"/>
  <c r="D130" i="1"/>
  <c r="D129" i="1"/>
  <c r="D128" i="1"/>
  <c r="D127" i="1"/>
  <c r="D126" i="1"/>
  <c r="D125" i="1"/>
  <c r="D123" i="1"/>
  <c r="G150" i="1"/>
  <c r="G147" i="1"/>
  <c r="G141" i="1"/>
  <c r="G138" i="1"/>
  <c r="G133" i="1"/>
  <c r="G127" i="1"/>
  <c r="G124" i="1"/>
  <c r="H222" i="1"/>
  <c r="I150" i="1"/>
  <c r="I147" i="1"/>
  <c r="I141" i="1"/>
  <c r="I138" i="1"/>
  <c r="I133" i="1"/>
  <c r="I127" i="1"/>
  <c r="I124" i="1"/>
  <c r="J151" i="1"/>
  <c r="J150" i="1"/>
  <c r="J149" i="1"/>
  <c r="J148" i="1"/>
  <c r="J147" i="1"/>
  <c r="J146" i="1"/>
  <c r="J142" i="1"/>
  <c r="J141" i="1"/>
  <c r="J140" i="1"/>
  <c r="J139" i="1"/>
  <c r="J138" i="1"/>
  <c r="J137" i="1"/>
  <c r="J136" i="1"/>
  <c r="J135" i="1"/>
  <c r="J134" i="1"/>
  <c r="J133" i="1"/>
  <c r="J132" i="1"/>
  <c r="J131" i="1"/>
  <c r="J130" i="1"/>
  <c r="J129" i="1"/>
  <c r="J128" i="1"/>
  <c r="J127" i="1"/>
  <c r="J126" i="1"/>
  <c r="J125" i="1"/>
  <c r="J124" i="1"/>
  <c r="J123" i="1"/>
  <c r="K151" i="1"/>
  <c r="K150" i="1"/>
  <c r="K149" i="1"/>
  <c r="K148" i="1"/>
  <c r="K147" i="1"/>
  <c r="K146" i="1"/>
  <c r="K142" i="1"/>
  <c r="K141" i="1"/>
  <c r="K140" i="1"/>
  <c r="K139" i="1"/>
  <c r="K138" i="1"/>
  <c r="K137" i="1"/>
  <c r="K136" i="1"/>
  <c r="K135" i="1"/>
  <c r="K134" i="1"/>
  <c r="K133" i="1"/>
  <c r="K132" i="1"/>
  <c r="K131" i="1"/>
  <c r="K130" i="1"/>
  <c r="K129" i="1"/>
  <c r="K128" i="1"/>
  <c r="K127" i="1"/>
  <c r="K126" i="1"/>
  <c r="K125" i="1"/>
  <c r="K124" i="1"/>
  <c r="K123" i="1"/>
  <c r="N141" i="1"/>
  <c r="N138" i="1"/>
  <c r="N133" i="1"/>
  <c r="N127" i="1"/>
  <c r="N124" i="1"/>
  <c r="O222" i="1"/>
  <c r="P141" i="1"/>
  <c r="P138" i="1"/>
  <c r="P133" i="1"/>
  <c r="P127" i="1"/>
  <c r="P124" i="1"/>
  <c r="R151" i="1"/>
  <c r="R150" i="1"/>
  <c r="R149" i="1"/>
  <c r="R148" i="1"/>
  <c r="R147" i="1"/>
  <c r="R146" i="1"/>
  <c r="R142" i="1"/>
  <c r="R141" i="1"/>
  <c r="R140" i="1"/>
  <c r="R139" i="1"/>
  <c r="R138" i="1"/>
  <c r="R137" i="1"/>
  <c r="R136" i="1"/>
  <c r="R135" i="1"/>
  <c r="R134" i="1"/>
  <c r="R133" i="1"/>
  <c r="R126" i="1"/>
  <c r="S151" i="1"/>
  <c r="S150" i="1"/>
  <c r="S149" i="1"/>
  <c r="S148" i="1"/>
  <c r="S147" i="1"/>
  <c r="S146" i="1"/>
  <c r="S142" i="1"/>
  <c r="S141" i="1"/>
  <c r="S140" i="1"/>
  <c r="S139" i="1"/>
  <c r="S138" i="1"/>
  <c r="S137" i="1"/>
  <c r="S136" i="1"/>
  <c r="S135" i="1"/>
  <c r="S134" i="1"/>
  <c r="S133" i="1"/>
  <c r="S126" i="1"/>
  <c r="V150" i="1"/>
  <c r="V141" i="1"/>
  <c r="V138" i="1"/>
  <c r="W222" i="1"/>
  <c r="X150" i="1"/>
  <c r="X141" i="1"/>
  <c r="X138" i="1"/>
  <c r="Z150" i="1"/>
  <c r="Z149" i="1"/>
  <c r="Z147" i="1"/>
  <c r="Z146" i="1"/>
  <c r="Z141" i="1"/>
  <c r="Z140" i="1"/>
  <c r="Z139" i="1"/>
  <c r="Z138" i="1"/>
  <c r="Z135" i="1"/>
  <c r="Z133" i="1"/>
  <c r="Z129" i="1"/>
  <c r="Z127" i="1"/>
  <c r="AA150" i="1"/>
  <c r="AA149" i="1"/>
  <c r="AA147" i="1"/>
  <c r="AA146" i="1"/>
  <c r="AA141" i="1"/>
  <c r="AA140" i="1"/>
  <c r="AA139" i="1"/>
  <c r="AA138" i="1"/>
  <c r="AA135" i="1"/>
  <c r="AA133" i="1"/>
  <c r="AA129" i="1"/>
  <c r="AA127" i="1"/>
  <c r="AD150" i="1"/>
  <c r="AD147" i="1"/>
  <c r="AD141" i="1"/>
  <c r="AD138" i="1"/>
  <c r="AE222" i="1"/>
  <c r="AF150" i="1"/>
  <c r="AF147" i="1"/>
  <c r="AF141" i="1"/>
  <c r="AF138" i="1"/>
  <c r="H223" i="1"/>
  <c r="O223" i="1"/>
  <c r="W223" i="1"/>
  <c r="AE223" i="1"/>
  <c r="H218" i="1"/>
  <c r="O218" i="1"/>
  <c r="W218" i="1"/>
  <c r="AE218" i="1"/>
  <c r="C123" i="1"/>
  <c r="C125" i="1"/>
  <c r="C126" i="1"/>
  <c r="C127" i="1"/>
  <c r="C128" i="1"/>
  <c r="C129" i="1"/>
  <c r="C130" i="1"/>
  <c r="C133" i="1"/>
  <c r="C137" i="1"/>
  <c r="C138" i="1"/>
  <c r="C139" i="1"/>
  <c r="C140" i="1"/>
  <c r="C141" i="1"/>
  <c r="C142" i="1"/>
  <c r="C146" i="1"/>
  <c r="C147" i="1"/>
  <c r="C148" i="1"/>
  <c r="C149" i="1"/>
  <c r="C150" i="1"/>
  <c r="C151" i="1"/>
  <c r="C221" i="1"/>
  <c r="C220" i="1"/>
  <c r="F183" i="1" l="1"/>
  <c r="F182" i="1"/>
  <c r="F171" i="1"/>
  <c r="F155" i="1"/>
  <c r="F175" i="1"/>
  <c r="F174" i="1"/>
  <c r="F170" i="1"/>
  <c r="F164" i="1"/>
  <c r="F157" i="1"/>
  <c r="F156" i="1"/>
  <c r="U185" i="1"/>
  <c r="U196" i="1"/>
  <c r="U193" i="1"/>
  <c r="L202" i="1"/>
  <c r="L197" i="1"/>
  <c r="L195" i="1"/>
  <c r="L194" i="1"/>
  <c r="L192" i="1"/>
  <c r="L190" i="1"/>
  <c r="L188" i="1"/>
  <c r="L187" i="1"/>
  <c r="L185" i="1"/>
  <c r="L184" i="1"/>
  <c r="L208" i="1"/>
  <c r="L196" i="1"/>
  <c r="L193" i="1"/>
  <c r="L191" i="1"/>
  <c r="L189" i="1"/>
  <c r="L180" i="1"/>
  <c r="L179" i="1"/>
  <c r="L177" i="1"/>
  <c r="L175" i="1"/>
  <c r="L174" i="1"/>
  <c r="L173" i="1"/>
  <c r="L170" i="1"/>
  <c r="L169" i="1"/>
  <c r="L167" i="1"/>
  <c r="L164" i="1"/>
  <c r="L163" i="1"/>
  <c r="L161" i="1"/>
  <c r="L157" i="1"/>
  <c r="L156" i="1"/>
  <c r="L151" i="1"/>
  <c r="L150" i="1"/>
  <c r="L149" i="1"/>
  <c r="L142" i="1"/>
  <c r="L141" i="1"/>
  <c r="L139" i="1"/>
  <c r="L137" i="1"/>
  <c r="L135" i="1"/>
  <c r="L134" i="1"/>
  <c r="L131" i="1"/>
  <c r="L129" i="1"/>
  <c r="L128" i="1"/>
  <c r="L127" i="1"/>
  <c r="L123" i="1"/>
  <c r="L183" i="1"/>
  <c r="L182" i="1"/>
  <c r="L181" i="1"/>
  <c r="L178" i="1"/>
  <c r="L176" i="1"/>
  <c r="L172" i="1"/>
  <c r="L171" i="1"/>
  <c r="L168" i="1"/>
  <c r="L166" i="1"/>
  <c r="L165" i="1"/>
  <c r="L162" i="1"/>
  <c r="L160" i="1"/>
  <c r="L159" i="1"/>
  <c r="L158" i="1"/>
  <c r="L155" i="1"/>
  <c r="L154" i="1"/>
  <c r="L153" i="1"/>
  <c r="L152" i="1"/>
  <c r="L148" i="1"/>
  <c r="L147" i="1"/>
  <c r="L146" i="1"/>
  <c r="L140" i="1"/>
  <c r="L138" i="1"/>
  <c r="L136" i="1"/>
  <c r="L133" i="1"/>
  <c r="L132" i="1"/>
  <c r="L130" i="1"/>
  <c r="L126" i="1"/>
  <c r="L125" i="1"/>
  <c r="L124" i="1"/>
  <c r="AB197" i="1"/>
  <c r="AB196" i="1"/>
  <c r="AB195" i="1"/>
  <c r="AB194" i="1"/>
  <c r="AB193" i="1"/>
  <c r="AB192" i="1"/>
  <c r="AB190" i="1"/>
  <c r="AB188" i="1"/>
  <c r="AB187" i="1"/>
  <c r="AB186" i="1"/>
  <c r="AB191" i="1"/>
  <c r="AB189" i="1"/>
  <c r="AB185" i="1"/>
  <c r="AB180" i="1"/>
  <c r="AB179" i="1"/>
  <c r="AB177" i="1"/>
  <c r="AB174" i="1"/>
  <c r="AB173" i="1"/>
  <c r="AB170" i="1"/>
  <c r="AB167" i="1"/>
  <c r="AB164" i="1"/>
  <c r="AB161" i="1"/>
  <c r="AB156" i="1"/>
  <c r="AB150" i="1"/>
  <c r="AB149" i="1"/>
  <c r="AB141" i="1"/>
  <c r="AB139" i="1"/>
  <c r="AB135" i="1"/>
  <c r="AB183" i="1"/>
  <c r="AB182" i="1"/>
  <c r="AB176" i="1"/>
  <c r="AB171" i="1"/>
  <c r="AB168" i="1"/>
  <c r="AB165" i="1"/>
  <c r="AB162" i="1"/>
  <c r="AB159" i="1"/>
  <c r="AB158" i="1"/>
  <c r="AB155" i="1"/>
  <c r="AB153" i="1"/>
  <c r="AB152" i="1"/>
  <c r="AB147" i="1"/>
  <c r="AB146" i="1"/>
  <c r="AB140" i="1"/>
  <c r="AB138" i="1"/>
  <c r="AB133" i="1"/>
  <c r="AB129" i="1"/>
  <c r="AB127" i="1"/>
  <c r="AC197" i="1"/>
  <c r="AC196" i="1"/>
  <c r="AC194" i="1"/>
  <c r="AC193" i="1"/>
  <c r="AC187" i="1"/>
  <c r="AC186" i="1"/>
  <c r="AC183" i="1"/>
  <c r="AC182" i="1"/>
  <c r="AC176" i="1"/>
  <c r="AC168" i="1"/>
  <c r="AC162" i="1"/>
  <c r="AC140" i="1"/>
  <c r="AC138" i="1"/>
  <c r="AC127" i="1"/>
  <c r="AC180" i="1"/>
  <c r="AC177" i="1"/>
  <c r="AC174" i="1"/>
  <c r="AC173" i="1"/>
  <c r="AC167" i="1"/>
  <c r="AC164" i="1"/>
  <c r="AC161" i="1"/>
  <c r="AC156" i="1"/>
  <c r="AC139" i="1"/>
  <c r="T196" i="1"/>
  <c r="T193" i="1"/>
  <c r="T191" i="1"/>
  <c r="T189" i="1"/>
  <c r="T197" i="1"/>
  <c r="T195" i="1"/>
  <c r="T194" i="1"/>
  <c r="T192" i="1"/>
  <c r="T190" i="1"/>
  <c r="T188" i="1"/>
  <c r="T187" i="1"/>
  <c r="T185" i="1"/>
  <c r="T184" i="1"/>
  <c r="T183" i="1"/>
  <c r="T182" i="1"/>
  <c r="T181" i="1"/>
  <c r="T178" i="1"/>
  <c r="T176" i="1"/>
  <c r="T172" i="1"/>
  <c r="T171" i="1"/>
  <c r="T168" i="1"/>
  <c r="T166" i="1"/>
  <c r="T165" i="1"/>
  <c r="T162" i="1"/>
  <c r="T160" i="1"/>
  <c r="T159" i="1"/>
  <c r="T158" i="1"/>
  <c r="T155" i="1"/>
  <c r="T154" i="1"/>
  <c r="T153" i="1"/>
  <c r="T152" i="1"/>
  <c r="T148" i="1"/>
  <c r="T147" i="1"/>
  <c r="T146" i="1"/>
  <c r="T140" i="1"/>
  <c r="T138" i="1"/>
  <c r="T136" i="1"/>
  <c r="T133" i="1"/>
  <c r="T126" i="1"/>
  <c r="T180" i="1"/>
  <c r="T179" i="1"/>
  <c r="T177" i="1"/>
  <c r="T175" i="1"/>
  <c r="T174" i="1"/>
  <c r="T173" i="1"/>
  <c r="T170" i="1"/>
  <c r="T169" i="1"/>
  <c r="T167" i="1"/>
  <c r="T164" i="1"/>
  <c r="T163" i="1"/>
  <c r="T161" i="1"/>
  <c r="T157" i="1"/>
  <c r="T156" i="1"/>
  <c r="T151" i="1"/>
  <c r="T150" i="1"/>
  <c r="T149" i="1"/>
  <c r="T142" i="1"/>
  <c r="T141" i="1"/>
  <c r="T139" i="1"/>
  <c r="T137" i="1"/>
  <c r="T135" i="1"/>
  <c r="T134" i="1"/>
  <c r="E181" i="1"/>
  <c r="E178" i="1"/>
  <c r="E176" i="1"/>
  <c r="E175" i="1"/>
  <c r="E174" i="1"/>
  <c r="E172" i="1"/>
  <c r="E170" i="1"/>
  <c r="E168" i="1"/>
  <c r="E166" i="1"/>
  <c r="E165" i="1"/>
  <c r="E164" i="1"/>
  <c r="E162" i="1"/>
  <c r="E160" i="1"/>
  <c r="E159" i="1"/>
  <c r="E158" i="1"/>
  <c r="E157" i="1"/>
  <c r="E156" i="1"/>
  <c r="E154" i="1"/>
  <c r="E153" i="1"/>
  <c r="E152" i="1"/>
  <c r="E148" i="1"/>
  <c r="E147" i="1"/>
  <c r="E146" i="1"/>
  <c r="E140" i="1"/>
  <c r="E138" i="1"/>
  <c r="E133" i="1"/>
  <c r="E130" i="1"/>
  <c r="E126" i="1"/>
  <c r="E125" i="1"/>
  <c r="E184" i="1"/>
  <c r="E183" i="1"/>
  <c r="E182" i="1"/>
  <c r="E180" i="1"/>
  <c r="E179" i="1"/>
  <c r="E177" i="1"/>
  <c r="E173" i="1"/>
  <c r="E171" i="1"/>
  <c r="E169" i="1"/>
  <c r="E167" i="1"/>
  <c r="E163" i="1"/>
  <c r="E161" i="1"/>
  <c r="E155" i="1"/>
  <c r="E151" i="1"/>
  <c r="E150" i="1"/>
  <c r="E149" i="1"/>
  <c r="E142" i="1"/>
  <c r="E141" i="1"/>
  <c r="E139" i="1"/>
  <c r="E137" i="1"/>
  <c r="E129" i="1"/>
  <c r="E128" i="1"/>
  <c r="E127" i="1"/>
  <c r="E123" i="1"/>
  <c r="X223" i="1"/>
  <c r="S222" i="1"/>
  <c r="P222" i="1"/>
  <c r="V222" i="1"/>
  <c r="R222" i="1"/>
  <c r="J222" i="1"/>
  <c r="I223" i="1"/>
  <c r="G223" i="1"/>
  <c r="I218" i="1"/>
  <c r="G218" i="1"/>
  <c r="V223" i="1"/>
  <c r="AF218" i="1"/>
  <c r="AD222" i="1"/>
  <c r="AA223" i="1"/>
  <c r="Z218" i="1"/>
  <c r="X222" i="1"/>
  <c r="V218" i="1"/>
  <c r="S223" i="1"/>
  <c r="R223" i="1"/>
  <c r="P223" i="1"/>
  <c r="N223" i="1"/>
  <c r="K222" i="1"/>
  <c r="J223" i="1"/>
  <c r="P218" i="1"/>
  <c r="N218" i="1"/>
  <c r="G222" i="1"/>
  <c r="AD218" i="1"/>
  <c r="C223" i="1"/>
  <c r="AF222" i="1"/>
  <c r="D218" i="1"/>
  <c r="AF220" i="1"/>
  <c r="Z222" i="1"/>
  <c r="C218" i="1"/>
  <c r="X218" i="1"/>
  <c r="R218" i="1"/>
  <c r="K218" i="1"/>
  <c r="K223" i="1"/>
  <c r="AF223" i="1"/>
  <c r="AD223" i="1"/>
  <c r="AA218" i="1"/>
  <c r="N222" i="1"/>
  <c r="I222" i="1"/>
  <c r="D222" i="1"/>
  <c r="AF221" i="1"/>
  <c r="P221" i="1"/>
  <c r="C222" i="1"/>
  <c r="S218" i="1"/>
  <c r="J218" i="1"/>
  <c r="D223" i="1"/>
  <c r="AA222" i="1"/>
  <c r="Z223" i="1"/>
  <c r="U222" i="1" l="1"/>
  <c r="U220" i="1" s="1"/>
  <c r="F223" i="1"/>
  <c r="T223" i="1"/>
  <c r="F218" i="1"/>
  <c r="AB222" i="1"/>
  <c r="AB218" i="1"/>
  <c r="F222" i="1"/>
  <c r="F220" i="1" s="1"/>
  <c r="AB223" i="1"/>
  <c r="T218" i="1"/>
  <c r="T222" i="1"/>
  <c r="U218" i="1"/>
  <c r="AC222" i="1"/>
  <c r="AC220" i="1" s="1"/>
  <c r="L223" i="1"/>
  <c r="L218" i="1"/>
  <c r="L222" i="1"/>
  <c r="L220" i="1" s="1"/>
  <c r="AC218" i="1"/>
  <c r="AC223" i="1"/>
  <c r="U223" i="1"/>
  <c r="U221" i="1" s="1"/>
  <c r="M223" i="1"/>
  <c r="M222" i="1"/>
  <c r="M220" i="1" s="1"/>
  <c r="M218" i="1"/>
  <c r="AC221" i="1" l="1"/>
  <c r="T220" i="1"/>
  <c r="T221" i="1"/>
  <c r="F221" i="1"/>
  <c r="AB220" i="1"/>
  <c r="AB221" i="1"/>
  <c r="M221" i="1"/>
  <c r="L221" i="1"/>
</calcChain>
</file>

<file path=xl/sharedStrings.xml><?xml version="1.0" encoding="utf-8"?>
<sst xmlns="http://schemas.openxmlformats.org/spreadsheetml/2006/main" count="335" uniqueCount="143">
  <si>
    <t>宮城県</t>
  </si>
  <si>
    <t>東北電力</t>
  </si>
  <si>
    <t>試料名</t>
  </si>
  <si>
    <t>よもぎ(葉)</t>
  </si>
  <si>
    <t>採取場所</t>
  </si>
  <si>
    <t>前網(県)</t>
  </si>
  <si>
    <t>谷川</t>
  </si>
  <si>
    <t>岩出山</t>
  </si>
  <si>
    <t>前網</t>
  </si>
  <si>
    <t xml:space="preserve"> </t>
  </si>
  <si>
    <t>核種名</t>
  </si>
  <si>
    <t>Be-7</t>
  </si>
  <si>
    <t>K-40</t>
  </si>
  <si>
    <t>Cs-137</t>
  </si>
  <si>
    <t>Sr-90</t>
  </si>
  <si>
    <t>Ca濃度</t>
  </si>
  <si>
    <t>Sr単位</t>
  </si>
  <si>
    <t>採取年月日</t>
  </si>
  <si>
    <t>採取年</t>
  </si>
  <si>
    <t>Bq/kg生</t>
  </si>
  <si>
    <t>g/kg生</t>
  </si>
  <si>
    <t>pCi/kg生</t>
  </si>
  <si>
    <t>pCi/</t>
  </si>
  <si>
    <t>-</t>
  </si>
  <si>
    <t>最大値</t>
  </si>
  <si>
    <t>平均</t>
  </si>
  <si>
    <t>前網(電力)</t>
    <phoneticPr fontId="1"/>
  </si>
  <si>
    <t>Bq/g･Ca</t>
    <phoneticPr fontId="1"/>
  </si>
  <si>
    <t>Bq/g･Ca</t>
  </si>
  <si>
    <t>出典：女川原子力発電所環境放射能及び温排水調査結果（各年度四半期ごと1～4号）､女川原子力発電所環境放射能調査結果（各年度5号）</t>
    <rPh sb="0" eb="2">
      <t>シュッテン</t>
    </rPh>
    <rPh sb="3" eb="5">
      <t>オナガワ</t>
    </rPh>
    <rPh sb="5" eb="11">
      <t>ゲンシリョクハツデンショ</t>
    </rPh>
    <rPh sb="11" eb="13">
      <t>カンキョウ</t>
    </rPh>
    <rPh sb="13" eb="16">
      <t>ホウシャノウ</t>
    </rPh>
    <rPh sb="16" eb="17">
      <t>オヨ</t>
    </rPh>
    <rPh sb="18" eb="21">
      <t>オンハイスイ</t>
    </rPh>
    <rPh sb="21" eb="23">
      <t>チョウサ</t>
    </rPh>
    <rPh sb="23" eb="25">
      <t>ケッカ</t>
    </rPh>
    <rPh sb="26" eb="29">
      <t>カクネンド</t>
    </rPh>
    <rPh sb="29" eb="30">
      <t>シ</t>
    </rPh>
    <rPh sb="30" eb="32">
      <t>ハンキ</t>
    </rPh>
    <rPh sb="37" eb="38">
      <t>ゴウ</t>
    </rPh>
    <rPh sb="40" eb="42">
      <t>オナガワ</t>
    </rPh>
    <rPh sb="42" eb="45">
      <t>ゲンシリョク</t>
    </rPh>
    <rPh sb="45" eb="47">
      <t>ハツデン</t>
    </rPh>
    <rPh sb="47" eb="48">
      <t>ショ</t>
    </rPh>
    <rPh sb="48" eb="50">
      <t>カンキョウ</t>
    </rPh>
    <rPh sb="50" eb="53">
      <t>ホウシャノウ</t>
    </rPh>
    <rPh sb="53" eb="55">
      <t>チョウサ</t>
    </rPh>
    <rPh sb="55" eb="57">
      <t>ケッカ</t>
    </rPh>
    <rPh sb="58" eb="61">
      <t>カクネンド</t>
    </rPh>
    <rPh sb="62" eb="63">
      <t>ゴウ</t>
    </rPh>
    <phoneticPr fontId="10"/>
  </si>
  <si>
    <t>旧単位(pCi/kg生)の元データ表</t>
    <rPh sb="0" eb="1">
      <t>キュウ</t>
    </rPh>
    <rPh sb="1" eb="3">
      <t>タンイ</t>
    </rPh>
    <rPh sb="13" eb="14">
      <t>モト</t>
    </rPh>
    <rPh sb="17" eb="18">
      <t>ヒョウ</t>
    </rPh>
    <phoneticPr fontId="1"/>
  </si>
  <si>
    <t>岩出山(対照地点)</t>
    <rPh sb="4" eb="6">
      <t>タイショウ</t>
    </rPh>
    <rPh sb="6" eb="8">
      <t>チテン</t>
    </rPh>
    <phoneticPr fontId="1"/>
  </si>
  <si>
    <t>Cs-134</t>
    <phoneticPr fontId="1"/>
  </si>
  <si>
    <t>真の最小値</t>
    <rPh sb="0" eb="1">
      <t>シン</t>
    </rPh>
    <phoneticPr fontId="1"/>
  </si>
  <si>
    <t>個数</t>
    <rPh sb="0" eb="2">
      <t>コスウ</t>
    </rPh>
    <phoneticPr fontId="1"/>
  </si>
  <si>
    <t>H24,H25</t>
    <phoneticPr fontId="1"/>
  </si>
  <si>
    <t>宮城県実施分は公益財団法人日本分析センターで測定</t>
  </si>
  <si>
    <t>よもぎ</t>
    <phoneticPr fontId="1"/>
  </si>
  <si>
    <t>環境放射線監視センター</t>
    <rPh sb="0" eb="2">
      <t>カンキョウ</t>
    </rPh>
    <rPh sb="2" eb="5">
      <t>ホウシャセン</t>
    </rPh>
    <rPh sb="5" eb="7">
      <t>カンシ</t>
    </rPh>
    <phoneticPr fontId="1"/>
  </si>
  <si>
    <t>原子力安全対策課</t>
    <rPh sb="0" eb="3">
      <t>ゲンシリョク</t>
    </rPh>
    <rPh sb="3" eb="5">
      <t>アンゼン</t>
    </rPh>
    <rPh sb="5" eb="7">
      <t>タイサク</t>
    </rPh>
    <rPh sb="7" eb="8">
      <t>カ</t>
    </rPh>
    <phoneticPr fontId="1"/>
  </si>
  <si>
    <t>放射能情報サイトみやぎ</t>
    <rPh sb="0" eb="3">
      <t>ホウシャノウ</t>
    </rPh>
    <rPh sb="3" eb="5">
      <t>ジョウホウ</t>
    </rPh>
    <phoneticPr fontId="1"/>
  </si>
  <si>
    <t>(宮城県/よもぎ)平成23年度及び24年度の試料は草丈の低いものを採取した。</t>
    <rPh sb="1" eb="4">
      <t>ミヤギケン</t>
    </rPh>
    <phoneticPr fontId="1"/>
  </si>
  <si>
    <t>kmdみやぎ</t>
    <phoneticPr fontId="14"/>
  </si>
  <si>
    <t>出典：女川原子力発電所環境放射能及び温排水調査結果(四半期報)､同年報(各年度5号)</t>
    <rPh sb="0" eb="2">
      <t>シュッテン</t>
    </rPh>
    <rPh sb="3" eb="5">
      <t>オナガワ</t>
    </rPh>
    <rPh sb="5" eb="11">
      <t>ゲンシリョクハツデンショ</t>
    </rPh>
    <rPh sb="11" eb="13">
      <t>カンキョウ</t>
    </rPh>
    <rPh sb="13" eb="16">
      <t>ホウシャノウ</t>
    </rPh>
    <rPh sb="16" eb="17">
      <t>オヨ</t>
    </rPh>
    <rPh sb="18" eb="21">
      <t>オンハイスイ</t>
    </rPh>
    <rPh sb="21" eb="23">
      <t>チョウサ</t>
    </rPh>
    <rPh sb="23" eb="25">
      <t>ケッカ</t>
    </rPh>
    <rPh sb="26" eb="29">
      <t>シハンキ</t>
    </rPh>
    <rPh sb="29" eb="30">
      <t>ホウ</t>
    </rPh>
    <rPh sb="32" eb="33">
      <t>ドウ</t>
    </rPh>
    <rPh sb="33" eb="35">
      <t>ネンポウ</t>
    </rPh>
    <rPh sb="36" eb="39">
      <t>カクネンド</t>
    </rPh>
    <rPh sb="40" eb="41">
      <t>ゴウ</t>
    </rPh>
    <phoneticPr fontId="13"/>
  </si>
  <si>
    <t>：ND(検出されず)をグラフ表示するため最小値の1/2を採用</t>
    <rPh sb="4" eb="6">
      <t>ケンシュツ</t>
    </rPh>
    <rPh sb="14" eb="16">
      <t>ヒョウジ</t>
    </rPh>
    <rPh sb="20" eb="23">
      <t>サイショウチ</t>
    </rPh>
    <rPh sb="28" eb="30">
      <t>サイヨウ</t>
    </rPh>
    <phoneticPr fontId="1"/>
  </si>
  <si>
    <t>：検出限界値未満だがスペクトルに光電ピークある場合</t>
    <rPh sb="1" eb="3">
      <t>ケンシュツ</t>
    </rPh>
    <rPh sb="3" eb="6">
      <t>ゲンカイチ</t>
    </rPh>
    <rPh sb="6" eb="8">
      <t>ミマン</t>
    </rPh>
    <rPh sb="16" eb="18">
      <t>コウデン</t>
    </rPh>
    <rPh sb="23" eb="25">
      <t>バアイ</t>
    </rPh>
    <phoneticPr fontId="1"/>
  </si>
  <si>
    <t xml:space="preserve"> S54.3.28／スリーマイル島事故(アメリカ)</t>
  </si>
  <si>
    <t xml:space="preserve"> S55.10／最後の大気圏内核実験(中国)</t>
  </si>
  <si>
    <t xml:space="preserve"> S56.10／測定開始(県原子力センター)</t>
  </si>
  <si>
    <t xml:space="preserve"> S59.6.1／１号機営業運転(女川)</t>
  </si>
  <si>
    <t xml:space="preserve"> S61.4.26／チェルノブイリ事故(旧ソ連)</t>
  </si>
  <si>
    <t xml:space="preserve"> H7.7.28／２号機営業運転(女川)</t>
  </si>
  <si>
    <t xml:space="preserve"> H7.12.8／もんじゅNa漏洩事故(敦賀市)</t>
  </si>
  <si>
    <t xml:space="preserve"> H11.9.30／JCO臨界事故(東海村)</t>
  </si>
  <si>
    <t xml:space="preserve"> H14.1.30／３号機営業運転(女川)</t>
  </si>
  <si>
    <t xml:space="preserve"> H19.7.16／中越沖地震(柏崎刈羽原発事故)</t>
  </si>
  <si>
    <t xml:space="preserve"> H23.3.11~14／東日本大震災･東京電力福島第1原発事故</t>
  </si>
  <si>
    <t>'インストラクターのネタ帳 "http://www.relief.jp/itnote/archives/018407.php"</t>
  </si>
  <si>
    <t>'</t>
  </si>
  <si>
    <t>'選択したセル範囲に含まれる図形を削除するExcelマクロ</t>
  </si>
  <si>
    <t>'対象: Excel2003 , Excel2007, Excel2010, Excel2013</t>
  </si>
  <si>
    <t>'アクティブシート上の､グループ化された図形をグループ解除するマクロをご紹介しました｡</t>
  </si>
  <si>
    <t>'この記事を作成する工程で､英語圏の掲示板を眺めていたら､興味深い別のExcelマクロが紹介されているのに気付きました｡選択されているセル範囲の図形を削除するマクロです｡</t>
  </si>
  <si>
    <t>'ワークシート上の複数の図形を削除するには、［Shift］キーや［Ctrl］キーを押しっぱなしにして図形を一つずつクリックしていくか、［オブジェクトの選択］コマンドからマウスポインタを変更してドラッグする必要があります。</t>
  </si>
  <si>
    <t>'この作業を楽にしてくれるマクロです｡</t>
  </si>
  <si>
    <t>'この掲示板に書かれているマクロは確かに便利なのですが､図形の左上が選択されたセル範囲に含まれているときに削除が行われるという仕様です｡</t>
  </si>
  <si>
    <t>'図形の左上が選択されているセル範囲に含まれるよりも､図形の一部でも選択されたセル範囲に含まれているときに削除できるほうが､より便利だと感じたので､そんなマクロを作ってみました｡</t>
  </si>
  <si>
    <t>Sub 選択されているセル範囲内の図形を削除する()   '先ず削除したい図形のある範囲を指定しておく！</t>
  </si>
  <si>
    <t xml:space="preserve">  Dim shp As Shape</t>
  </si>
  <si>
    <t xml:space="preserve">  Dim rng_shp As Range</t>
  </si>
  <si>
    <t xml:space="preserve">   If TypeName(Selection) &lt;&gt; "Range" Then Exit Sub</t>
  </si>
  <si>
    <t xml:space="preserve">   For Each shp In ActiveSheet.Shapes</t>
  </si>
  <si>
    <t xml:space="preserve">     ''図形の配置されているセル範囲をオブジェクト変数にセット</t>
  </si>
  <si>
    <t xml:space="preserve">    Set rng_shp = Range(shp.TopLeftCell, shp.BottomRightCell)</t>
  </si>
  <si>
    <t xml:space="preserve">     ''図形の配置されているセル範囲と</t>
  </si>
  <si>
    <t xml:space="preserve">    ''選択されているセル範囲が重なっているときに図形を削除</t>
  </si>
  <si>
    <t xml:space="preserve">     If Not (Intersect(rng_shp, Selection) Is Nothing) Then</t>
  </si>
  <si>
    <t xml:space="preserve">      shp.Delete</t>
  </si>
  <si>
    <t xml:space="preserve">    End If</t>
  </si>
  <si>
    <t xml:space="preserve">   Next</t>
  </si>
  <si>
    <t>'End Sub</t>
  </si>
  <si>
    <t>'セル以外が選択されているときはエラーとなってしまうことがあるので､セルが選択されていないときはこのマクロを終了します｡</t>
  </si>
  <si>
    <t>'   If TypeName(Selection) &lt;&gt; "Range" Then Exit Sub</t>
  </si>
  <si>
    <t>'アクティブシート上の､すべての図形にループ処理を開始し､</t>
  </si>
  <si>
    <t>'   For Each shp In ActiveSheet.Shapes</t>
  </si>
  <si>
    <t>'図形の配置されている､セル範囲をオブジェクト変数にセットします｡</t>
  </si>
  <si>
    <t>'     Set rng_shp = Range(shp.TopLeftCell, shp.BottomRightCell)</t>
  </si>
  <si>
    <t>'オブジェクト変数にセットした '図形の配置されているセル範囲と、選択されているセル範囲が重なっているかをApplication.Intersectメソッドで調べ、</t>
  </si>
  <si>
    <t>'     If Not (Intersect(rng_shp, Selection) Is Nothing) Then</t>
  </si>
  <si>
    <t>'重なっているときにその図形を削除しています｡</t>
  </si>
  <si>
    <t>'       shp.Delete</t>
  </si>
  <si>
    <t>End Sub</t>
  </si>
  <si>
    <t>Be7崩壊</t>
    <rPh sb="3" eb="5">
      <t>ホウカイ</t>
    </rPh>
    <phoneticPr fontId="1"/>
  </si>
  <si>
    <t>K40崩壊</t>
    <rPh sb="3" eb="5">
      <t>ホウカイ</t>
    </rPh>
    <phoneticPr fontId="1"/>
  </si>
  <si>
    <t>Cs137崩壊</t>
    <phoneticPr fontId="1"/>
  </si>
  <si>
    <t>Cs134崩壊</t>
    <phoneticPr fontId="1"/>
  </si>
  <si>
    <t>Sr90崩壊</t>
    <phoneticPr fontId="1"/>
  </si>
  <si>
    <t>注1)</t>
    <phoneticPr fontId="1"/>
  </si>
  <si>
    <t>S62以前は1pCi/kg生=1/27Bq/kg生で換算｡チェルノブイリ事故(S61.4.26)によりS61.5～6はNb-95､Ru-103､Ru-106､Sb-125､Te-129m､Ce-141､Ce-144を検出｡</t>
    <phoneticPr fontId="1"/>
  </si>
  <si>
    <t>注2)</t>
  </si>
  <si>
    <t>Be-7､K-40は天然核種､H-3は人工・天然核種､Cs-134､Cs-137､Sr-90は人工核種</t>
    <phoneticPr fontId="1"/>
  </si>
  <si>
    <t>注3)</t>
  </si>
  <si>
    <r>
      <t>半減期はH-3/12.33年､Be-7/0.1459年､K-40/1.277x10</t>
    </r>
    <r>
      <rPr>
        <vertAlign val="superscript"/>
        <sz val="8.5"/>
        <color indexed="8"/>
        <rFont val="Meiryo UI"/>
        <family val="3"/>
        <charset val="128"/>
      </rPr>
      <t>9</t>
    </r>
    <r>
      <rPr>
        <sz val="8.5"/>
        <color indexed="8"/>
        <rFont val="Meiryo UI"/>
        <family val="3"/>
        <charset val="128"/>
      </rPr>
      <t>年､Sr-90/28.79年､I-131/0.02218年､Cs-134/2.062年､Cs-137/30.07年</t>
    </r>
    <rPh sb="26" eb="27">
      <t>ネン</t>
    </rPh>
    <rPh sb="70" eb="71">
      <t>ネン</t>
    </rPh>
    <phoneticPr fontId="1"/>
  </si>
  <si>
    <t>注4)</t>
  </si>
  <si>
    <t>(　)は検出限界値未満だがスペクトルに光電ピークあり､NDは"(核種分析行ったが光電ピークなく)検出下限値未満"つまり"検出されず"､"不検出"を意味する｡</t>
    <rPh sb="32" eb="34">
      <t>カクシュ</t>
    </rPh>
    <rPh sb="34" eb="36">
      <t>ブンセキ</t>
    </rPh>
    <rPh sb="36" eb="37">
      <t>オコナ</t>
    </rPh>
    <rPh sb="48" eb="50">
      <t>ケンシュツ</t>
    </rPh>
    <rPh sb="50" eb="52">
      <t>カゲン</t>
    </rPh>
    <rPh sb="52" eb="53">
      <t>チ</t>
    </rPh>
    <rPh sb="53" eb="55">
      <t>ミマン</t>
    </rPh>
    <rPh sb="60" eb="62">
      <t>ケンシュツ</t>
    </rPh>
    <rPh sb="68" eb="69">
      <t>フ</t>
    </rPh>
    <rPh sb="69" eb="71">
      <t>ケンシュツ</t>
    </rPh>
    <rPh sb="73" eb="75">
      <t>イミ</t>
    </rPh>
    <phoneticPr fontId="1"/>
  </si>
  <si>
    <t>注5)</t>
  </si>
  <si>
    <t>NDをグラフ表示する場合､"ND代替値"行に記入された当該列の数値に置き換える｡"ND代替値"の計算法は注6)参照｡</t>
    <rPh sb="6" eb="8">
      <t>ヒョウジ</t>
    </rPh>
    <rPh sb="10" eb="12">
      <t>バアイ</t>
    </rPh>
    <rPh sb="16" eb="18">
      <t>ダイガ</t>
    </rPh>
    <rPh sb="18" eb="19">
      <t>チ</t>
    </rPh>
    <rPh sb="20" eb="21">
      <t>ギョウ</t>
    </rPh>
    <rPh sb="22" eb="24">
      <t>キニュウ</t>
    </rPh>
    <rPh sb="27" eb="29">
      <t>トウガイ</t>
    </rPh>
    <rPh sb="29" eb="30">
      <t>レツ</t>
    </rPh>
    <rPh sb="31" eb="33">
      <t>スウチ</t>
    </rPh>
    <rPh sb="34" eb="35">
      <t>オ</t>
    </rPh>
    <rPh sb="36" eb="37">
      <t>カ</t>
    </rPh>
    <rPh sb="48" eb="51">
      <t>ケイサンホウ</t>
    </rPh>
    <rPh sb="52" eb="53">
      <t>チュウ</t>
    </rPh>
    <rPh sb="55" eb="57">
      <t>サンショウ</t>
    </rPh>
    <phoneticPr fontId="1"/>
  </si>
  <si>
    <t>注6-1)</t>
    <phoneticPr fontId="1"/>
  </si>
  <si>
    <t>NDのセルは表中で斜線記入し､グラフ表示の都合上､次のルールで作業した｡有意な数値だけの列､即ちNDと記入ない列は ｢ND代替値｣を／(スラッシュでなく斜線)とする</t>
    <rPh sb="6" eb="8">
      <t>ヒョウチュウ</t>
    </rPh>
    <rPh sb="18" eb="20">
      <t>ヒョウジ</t>
    </rPh>
    <rPh sb="21" eb="24">
      <t>ツゴウジョウ</t>
    </rPh>
    <phoneticPr fontId="1"/>
  </si>
  <si>
    <t>注6-2)</t>
  </si>
  <si>
    <t>NDセル以外の最小値を目視で採取し､その1/2をND代替値と定義｡データ追加するたびに更新｡検出例数が稀なCs-134は､当面Cs-137のND代替値とする。</t>
    <rPh sb="0" eb="2">
      <t>イガイ</t>
    </rPh>
    <rPh sb="3" eb="6">
      <t>サイショウチ</t>
    </rPh>
    <rPh sb="7" eb="9">
      <t>モクシ</t>
    </rPh>
    <rPh sb="10" eb="12">
      <t>サイシュ</t>
    </rPh>
    <rPh sb="32" eb="34">
      <t>ツイカ</t>
    </rPh>
    <rPh sb="39" eb="41">
      <t>コウシン</t>
    </rPh>
    <phoneticPr fontId="1"/>
  </si>
  <si>
    <t>注6-3)</t>
  </si>
  <si>
    <t>｢真の最小値｣とは､ND代替値を除いた最小値で計算式は=IF(R[-1]C&lt;&gt;"",SMALL(R[-45]C:R[-3]C,R[2]C+1),MIN(R[-45]C:R[-3]C))</t>
    <rPh sb="0" eb="2">
      <t>サイショウチ</t>
    </rPh>
    <rPh sb="15" eb="18">
      <t>サイショウチ</t>
    </rPh>
    <rPh sb="19" eb="21">
      <t>ケイサン</t>
    </rPh>
    <rPh sb="21" eb="22">
      <t>シキ</t>
    </rPh>
    <phoneticPr fontId="1"/>
  </si>
  <si>
    <t>注6-4)</t>
  </si>
  <si>
    <t>人工核種Cs-134､Cs-137､H-3､I-131は地点ごとND代替値から物理減衰させ､事故後はリセットする(ND代替値に戻って減衰させる)｡</t>
    <rPh sb="0" eb="2">
      <t>ジンコウ</t>
    </rPh>
    <rPh sb="2" eb="4">
      <t>カクシュ</t>
    </rPh>
    <rPh sb="28" eb="30">
      <t>チテン</t>
    </rPh>
    <rPh sb="39" eb="41">
      <t>ブツリ</t>
    </rPh>
    <rPh sb="41" eb="43">
      <t>ゲンスイ</t>
    </rPh>
    <rPh sb="46" eb="49">
      <t>ジコゴ</t>
    </rPh>
    <rPh sb="63" eb="64">
      <t>モド</t>
    </rPh>
    <rPh sb="66" eb="68">
      <t>ゲンスイ</t>
    </rPh>
    <phoneticPr fontId="1"/>
  </si>
  <si>
    <t>注6-5)</t>
  </si>
  <si>
    <t>K-40は超長半減期､Be-7は常時生成供給により一定放射能濃度レベルが保持されるので､減衰させない</t>
    <rPh sb="5" eb="6">
      <t>チョウ</t>
    </rPh>
    <rPh sb="6" eb="7">
      <t>チョウ</t>
    </rPh>
    <rPh sb="7" eb="10">
      <t>ハンゲンキ</t>
    </rPh>
    <rPh sb="16" eb="18">
      <t>ジョウジ</t>
    </rPh>
    <rPh sb="18" eb="20">
      <t>セイセイ</t>
    </rPh>
    <rPh sb="20" eb="22">
      <t>キョウキュウ</t>
    </rPh>
    <rPh sb="25" eb="27">
      <t>イッテイ</t>
    </rPh>
    <rPh sb="27" eb="30">
      <t>ホウシャノウ</t>
    </rPh>
    <rPh sb="30" eb="32">
      <t>ノウド</t>
    </rPh>
    <rPh sb="36" eb="38">
      <t>ホジ</t>
    </rPh>
    <rPh sb="44" eb="46">
      <t>ゲンスイ</t>
    </rPh>
    <phoneticPr fontId="1"/>
  </si>
  <si>
    <t>注6-6)</t>
  </si>
  <si>
    <t>Sr-90は核実験由来と見なし､調査開始日から一貫して減衰させる</t>
    <rPh sb="6" eb="7">
      <t>カク</t>
    </rPh>
    <rPh sb="7" eb="9">
      <t>ジッケン</t>
    </rPh>
    <rPh sb="9" eb="11">
      <t>ユライ</t>
    </rPh>
    <rPh sb="12" eb="13">
      <t>ミ</t>
    </rPh>
    <rPh sb="16" eb="18">
      <t>チョウサ</t>
    </rPh>
    <rPh sb="18" eb="20">
      <t>カイシ</t>
    </rPh>
    <rPh sb="20" eb="21">
      <t>ビ</t>
    </rPh>
    <rPh sb="23" eb="25">
      <t>イッカン</t>
    </rPh>
    <rPh sb="27" eb="29">
      <t>ゲンスイ</t>
    </rPh>
    <phoneticPr fontId="1"/>
  </si>
  <si>
    <t>注7)</t>
  </si>
  <si>
    <t>Ge半導体検出器で分析する核種のうち､K-40とI-131は迅速法､それ以外は共沈法(あらめと海水)</t>
    <rPh sb="1" eb="4">
      <t>ハンドウタイ</t>
    </rPh>
    <rPh sb="4" eb="7">
      <t>ケンシュツキ</t>
    </rPh>
    <rPh sb="8" eb="10">
      <t>ブンセキ</t>
    </rPh>
    <rPh sb="12" eb="14">
      <t>カクシュ</t>
    </rPh>
    <rPh sb="29" eb="31">
      <t>ジンソク</t>
    </rPh>
    <rPh sb="31" eb="32">
      <t>ホウ</t>
    </rPh>
    <rPh sb="35" eb="37">
      <t>イガイ</t>
    </rPh>
    <rPh sb="38" eb="39">
      <t>キョウ</t>
    </rPh>
    <rPh sb="39" eb="40">
      <t>チン</t>
    </rPh>
    <rPh sb="40" eb="41">
      <t>ホウ</t>
    </rPh>
    <rPh sb="46" eb="48">
      <t>カイスイ</t>
    </rPh>
    <phoneticPr fontId="1"/>
  </si>
  <si>
    <t>注8)</t>
  </si>
  <si>
    <t>h24.2.14以降､K-40･I-131が検出･未検出に拘らず測定した検体は迅速法､／(未測定)の場合は共沈法(あらめと海水)</t>
    <rPh sb="7" eb="9">
      <t>イコウ</t>
    </rPh>
    <phoneticPr fontId="1"/>
  </si>
  <si>
    <t>注9)</t>
  </si>
  <si>
    <t>Cs以外の対象核種(Mn-54､Co-58､Fe-59､Co-60)は原発事故直後以外､検出されなかったので作図しない｡</t>
    <rPh sb="34" eb="36">
      <t>ゲンパツ</t>
    </rPh>
    <rPh sb="36" eb="38">
      <t>ジコ</t>
    </rPh>
    <rPh sb="38" eb="40">
      <t>チョクゴ</t>
    </rPh>
    <rPh sb="40" eb="42">
      <t>イガイ</t>
    </rPh>
    <rPh sb="53" eb="55">
      <t>サクズ</t>
    </rPh>
    <phoneticPr fontId="1"/>
  </si>
  <si>
    <t>ND代替値</t>
    <phoneticPr fontId="1"/>
  </si>
  <si>
    <t>ND代替値の個数</t>
    <rPh sb="6" eb="8">
      <t>コスウ</t>
    </rPh>
    <phoneticPr fontId="1"/>
  </si>
  <si>
    <t>(注1) Be-7とK-40は天然､Cs-134とCs-137は主に原発事故､I-131は原発事故と医療､Sr-90は核実験 由来</t>
    <rPh sb="1" eb="2">
      <t>チュウ</t>
    </rPh>
    <rPh sb="15" eb="17">
      <t>テンネン</t>
    </rPh>
    <rPh sb="32" eb="33">
      <t>オモ</t>
    </rPh>
    <rPh sb="34" eb="36">
      <t>ゲンパツ</t>
    </rPh>
    <rPh sb="36" eb="38">
      <t>ジコ</t>
    </rPh>
    <rPh sb="50" eb="52">
      <t>イリョウ</t>
    </rPh>
    <rPh sb="59" eb="60">
      <t>カク</t>
    </rPh>
    <rPh sb="60" eb="62">
      <t>ジッケン</t>
    </rPh>
    <rPh sb="63" eb="65">
      <t>ユライ</t>
    </rPh>
    <phoneticPr fontId="1"/>
  </si>
  <si>
    <t>(注2) ND(検出されず)は､核種別･地点別の仮想値(過去最小値の1/2で求める"ND代替値")を設定｡Cs-137･Cs-134･H-3･I-131は次の重大事故まで物理減衰し､事故の都度リセットされ"ND代替値"に戻ると仮定</t>
    <rPh sb="1" eb="2">
      <t>チュウ</t>
    </rPh>
    <rPh sb="8" eb="10">
      <t>ケンシュツ</t>
    </rPh>
    <rPh sb="16" eb="18">
      <t>カクシュ</t>
    </rPh>
    <rPh sb="18" eb="19">
      <t>ベツ</t>
    </rPh>
    <rPh sb="20" eb="22">
      <t>チテン</t>
    </rPh>
    <rPh sb="22" eb="23">
      <t>ベツ</t>
    </rPh>
    <rPh sb="24" eb="26">
      <t>カソウ</t>
    </rPh>
    <rPh sb="26" eb="27">
      <t>チ</t>
    </rPh>
    <rPh sb="50" eb="52">
      <t>セッテイ</t>
    </rPh>
    <phoneticPr fontId="1"/>
  </si>
  <si>
    <t>(注3) K-40･Sr-90は全期間物理減衰し事故の都度リセットされない､Be-7は短半減期だが常時新生供給され全期間一定レベル保持</t>
    <rPh sb="1" eb="2">
      <t>チュウ</t>
    </rPh>
    <rPh sb="16" eb="19">
      <t>ゼンキカン</t>
    </rPh>
    <rPh sb="19" eb="21">
      <t>ブツリ</t>
    </rPh>
    <rPh sb="21" eb="23">
      <t>ゲンスイ</t>
    </rPh>
    <rPh sb="24" eb="26">
      <t>ジコ</t>
    </rPh>
    <rPh sb="27" eb="29">
      <t>ツド</t>
    </rPh>
    <rPh sb="43" eb="44">
      <t>タン</t>
    </rPh>
    <rPh sb="44" eb="47">
      <t>ハンゲンキ</t>
    </rPh>
    <rPh sb="49" eb="51">
      <t>ジョウジ</t>
    </rPh>
    <rPh sb="51" eb="53">
      <t>シンセイ</t>
    </rPh>
    <rPh sb="53" eb="55">
      <t>キョウキュウ</t>
    </rPh>
    <rPh sb="57" eb="60">
      <t>ゼンキカン</t>
    </rPh>
    <rPh sb="60" eb="62">
      <t>イッテイ</t>
    </rPh>
    <rPh sb="65" eb="67">
      <t>ホジ</t>
    </rPh>
    <phoneticPr fontId="1"/>
  </si>
  <si>
    <t>Cs-137･Cs-134･H-3･I-131は次の重大事故まで物理減衰し､事故の都度リセットされ"ND代替値"に戻ると仮定</t>
  </si>
  <si>
    <t xml:space="preserve"> S38／大気･地下同数に､以降地下が主流に(仏･中は大気圏内を10年超継続)</t>
    <rPh sb="5" eb="7">
      <t>タイキ</t>
    </rPh>
    <rPh sb="8" eb="10">
      <t>チカ</t>
    </rPh>
    <rPh sb="10" eb="12">
      <t>ドウスウ</t>
    </rPh>
    <rPh sb="14" eb="16">
      <t>イコウ</t>
    </rPh>
    <rPh sb="16" eb="18">
      <t>チカ</t>
    </rPh>
    <rPh sb="19" eb="21">
      <t>シュリュウ</t>
    </rPh>
    <rPh sb="34" eb="35">
      <t>ネン</t>
    </rPh>
    <rPh sb="35" eb="36">
      <t>チョウ</t>
    </rPh>
    <phoneticPr fontId="1"/>
  </si>
  <si>
    <t xml:space="preserve"> S48.7.5／中国15回核実験6/28､全国最高値(蔵王町)</t>
    <phoneticPr fontId="1"/>
  </si>
  <si>
    <t>単位：Bq/kg生､Ca濃度はg/kg/生､Sr単位はBq/g･Ca</t>
    <rPh sb="0" eb="2">
      <t>タンイ</t>
    </rPh>
    <rPh sb="8" eb="9">
      <t>ナマ</t>
    </rPh>
    <rPh sb="12" eb="14">
      <t>ノウド</t>
    </rPh>
    <rPh sb="20" eb="21">
      <t>ナマ</t>
    </rPh>
    <rPh sb="24" eb="26">
      <t>タンイ</t>
    </rPh>
    <phoneticPr fontId="1"/>
  </si>
  <si>
    <t>h27谷川：植生の変化により前網で採取ができなかったため､代替として東防波堤付近で採敢した。</t>
    <rPh sb="2" eb="4">
      <t>ヤガワ</t>
    </rPh>
    <phoneticPr fontId="1"/>
  </si>
  <si>
    <t>h28前網：試料は､従来地点で採取できなかったため､飯子浜で採取した。</t>
    <rPh sb="2" eb="3">
      <t>マエ</t>
    </rPh>
    <rPh sb="3" eb="4">
      <t>アミ</t>
    </rPh>
    <phoneticPr fontId="1"/>
  </si>
  <si>
    <t>h29前網：試料は､従来地点で採取できなかったため､付替県道で採取した。</t>
    <rPh sb="2" eb="3">
      <t>マエ</t>
    </rPh>
    <rPh sb="3" eb="4">
      <t>アミ</t>
    </rPh>
    <phoneticPr fontId="1"/>
  </si>
  <si>
    <t>h23,h24</t>
    <phoneticPr fontId="1"/>
  </si>
  <si>
    <t>h23.7.7:Ag-110m:0.19検出</t>
    <phoneticPr fontId="1"/>
  </si>
  <si>
    <t>h23.11.28:谷川でヨモギが採取できないため､代替として小屋取のセイタカアワダチソウを採取｡参考値｡岩出山のヨモギとともに日本分析センター測定｡</t>
    <phoneticPr fontId="1"/>
  </si>
  <si>
    <t>：チェルノ事故日(事故日Cb)s61.4.26</t>
    <rPh sb="5" eb="7">
      <t>ジコ</t>
    </rPh>
    <rPh sb="7" eb="8">
      <t>ビ</t>
    </rPh>
    <rPh sb="9" eb="11">
      <t>ジコ</t>
    </rPh>
    <rPh sb="11" eb="12">
      <t>ビ</t>
    </rPh>
    <phoneticPr fontId="23"/>
  </si>
  <si>
    <t>：福一事故日(事故日Fk)h23.3.11</t>
    <rPh sb="1" eb="2">
      <t>フク</t>
    </rPh>
    <rPh sb="2" eb="3">
      <t>イチ</t>
    </rPh>
    <rPh sb="3" eb="5">
      <t>ジコ</t>
    </rPh>
    <rPh sb="5" eb="6">
      <t>ビ</t>
    </rPh>
    <phoneticPr fontId="23"/>
  </si>
  <si>
    <t>：調査開始日s56.10.7</t>
    <rPh sb="1" eb="3">
      <t>チョウサ</t>
    </rPh>
    <rPh sb="3" eb="5">
      <t>カイシ</t>
    </rPh>
    <rPh sb="5" eb="6">
      <t>ビ</t>
    </rPh>
    <phoneticPr fontId="23"/>
  </si>
</sst>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76" formatCode="0.000"/>
    <numFmt numFmtId="177" formatCode="0.0"/>
    <numFmt numFmtId="178" formatCode="0.0_);[Red]\(0.0\)"/>
    <numFmt numFmtId="179" formatCode="0.000_);[Red]\(0.000\)"/>
    <numFmt numFmtId="180" formatCode="0.00_);[Red]\(0.00\)"/>
    <numFmt numFmtId="181" formatCode="0.00_ "/>
    <numFmt numFmtId="182" formatCode="0_);[Red]\(0\)"/>
    <numFmt numFmtId="183" formatCode="0.000;[Red]0.000"/>
    <numFmt numFmtId="184" formatCode="&quot;(&quot;0.00&quot;)&quot;"/>
    <numFmt numFmtId="185" formatCode="[$-411]ge"/>
    <numFmt numFmtId="186" formatCode="0;&quot;△ &quot;0"/>
    <numFmt numFmtId="187" formatCode="0.00;&quot;△ &quot;0.00"/>
    <numFmt numFmtId="188" formatCode="0.0;&quot;△ &quot;0.0"/>
    <numFmt numFmtId="189" formatCode="0.000;&quot;△ &quot;0.000"/>
    <numFmt numFmtId="190" formatCode="0.000_ "/>
    <numFmt numFmtId="191" formatCode="&quot;(&quot;0.000&quot;)&quot;"/>
    <numFmt numFmtId="192" formatCode="yy/mm"/>
    <numFmt numFmtId="193" formatCode="yy/mm/dd"/>
  </numFmts>
  <fonts count="24" x14ac:knownFonts="1">
    <font>
      <sz val="14"/>
      <name val="ＭＳ 明朝"/>
      <family val="1"/>
      <charset val="128"/>
    </font>
    <font>
      <sz val="7"/>
      <name val="ＭＳ 明朝"/>
      <family val="1"/>
      <charset val="128"/>
    </font>
    <font>
      <u/>
      <sz val="14"/>
      <color indexed="12"/>
      <name val="ＭＳ 明朝"/>
      <family val="1"/>
      <charset val="128"/>
    </font>
    <font>
      <b/>
      <sz val="11"/>
      <name val="Meiryo UI"/>
      <family val="3"/>
      <charset val="128"/>
    </font>
    <font>
      <sz val="9"/>
      <name val="Meiryo UI"/>
      <family val="3"/>
      <charset val="128"/>
    </font>
    <font>
      <u/>
      <sz val="10"/>
      <color indexed="12"/>
      <name val="Meiryo UI"/>
      <family val="3"/>
      <charset val="128"/>
    </font>
    <font>
      <b/>
      <sz val="10"/>
      <name val="Meiryo UI"/>
      <family val="3"/>
      <charset val="128"/>
    </font>
    <font>
      <sz val="8"/>
      <name val="Meiryo UI"/>
      <family val="3"/>
      <charset val="128"/>
    </font>
    <font>
      <sz val="9"/>
      <color indexed="8"/>
      <name val="Meiryo UI"/>
      <family val="3"/>
      <charset val="128"/>
    </font>
    <font>
      <sz val="10"/>
      <name val="Meiryo UI"/>
      <family val="3"/>
      <charset val="128"/>
    </font>
    <font>
      <sz val="7"/>
      <name val="Terminal"/>
      <charset val="128"/>
    </font>
    <font>
      <sz val="16"/>
      <name val="Meiryo UI"/>
      <family val="3"/>
      <charset val="128"/>
    </font>
    <font>
      <sz val="8.5"/>
      <color indexed="8"/>
      <name val="Meiryo UI"/>
      <family val="3"/>
      <charset val="128"/>
    </font>
    <font>
      <sz val="14"/>
      <name val="Meiryo UI"/>
      <family val="3"/>
      <charset val="128"/>
    </font>
    <font>
      <sz val="7"/>
      <name val="ＭＳ Ｐゴシック"/>
      <family val="3"/>
      <charset val="128"/>
    </font>
    <font>
      <b/>
      <sz val="10"/>
      <color rgb="FF0070C0"/>
      <name val="Meiryo UI"/>
      <family val="3"/>
      <charset val="128"/>
    </font>
    <font>
      <sz val="7.5"/>
      <name val="Meiryo UI"/>
      <family val="3"/>
      <charset val="128"/>
    </font>
    <font>
      <b/>
      <sz val="9"/>
      <name val="Meiryo UI"/>
      <family val="3"/>
      <charset val="128"/>
    </font>
    <font>
      <u/>
      <sz val="8"/>
      <color indexed="12"/>
      <name val="Meiryo UI"/>
      <family val="3"/>
      <charset val="128"/>
    </font>
    <font>
      <sz val="8.5"/>
      <name val="Meiryo UI"/>
      <family val="3"/>
      <charset val="128"/>
    </font>
    <font>
      <vertAlign val="superscript"/>
      <sz val="8.5"/>
      <color indexed="8"/>
      <name val="Meiryo UI"/>
      <family val="3"/>
      <charset val="128"/>
    </font>
    <font>
      <b/>
      <sz val="9"/>
      <color rgb="FF0070C0"/>
      <name val="Meiryo UI"/>
      <family val="3"/>
      <charset val="128"/>
    </font>
    <font>
      <sz val="14"/>
      <color rgb="FF0070C0"/>
      <name val="ＭＳ 明朝"/>
      <family val="1"/>
      <charset val="128"/>
    </font>
    <font>
      <sz val="7"/>
      <name val="ＭＳ Ｐ明朝"/>
      <family val="1"/>
      <charset val="128"/>
    </font>
  </fonts>
  <fills count="9">
    <fill>
      <patternFill patternType="none"/>
    </fill>
    <fill>
      <patternFill patternType="gray125"/>
    </fill>
    <fill>
      <patternFill patternType="solid">
        <fgColor indexed="26"/>
        <bgColor indexed="64"/>
      </patternFill>
    </fill>
    <fill>
      <patternFill patternType="solid">
        <fgColor indexed="42"/>
        <bgColor indexed="64"/>
      </patternFill>
    </fill>
    <fill>
      <patternFill patternType="solid">
        <fgColor indexed="31"/>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79998168889431442"/>
        <bgColor indexed="64"/>
      </patternFill>
    </fill>
    <fill>
      <patternFill patternType="solid">
        <fgColor theme="5" tint="0.59999389629810485"/>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style="hair">
        <color auto="1"/>
      </right>
      <top/>
      <bottom/>
      <diagonal/>
    </border>
    <border>
      <left/>
      <right style="hair">
        <color auto="1"/>
      </right>
      <top/>
      <bottom style="thin">
        <color indexed="64"/>
      </bottom>
      <diagonal/>
    </border>
    <border>
      <left style="hair">
        <color auto="1"/>
      </left>
      <right style="hair">
        <color auto="1"/>
      </right>
      <top/>
      <bottom style="thin">
        <color indexed="64"/>
      </bottom>
      <diagonal/>
    </border>
    <border>
      <left/>
      <right style="hair">
        <color auto="1"/>
      </right>
      <top style="double">
        <color indexed="64"/>
      </top>
      <bottom/>
      <diagonal/>
    </border>
    <border>
      <left style="hair">
        <color auto="1"/>
      </left>
      <right style="hair">
        <color auto="1"/>
      </right>
      <top style="double">
        <color indexed="64"/>
      </top>
      <bottom/>
      <diagonal/>
    </border>
    <border diagonalUp="1">
      <left/>
      <right style="hair">
        <color auto="1"/>
      </right>
      <top/>
      <bottom/>
      <diagonal style="thin">
        <color indexed="64"/>
      </diagonal>
    </border>
    <border diagonalUp="1">
      <left style="hair">
        <color auto="1"/>
      </left>
      <right style="hair">
        <color auto="1"/>
      </right>
      <top/>
      <bottom/>
      <diagonal style="thin">
        <color indexed="64"/>
      </diagonal>
    </border>
    <border>
      <left style="hair">
        <color auto="1"/>
      </left>
      <right style="hair">
        <color auto="1"/>
      </right>
      <top/>
      <bottom/>
      <diagonal/>
    </border>
    <border>
      <left/>
      <right style="hair">
        <color auto="1"/>
      </right>
      <top/>
      <bottom style="double">
        <color indexed="64"/>
      </bottom>
      <diagonal/>
    </border>
    <border>
      <left style="hair">
        <color auto="1"/>
      </left>
      <right style="hair">
        <color auto="1"/>
      </right>
      <top/>
      <bottom style="double">
        <color indexed="64"/>
      </bottom>
      <diagonal/>
    </border>
    <border>
      <left/>
      <right style="thin">
        <color indexed="64"/>
      </right>
      <top style="double">
        <color indexed="64"/>
      </top>
      <bottom/>
      <diagonal/>
    </border>
    <border diagonalUp="1">
      <left/>
      <right style="thin">
        <color indexed="64"/>
      </right>
      <top/>
      <bottom/>
      <diagonal style="thin">
        <color indexed="64"/>
      </diagonal>
    </border>
    <border>
      <left/>
      <right style="thin">
        <color indexed="64"/>
      </right>
      <top/>
      <bottom/>
      <diagonal/>
    </border>
    <border>
      <left/>
      <right style="thin">
        <color indexed="64"/>
      </right>
      <top/>
      <bottom style="double">
        <color indexed="64"/>
      </bottom>
      <diagonal/>
    </border>
    <border>
      <left style="hair">
        <color auto="1"/>
      </left>
      <right style="hair">
        <color auto="1"/>
      </right>
      <top style="hair">
        <color auto="1"/>
      </top>
      <bottom style="hair">
        <color auto="1"/>
      </bottom>
      <diagonal/>
    </border>
    <border>
      <left/>
      <right/>
      <top/>
      <bottom style="slantDashDot">
        <color auto="1"/>
      </bottom>
      <diagonal/>
    </border>
    <border>
      <left style="hair">
        <color auto="1"/>
      </left>
      <right style="hair">
        <color auto="1"/>
      </right>
      <top/>
      <bottom style="hair">
        <color auto="1"/>
      </bottom>
      <diagonal/>
    </border>
    <border>
      <left style="hair">
        <color auto="1"/>
      </left>
      <right style="hair">
        <color auto="1"/>
      </right>
      <top style="hair">
        <color auto="1"/>
      </top>
      <bottom style="slantDashDot">
        <color auto="1"/>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right style="hair">
        <color auto="1"/>
      </right>
      <top style="thin">
        <color indexed="64"/>
      </top>
      <bottom style="hair">
        <color indexed="64"/>
      </bottom>
      <diagonal/>
    </border>
    <border>
      <left style="hair">
        <color auto="1"/>
      </left>
      <right style="hair">
        <color auto="1"/>
      </right>
      <top style="thin">
        <color indexed="64"/>
      </top>
      <bottom style="hair">
        <color indexed="64"/>
      </bottom>
      <diagonal/>
    </border>
    <border diagonalUp="1">
      <left style="hair">
        <color auto="1"/>
      </left>
      <right style="hair">
        <color auto="1"/>
      </right>
      <top style="thin">
        <color indexed="64"/>
      </top>
      <bottom style="hair">
        <color indexed="64"/>
      </bottom>
      <diagonal style="thin">
        <color indexed="64"/>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diagonalUp="1">
      <left style="hair">
        <color auto="1"/>
      </left>
      <right style="hair">
        <color auto="1"/>
      </right>
      <top style="hair">
        <color indexed="64"/>
      </top>
      <bottom style="hair">
        <color indexed="64"/>
      </bottom>
      <diagonal style="thin">
        <color indexed="64"/>
      </diagonal>
    </border>
    <border>
      <left style="thin">
        <color indexed="64"/>
      </left>
      <right style="thin">
        <color indexed="64"/>
      </right>
      <top/>
      <bottom style="hair">
        <color indexed="64"/>
      </bottom>
      <diagonal/>
    </border>
    <border>
      <left/>
      <right style="hair">
        <color indexed="64"/>
      </right>
      <top/>
      <bottom style="hair">
        <color indexed="64"/>
      </bottom>
      <diagonal/>
    </border>
    <border>
      <left/>
      <right style="thin">
        <color indexed="64"/>
      </right>
      <top/>
      <bottom style="hair">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hair">
        <color auto="1"/>
      </left>
      <right style="hair">
        <color auto="1"/>
      </right>
      <top style="hair">
        <color auto="1"/>
      </top>
      <bottom/>
      <diagonal/>
    </border>
    <border>
      <left style="thin">
        <color indexed="64"/>
      </left>
      <right style="thin">
        <color indexed="64"/>
      </right>
      <top/>
      <bottom style="slantDashDot">
        <color auto="1"/>
      </bottom>
      <diagonal/>
    </border>
    <border>
      <left/>
      <right style="hair">
        <color auto="1"/>
      </right>
      <top/>
      <bottom style="slantDashDot">
        <color auto="1"/>
      </bottom>
      <diagonal/>
    </border>
    <border>
      <left style="hair">
        <color auto="1"/>
      </left>
      <right style="hair">
        <color auto="1"/>
      </right>
      <top/>
      <bottom style="slantDashDot">
        <color auto="1"/>
      </bottom>
      <diagonal/>
    </border>
    <border>
      <left/>
      <right style="thin">
        <color indexed="64"/>
      </right>
      <top/>
      <bottom style="slantDashDot">
        <color auto="1"/>
      </bottom>
      <diagonal/>
    </border>
  </borders>
  <cellStyleXfs count="2">
    <xf numFmtId="0" fontId="0" fillId="0" borderId="0"/>
    <xf numFmtId="0" fontId="2" fillId="0" borderId="0" applyNumberFormat="0" applyFill="0" applyBorder="0" applyAlignment="0" applyProtection="0">
      <alignment vertical="top"/>
      <protection locked="0"/>
    </xf>
  </cellStyleXfs>
  <cellXfs count="315">
    <xf numFmtId="0" fontId="0" fillId="0" borderId="0" xfId="0"/>
    <xf numFmtId="0" fontId="3" fillId="0" borderId="0" xfId="0" quotePrefix="1" applyFont="1" applyAlignment="1" applyProtection="1">
      <alignment horizontal="left" vertical="center"/>
    </xf>
    <xf numFmtId="0" fontId="4" fillId="0" borderId="0" xfId="0" applyFont="1" applyAlignment="1" applyProtection="1">
      <alignment horizontal="left" vertical="center"/>
    </xf>
    <xf numFmtId="0" fontId="4" fillId="0" borderId="0" xfId="0" applyFont="1" applyAlignment="1">
      <alignment vertical="center"/>
    </xf>
    <xf numFmtId="0" fontId="5" fillId="0" borderId="0" xfId="1" applyFont="1" applyAlignment="1" applyProtection="1">
      <alignment horizontal="left" vertical="center"/>
    </xf>
    <xf numFmtId="0" fontId="4" fillId="0" borderId="0" xfId="0" applyFont="1" applyAlignment="1">
      <alignment horizontal="left" vertical="center"/>
    </xf>
    <xf numFmtId="57" fontId="4" fillId="2" borderId="5" xfId="0" applyNumberFormat="1" applyFont="1" applyFill="1" applyBorder="1" applyAlignment="1">
      <alignment horizontal="left" vertical="center" shrinkToFit="1"/>
    </xf>
    <xf numFmtId="0" fontId="4" fillId="0" borderId="0" xfId="0" applyFont="1" applyBorder="1" applyAlignment="1">
      <alignment vertical="center"/>
    </xf>
    <xf numFmtId="190" fontId="7" fillId="0" borderId="5" xfId="0" applyNumberFormat="1" applyFont="1" applyBorder="1" applyAlignment="1" applyProtection="1">
      <alignment horizontal="center" vertical="center" shrinkToFit="1"/>
    </xf>
    <xf numFmtId="57" fontId="4" fillId="2" borderId="4" xfId="0" applyNumberFormat="1" applyFont="1" applyFill="1" applyBorder="1" applyAlignment="1">
      <alignment horizontal="left" vertical="center" shrinkToFit="1"/>
    </xf>
    <xf numFmtId="2" fontId="4" fillId="0" borderId="0" xfId="0" applyNumberFormat="1" applyFont="1" applyAlignment="1" applyProtection="1">
      <alignment vertical="center"/>
    </xf>
    <xf numFmtId="178" fontId="4" fillId="0" borderId="0" xfId="0" applyNumberFormat="1" applyFont="1" applyAlignment="1" applyProtection="1">
      <alignment vertical="center"/>
    </xf>
    <xf numFmtId="0" fontId="8" fillId="0" borderId="0" xfId="0" quotePrefix="1" applyFont="1" applyAlignment="1" applyProtection="1">
      <alignment horizontal="left" vertical="center"/>
      <protection locked="0"/>
    </xf>
    <xf numFmtId="180" fontId="4" fillId="0" borderId="0" xfId="0" applyNumberFormat="1" applyFont="1" applyAlignment="1" applyProtection="1">
      <alignment vertical="center"/>
    </xf>
    <xf numFmtId="179" fontId="4" fillId="0" borderId="0" xfId="0" applyNumberFormat="1" applyFont="1" applyAlignment="1" applyProtection="1">
      <alignment vertical="center"/>
    </xf>
    <xf numFmtId="0" fontId="4" fillId="0" borderId="0" xfId="0" applyFont="1" applyAlignment="1" applyProtection="1">
      <alignment vertical="center"/>
    </xf>
    <xf numFmtId="178" fontId="4" fillId="0" borderId="0" xfId="0" applyNumberFormat="1" applyFont="1" applyAlignment="1">
      <alignment vertical="center"/>
    </xf>
    <xf numFmtId="177" fontId="4" fillId="0" borderId="0" xfId="0" applyNumberFormat="1" applyFont="1" applyAlignment="1" applyProtection="1">
      <alignment vertical="center"/>
    </xf>
    <xf numFmtId="1" fontId="4" fillId="0" borderId="0" xfId="0" applyNumberFormat="1" applyFont="1" applyAlignment="1" applyProtection="1">
      <alignment vertical="center"/>
    </xf>
    <xf numFmtId="176" fontId="4" fillId="0" borderId="0" xfId="0" applyNumberFormat="1" applyFont="1" applyAlignment="1" applyProtection="1">
      <alignment vertical="center"/>
    </xf>
    <xf numFmtId="178" fontId="4" fillId="0" borderId="0" xfId="0" applyNumberFormat="1" applyFont="1" applyFill="1" applyAlignment="1" applyProtection="1">
      <alignment vertical="center"/>
    </xf>
    <xf numFmtId="178" fontId="4" fillId="0" borderId="0" xfId="0" applyNumberFormat="1" applyFont="1" applyFill="1" applyAlignment="1">
      <alignment vertical="center"/>
    </xf>
    <xf numFmtId="0" fontId="4" fillId="2" borderId="4" xfId="0" applyFont="1" applyFill="1" applyBorder="1" applyAlignment="1" applyProtection="1">
      <alignment horizontal="left" vertical="center" shrinkToFit="1"/>
    </xf>
    <xf numFmtId="0" fontId="4" fillId="2" borderId="4" xfId="0" quotePrefix="1" applyFont="1" applyFill="1" applyBorder="1" applyAlignment="1" applyProtection="1">
      <alignment horizontal="left" vertical="center" shrinkToFit="1"/>
    </xf>
    <xf numFmtId="0" fontId="7" fillId="2" borderId="5" xfId="0" applyFont="1" applyFill="1" applyBorder="1" applyAlignment="1" applyProtection="1">
      <alignment horizontal="left" vertical="center" wrapText="1"/>
    </xf>
    <xf numFmtId="190" fontId="7" fillId="2" borderId="5" xfId="0" applyNumberFormat="1" applyFont="1" applyFill="1" applyBorder="1" applyAlignment="1" applyProtection="1">
      <alignment horizontal="left" vertical="top" wrapText="1"/>
    </xf>
    <xf numFmtId="182" fontId="4" fillId="0" borderId="0" xfId="0" applyNumberFormat="1" applyFont="1" applyAlignment="1" applyProtection="1">
      <alignment vertical="center"/>
    </xf>
    <xf numFmtId="181" fontId="4" fillId="0" borderId="0" xfId="0" applyNumberFormat="1" applyFont="1" applyAlignment="1">
      <alignment vertical="center" shrinkToFit="1"/>
    </xf>
    <xf numFmtId="0" fontId="4" fillId="0" borderId="0" xfId="0" applyFont="1" applyFill="1" applyAlignment="1">
      <alignment vertical="center"/>
    </xf>
    <xf numFmtId="0" fontId="9" fillId="0" borderId="0" xfId="0" applyFont="1" applyBorder="1" applyAlignment="1">
      <alignment horizontal="left" vertical="center"/>
    </xf>
    <xf numFmtId="0" fontId="9" fillId="0" borderId="0" xfId="0" applyFont="1" applyAlignment="1">
      <alignment vertical="center"/>
    </xf>
    <xf numFmtId="180" fontId="4" fillId="0" borderId="0" xfId="0" applyNumberFormat="1" applyFont="1" applyAlignment="1">
      <alignment horizontal="right" vertical="center" shrinkToFit="1"/>
    </xf>
    <xf numFmtId="0" fontId="11" fillId="0" borderId="0" xfId="0" applyFont="1" applyAlignment="1" applyProtection="1">
      <alignment horizontal="left" vertical="center"/>
    </xf>
    <xf numFmtId="0" fontId="12" fillId="0" borderId="0" xfId="0" quotePrefix="1" applyFont="1" applyAlignment="1" applyProtection="1">
      <alignment horizontal="left" vertical="center"/>
      <protection locked="0"/>
    </xf>
    <xf numFmtId="185" fontId="4" fillId="0" borderId="0" xfId="0" applyNumberFormat="1" applyFont="1" applyFill="1" applyBorder="1" applyAlignment="1">
      <alignment horizontal="right" vertical="center"/>
    </xf>
    <xf numFmtId="0" fontId="4" fillId="0" borderId="0" xfId="0" applyNumberFormat="1" applyFont="1" applyFill="1" applyBorder="1" applyAlignment="1" applyProtection="1">
      <alignment horizontal="right" vertical="center" shrinkToFit="1"/>
    </xf>
    <xf numFmtId="181" fontId="4" fillId="0" borderId="0" xfId="0" applyNumberFormat="1" applyFont="1" applyFill="1" applyAlignment="1">
      <alignment vertical="center" shrinkToFit="1"/>
    </xf>
    <xf numFmtId="180" fontId="4" fillId="0" borderId="0" xfId="0" applyNumberFormat="1" applyFont="1" applyFill="1" applyAlignment="1">
      <alignment horizontal="right" vertical="center" shrinkToFit="1"/>
    </xf>
    <xf numFmtId="57" fontId="11" fillId="0" borderId="0" xfId="0" applyNumberFormat="1" applyFont="1" applyAlignment="1" applyProtection="1">
      <alignment horizontal="left" vertical="center"/>
    </xf>
    <xf numFmtId="0" fontId="6" fillId="0" borderId="0" xfId="0" applyFont="1" applyAlignment="1" applyProtection="1">
      <alignment horizontal="left" vertical="center"/>
    </xf>
    <xf numFmtId="178" fontId="4" fillId="0" borderId="0" xfId="0" applyNumberFormat="1" applyFont="1" applyAlignment="1">
      <alignment horizontal="right" vertical="center"/>
    </xf>
    <xf numFmtId="182" fontId="4" fillId="0" borderId="0" xfId="0" applyNumberFormat="1" applyFont="1" applyAlignment="1">
      <alignment vertical="center"/>
    </xf>
    <xf numFmtId="180" fontId="4" fillId="0" borderId="0" xfId="0" applyNumberFormat="1" applyFont="1" applyAlignment="1">
      <alignment vertical="center"/>
    </xf>
    <xf numFmtId="57" fontId="4" fillId="0" borderId="0" xfId="0" applyNumberFormat="1" applyFont="1" applyAlignment="1">
      <alignment horizontal="left" vertical="center"/>
    </xf>
    <xf numFmtId="57" fontId="6" fillId="0" borderId="0" xfId="0" applyNumberFormat="1" applyFont="1" applyAlignment="1" applyProtection="1">
      <alignment horizontal="left" vertical="center"/>
    </xf>
    <xf numFmtId="0" fontId="13" fillId="0" borderId="0" xfId="0" applyFont="1" applyAlignment="1" applyProtection="1">
      <alignment horizontal="left" vertical="center"/>
    </xf>
    <xf numFmtId="180" fontId="7" fillId="0" borderId="0" xfId="0" applyNumberFormat="1" applyFont="1" applyAlignment="1"/>
    <xf numFmtId="0" fontId="9" fillId="2" borderId="1" xfId="0" applyFont="1" applyFill="1" applyBorder="1" applyAlignment="1" applyProtection="1">
      <alignment horizontal="left" vertical="center"/>
    </xf>
    <xf numFmtId="178" fontId="9" fillId="2" borderId="3" xfId="0" applyNumberFormat="1" applyFont="1" applyFill="1" applyBorder="1" applyAlignment="1">
      <alignment vertical="center"/>
    </xf>
    <xf numFmtId="0" fontId="9" fillId="2" borderId="3" xfId="0" applyFont="1" applyFill="1" applyBorder="1" applyAlignment="1">
      <alignment vertical="center"/>
    </xf>
    <xf numFmtId="0" fontId="9" fillId="2" borderId="3" xfId="0" applyFont="1" applyFill="1" applyBorder="1" applyAlignment="1" applyProtection="1">
      <alignment horizontal="center" vertical="center"/>
    </xf>
    <xf numFmtId="0" fontId="9" fillId="2" borderId="2" xfId="0" applyFont="1" applyFill="1" applyBorder="1" applyAlignment="1">
      <alignment vertical="center"/>
    </xf>
    <xf numFmtId="0" fontId="9" fillId="2" borderId="2" xfId="0" applyFont="1" applyFill="1" applyBorder="1" applyAlignment="1" applyProtection="1">
      <alignment horizontal="left" vertical="center"/>
    </xf>
    <xf numFmtId="0" fontId="9" fillId="2" borderId="4" xfId="0" quotePrefix="1" applyFont="1" applyFill="1" applyBorder="1" applyAlignment="1" applyProtection="1">
      <alignment horizontal="left" vertical="center"/>
    </xf>
    <xf numFmtId="0" fontId="9" fillId="2" borderId="6" xfId="0" quotePrefix="1" applyFont="1" applyFill="1" applyBorder="1" applyAlignment="1" applyProtection="1">
      <alignment horizontal="left" vertical="center"/>
    </xf>
    <xf numFmtId="0" fontId="9" fillId="2" borderId="6" xfId="0" applyFont="1" applyFill="1" applyBorder="1" applyAlignment="1" applyProtection="1">
      <alignment horizontal="center" vertical="center"/>
    </xf>
    <xf numFmtId="0" fontId="9" fillId="2" borderId="6" xfId="0" applyFont="1" applyFill="1" applyBorder="1" applyAlignment="1">
      <alignment vertical="center"/>
    </xf>
    <xf numFmtId="0" fontId="9" fillId="2" borderId="5" xfId="0" applyFont="1" applyFill="1" applyBorder="1" applyAlignment="1">
      <alignment vertical="center"/>
    </xf>
    <xf numFmtId="178" fontId="9" fillId="2" borderId="6" xfId="0" applyNumberFormat="1" applyFont="1" applyFill="1" applyBorder="1" applyAlignment="1" applyProtection="1">
      <alignment horizontal="center" vertical="center"/>
    </xf>
    <xf numFmtId="0" fontId="9" fillId="2" borderId="6" xfId="0" quotePrefix="1" applyFont="1" applyFill="1" applyBorder="1" applyAlignment="1">
      <alignment horizontal="left" vertical="center"/>
    </xf>
    <xf numFmtId="179" fontId="4" fillId="0" borderId="0" xfId="0" applyNumberFormat="1" applyFont="1" applyAlignment="1">
      <alignment vertical="center"/>
    </xf>
    <xf numFmtId="0" fontId="4" fillId="0" borderId="0" xfId="0" applyNumberFormat="1" applyFont="1" applyAlignment="1">
      <alignment vertical="center"/>
    </xf>
    <xf numFmtId="0" fontId="4" fillId="2" borderId="4" xfId="0" quotePrefix="1" applyFont="1" applyFill="1" applyBorder="1" applyAlignment="1" applyProtection="1">
      <alignment horizontal="left" vertical="center"/>
    </xf>
    <xf numFmtId="0" fontId="7" fillId="2" borderId="8" xfId="0" applyFont="1" applyFill="1" applyBorder="1" applyAlignment="1" applyProtection="1">
      <alignment horizontal="left" vertical="top" wrapText="1"/>
    </xf>
    <xf numFmtId="0" fontId="7" fillId="2" borderId="9" xfId="0" applyFont="1" applyFill="1" applyBorder="1" applyAlignment="1" applyProtection="1">
      <alignment horizontal="left" vertical="top" wrapText="1"/>
    </xf>
    <xf numFmtId="179" fontId="7" fillId="2" borderId="9" xfId="0" quotePrefix="1" applyNumberFormat="1" applyFont="1" applyFill="1" applyBorder="1" applyAlignment="1" applyProtection="1">
      <alignment horizontal="left" vertical="top" wrapText="1"/>
    </xf>
    <xf numFmtId="177" fontId="4" fillId="0" borderId="8" xfId="0" applyNumberFormat="1" applyFont="1" applyBorder="1" applyAlignment="1" applyProtection="1">
      <alignment vertical="center" shrinkToFit="1"/>
    </xf>
    <xf numFmtId="187" fontId="7" fillId="0" borderId="9" xfId="0" applyNumberFormat="1" applyFont="1" applyBorder="1" applyAlignment="1" applyProtection="1">
      <alignment vertical="center" shrinkToFit="1"/>
    </xf>
    <xf numFmtId="176" fontId="4" fillId="0" borderId="9" xfId="0" applyNumberFormat="1" applyFont="1" applyBorder="1" applyAlignment="1" applyProtection="1">
      <alignment vertical="center" shrinkToFit="1"/>
    </xf>
    <xf numFmtId="1" fontId="4" fillId="0" borderId="9" xfId="0" applyNumberFormat="1" applyFont="1" applyBorder="1" applyAlignment="1" applyProtection="1">
      <alignment vertical="center" shrinkToFit="1"/>
    </xf>
    <xf numFmtId="187" fontId="7" fillId="0" borderId="9" xfId="0" applyNumberFormat="1" applyFont="1" applyBorder="1" applyAlignment="1" applyProtection="1">
      <alignment horizontal="center" vertical="center" shrinkToFit="1"/>
    </xf>
    <xf numFmtId="178" fontId="7" fillId="0" borderId="9" xfId="0" applyNumberFormat="1" applyFont="1" applyBorder="1" applyAlignment="1" applyProtection="1">
      <alignment horizontal="center" vertical="center" shrinkToFit="1"/>
    </xf>
    <xf numFmtId="191" fontId="4" fillId="0" borderId="9" xfId="0" applyNumberFormat="1" applyFont="1" applyBorder="1" applyAlignment="1" applyProtection="1">
      <alignment horizontal="center" vertical="center" shrinkToFit="1"/>
    </xf>
    <xf numFmtId="188" fontId="4" fillId="3" borderId="10" xfId="0" applyNumberFormat="1" applyFont="1" applyFill="1" applyBorder="1" applyAlignment="1" applyProtection="1">
      <alignment horizontal="right" vertical="center" shrinkToFit="1"/>
    </xf>
    <xf numFmtId="1" fontId="4" fillId="3" borderId="11" xfId="0" applyNumberFormat="1" applyFont="1" applyFill="1" applyBorder="1" applyAlignment="1" applyProtection="1">
      <alignment horizontal="right" vertical="center" shrinkToFit="1"/>
    </xf>
    <xf numFmtId="188" fontId="4" fillId="3" borderId="11" xfId="0" applyNumberFormat="1" applyFont="1" applyFill="1" applyBorder="1" applyAlignment="1" applyProtection="1">
      <alignment horizontal="right" vertical="center" shrinkToFit="1"/>
    </xf>
    <xf numFmtId="176" fontId="4" fillId="3" borderId="11" xfId="0" applyNumberFormat="1" applyFont="1" applyFill="1" applyBorder="1" applyAlignment="1" applyProtection="1">
      <alignment horizontal="right" vertical="center" shrinkToFit="1"/>
    </xf>
    <xf numFmtId="188" fontId="4" fillId="5" borderId="12" xfId="0" applyNumberFormat="1" applyFont="1" applyFill="1" applyBorder="1" applyAlignment="1" applyProtection="1">
      <alignment horizontal="right" vertical="center" shrinkToFit="1"/>
    </xf>
    <xf numFmtId="1" fontId="4" fillId="5" borderId="13" xfId="0" applyNumberFormat="1" applyFont="1" applyFill="1" applyBorder="1" applyAlignment="1" applyProtection="1">
      <alignment horizontal="right" vertical="center" shrinkToFit="1"/>
    </xf>
    <xf numFmtId="176" fontId="4" fillId="5" borderId="14" xfId="0" applyNumberFormat="1" applyFont="1" applyFill="1" applyBorder="1" applyAlignment="1" applyProtection="1">
      <alignment horizontal="right" vertical="center" shrinkToFit="1"/>
    </xf>
    <xf numFmtId="188" fontId="4" fillId="5" borderId="13" xfId="0" applyNumberFormat="1" applyFont="1" applyFill="1" applyBorder="1" applyAlignment="1" applyProtection="1">
      <alignment horizontal="right" vertical="center" shrinkToFit="1"/>
    </xf>
    <xf numFmtId="188" fontId="4" fillId="3" borderId="7" xfId="0" applyNumberFormat="1" applyFont="1" applyFill="1" applyBorder="1" applyAlignment="1" applyProtection="1">
      <alignment horizontal="right" vertical="center" shrinkToFit="1"/>
    </xf>
    <xf numFmtId="1" fontId="4" fillId="3" borderId="14" xfId="0" applyNumberFormat="1" applyFont="1" applyFill="1" applyBorder="1" applyAlignment="1" applyProtection="1">
      <alignment horizontal="right" vertical="center" shrinkToFit="1"/>
    </xf>
    <xf numFmtId="176" fontId="4" fillId="3" borderId="14" xfId="0" applyNumberFormat="1" applyFont="1" applyFill="1" applyBorder="1" applyAlignment="1" applyProtection="1">
      <alignment horizontal="right" vertical="center" shrinkToFit="1"/>
    </xf>
    <xf numFmtId="188" fontId="4" fillId="3" borderId="7" xfId="0" quotePrefix="1" applyNumberFormat="1" applyFont="1" applyFill="1" applyBorder="1" applyAlignment="1">
      <alignment horizontal="right" vertical="center" shrinkToFit="1"/>
    </xf>
    <xf numFmtId="1" fontId="4" fillId="3" borderId="14" xfId="0" quotePrefix="1" applyNumberFormat="1" applyFont="1" applyFill="1" applyBorder="1" applyAlignment="1">
      <alignment horizontal="right" vertical="center" shrinkToFit="1"/>
    </xf>
    <xf numFmtId="176" fontId="4" fillId="3" borderId="14" xfId="0" quotePrefix="1" applyNumberFormat="1" applyFont="1" applyFill="1" applyBorder="1" applyAlignment="1">
      <alignment horizontal="right" vertical="center" shrinkToFit="1"/>
    </xf>
    <xf numFmtId="0" fontId="4" fillId="3" borderId="7" xfId="0" quotePrefix="1" applyNumberFormat="1" applyFont="1" applyFill="1" applyBorder="1" applyAlignment="1">
      <alignment horizontal="right" vertical="center" shrinkToFit="1"/>
    </xf>
    <xf numFmtId="0" fontId="4" fillId="3" borderId="14" xfId="0" quotePrefix="1" applyNumberFormat="1" applyFont="1" applyFill="1" applyBorder="1" applyAlignment="1">
      <alignment horizontal="right" vertical="center" shrinkToFit="1"/>
    </xf>
    <xf numFmtId="0" fontId="4" fillId="3" borderId="15" xfId="0" applyNumberFormat="1" applyFont="1" applyFill="1" applyBorder="1" applyAlignment="1" applyProtection="1">
      <alignment horizontal="right" vertical="center" shrinkToFit="1"/>
    </xf>
    <xf numFmtId="0" fontId="4" fillId="3" borderId="16" xfId="0" applyNumberFormat="1" applyFont="1" applyFill="1" applyBorder="1" applyAlignment="1" applyProtection="1">
      <alignment horizontal="right" vertical="center" shrinkToFit="1"/>
    </xf>
    <xf numFmtId="178" fontId="7" fillId="2" borderId="8" xfId="0" applyNumberFormat="1" applyFont="1" applyFill="1" applyBorder="1" applyAlignment="1" applyProtection="1">
      <alignment horizontal="left" vertical="top" wrapText="1"/>
    </xf>
    <xf numFmtId="1" fontId="4" fillId="0" borderId="8" xfId="0" applyNumberFormat="1" applyFont="1" applyBorder="1" applyAlignment="1" applyProtection="1">
      <alignment vertical="center" shrinkToFit="1"/>
    </xf>
    <xf numFmtId="1" fontId="4" fillId="3" borderId="10" xfId="0" applyNumberFormat="1" applyFont="1" applyFill="1" applyBorder="1" applyAlignment="1" applyProtection="1">
      <alignment horizontal="right" vertical="center" shrinkToFit="1"/>
    </xf>
    <xf numFmtId="1" fontId="4" fillId="5" borderId="12" xfId="0" applyNumberFormat="1" applyFont="1" applyFill="1" applyBorder="1" applyAlignment="1" applyProtection="1">
      <alignment horizontal="right" vertical="center" shrinkToFit="1"/>
    </xf>
    <xf numFmtId="1" fontId="4" fillId="3" borderId="7" xfId="0" applyNumberFormat="1" applyFont="1" applyFill="1" applyBorder="1" applyAlignment="1" applyProtection="1">
      <alignment horizontal="right" vertical="center" shrinkToFit="1"/>
    </xf>
    <xf numFmtId="1" fontId="4" fillId="3" borderId="7" xfId="0" quotePrefix="1" applyNumberFormat="1" applyFont="1" applyFill="1" applyBorder="1" applyAlignment="1">
      <alignment horizontal="right" vertical="center" shrinkToFit="1"/>
    </xf>
    <xf numFmtId="188" fontId="4" fillId="3" borderId="14" xfId="0" applyNumberFormat="1" applyFont="1" applyFill="1" applyBorder="1" applyAlignment="1" applyProtection="1">
      <alignment horizontal="right" vertical="center" shrinkToFit="1"/>
    </xf>
    <xf numFmtId="188" fontId="4" fillId="3" borderId="14" xfId="0" quotePrefix="1" applyNumberFormat="1" applyFont="1" applyFill="1" applyBorder="1" applyAlignment="1">
      <alignment horizontal="right" vertical="center" shrinkToFit="1"/>
    </xf>
    <xf numFmtId="2" fontId="4" fillId="0" borderId="9" xfId="0" applyNumberFormat="1" applyFont="1" applyFill="1" applyBorder="1" applyAlignment="1" applyProtection="1">
      <alignment horizontal="center" vertical="center" shrinkToFit="1"/>
    </xf>
    <xf numFmtId="176" fontId="4" fillId="3" borderId="17" xfId="0" applyNumberFormat="1" applyFont="1" applyFill="1" applyBorder="1" applyAlignment="1" applyProtection="1">
      <alignment horizontal="right" vertical="center" shrinkToFit="1"/>
    </xf>
    <xf numFmtId="188" fontId="4" fillId="5" borderId="18" xfId="0" applyNumberFormat="1" applyFont="1" applyFill="1" applyBorder="1" applyAlignment="1" applyProtection="1">
      <alignment horizontal="right" vertical="center" shrinkToFit="1"/>
    </xf>
    <xf numFmtId="176" fontId="4" fillId="3" borderId="19" xfId="0" applyNumberFormat="1" applyFont="1" applyFill="1" applyBorder="1" applyAlignment="1" applyProtection="1">
      <alignment horizontal="right" vertical="center" shrinkToFit="1"/>
    </xf>
    <xf numFmtId="176" fontId="4" fillId="3" borderId="19" xfId="0" quotePrefix="1" applyNumberFormat="1" applyFont="1" applyFill="1" applyBorder="1" applyAlignment="1">
      <alignment horizontal="right" vertical="center" shrinkToFit="1"/>
    </xf>
    <xf numFmtId="0" fontId="4" fillId="3" borderId="19" xfId="0" quotePrefix="1" applyNumberFormat="1" applyFont="1" applyFill="1" applyBorder="1" applyAlignment="1">
      <alignment horizontal="right" vertical="center" shrinkToFit="1"/>
    </xf>
    <xf numFmtId="0" fontId="4" fillId="3" borderId="20" xfId="0" applyNumberFormat="1" applyFont="1" applyFill="1" applyBorder="1" applyAlignment="1" applyProtection="1">
      <alignment horizontal="right" vertical="center" shrinkToFit="1"/>
    </xf>
    <xf numFmtId="188" fontId="4" fillId="3" borderId="17" xfId="0" applyNumberFormat="1" applyFont="1" applyFill="1" applyBorder="1" applyAlignment="1" applyProtection="1">
      <alignment horizontal="right" vertical="center" shrinkToFit="1"/>
    </xf>
    <xf numFmtId="188" fontId="4" fillId="5" borderId="19" xfId="0" applyNumberFormat="1" applyFont="1" applyFill="1" applyBorder="1" applyAlignment="1" applyProtection="1">
      <alignment horizontal="right" vertical="center" shrinkToFit="1"/>
    </xf>
    <xf numFmtId="188" fontId="4" fillId="3" borderId="19" xfId="0" applyNumberFormat="1" applyFont="1" applyFill="1" applyBorder="1" applyAlignment="1" applyProtection="1">
      <alignment horizontal="right" vertical="center" shrinkToFit="1"/>
    </xf>
    <xf numFmtId="188" fontId="4" fillId="3" borderId="19" xfId="0" quotePrefix="1" applyNumberFormat="1" applyFont="1" applyFill="1" applyBorder="1" applyAlignment="1">
      <alignment horizontal="right" vertical="center" shrinkToFit="1"/>
    </xf>
    <xf numFmtId="1" fontId="4" fillId="0" borderId="21" xfId="0" applyNumberFormat="1" applyFont="1" applyBorder="1" applyAlignment="1">
      <alignment vertical="center" shrinkToFit="1"/>
    </xf>
    <xf numFmtId="181" fontId="4" fillId="0" borderId="21" xfId="0" applyNumberFormat="1" applyFont="1" applyBorder="1" applyAlignment="1">
      <alignment vertical="center" shrinkToFit="1"/>
    </xf>
    <xf numFmtId="181" fontId="4" fillId="0" borderId="23" xfId="0" applyNumberFormat="1" applyFont="1" applyBorder="1" applyAlignment="1">
      <alignment vertical="center" shrinkToFit="1"/>
    </xf>
    <xf numFmtId="0" fontId="4" fillId="0" borderId="22" xfId="0" applyFont="1" applyBorder="1" applyAlignment="1">
      <alignment vertical="center"/>
    </xf>
    <xf numFmtId="181" fontId="4" fillId="0" borderId="24" xfId="0" applyNumberFormat="1" applyFont="1" applyBorder="1" applyAlignment="1">
      <alignment vertical="center" shrinkToFit="1"/>
    </xf>
    <xf numFmtId="0" fontId="4" fillId="2" borderId="8" xfId="0" applyFont="1" applyFill="1" applyBorder="1" applyAlignment="1" applyProtection="1">
      <alignment horizontal="left" vertical="center"/>
    </xf>
    <xf numFmtId="0" fontId="4" fillId="2" borderId="9" xfId="0" applyFont="1" applyFill="1" applyBorder="1" applyAlignment="1" applyProtection="1">
      <alignment horizontal="left" vertical="center"/>
    </xf>
    <xf numFmtId="179" fontId="4" fillId="2" borderId="9" xfId="0" quotePrefix="1" applyNumberFormat="1" applyFont="1" applyFill="1" applyBorder="1" applyAlignment="1" applyProtection="1">
      <alignment horizontal="left" vertical="center"/>
    </xf>
    <xf numFmtId="0" fontId="4" fillId="2" borderId="5" xfId="0" quotePrefix="1" applyFont="1" applyFill="1" applyBorder="1" applyAlignment="1" applyProtection="1">
      <alignment horizontal="left" vertical="center"/>
    </xf>
    <xf numFmtId="178" fontId="4" fillId="2" borderId="8" xfId="0" applyNumberFormat="1" applyFont="1" applyFill="1" applyBorder="1" applyAlignment="1" applyProtection="1">
      <alignment horizontal="left" vertical="center"/>
    </xf>
    <xf numFmtId="0" fontId="4" fillId="2" borderId="4" xfId="0" applyFont="1" applyFill="1" applyBorder="1" applyAlignment="1" applyProtection="1">
      <alignment horizontal="left" vertical="center"/>
    </xf>
    <xf numFmtId="190" fontId="4" fillId="2" borderId="5" xfId="0" quotePrefix="1" applyNumberFormat="1" applyFont="1" applyFill="1" applyBorder="1" applyAlignment="1" applyProtection="1">
      <alignment horizontal="left" vertical="center"/>
    </xf>
    <xf numFmtId="0" fontId="4" fillId="2" borderId="9" xfId="0" quotePrefix="1" applyFont="1" applyFill="1" applyBorder="1" applyAlignment="1" applyProtection="1">
      <alignment horizontal="right" vertical="center"/>
    </xf>
    <xf numFmtId="0" fontId="4" fillId="2" borderId="9" xfId="0" applyFont="1" applyFill="1" applyBorder="1" applyAlignment="1" applyProtection="1">
      <alignment horizontal="right" vertical="center"/>
    </xf>
    <xf numFmtId="0" fontId="4" fillId="0" borderId="21" xfId="0" applyFont="1" applyBorder="1" applyAlignment="1" applyProtection="1">
      <alignment horizontal="left" vertical="center"/>
    </xf>
    <xf numFmtId="0" fontId="4" fillId="0" borderId="21" xfId="0" applyFont="1" applyFill="1" applyBorder="1" applyAlignment="1" applyProtection="1">
      <alignment horizontal="left" vertical="center"/>
    </xf>
    <xf numFmtId="0" fontId="4" fillId="0" borderId="21" xfId="0" quotePrefix="1" applyFont="1" applyFill="1" applyBorder="1" applyAlignment="1" applyProtection="1">
      <alignment horizontal="left" vertical="center"/>
    </xf>
    <xf numFmtId="0" fontId="7" fillId="0" borderId="21" xfId="0" applyFont="1" applyBorder="1" applyAlignment="1" applyProtection="1">
      <alignment horizontal="left" vertical="top" wrapText="1"/>
    </xf>
    <xf numFmtId="0" fontId="7" fillId="0" borderId="21" xfId="0" applyFont="1" applyFill="1" applyBorder="1" applyAlignment="1" applyProtection="1">
      <alignment horizontal="left" vertical="top" wrapText="1"/>
    </xf>
    <xf numFmtId="0" fontId="7" fillId="0" borderId="21" xfId="0" quotePrefix="1" applyFont="1" applyBorder="1" applyAlignment="1" applyProtection="1">
      <alignment horizontal="left" vertical="top" wrapText="1"/>
    </xf>
    <xf numFmtId="0" fontId="7" fillId="0" borderId="21" xfId="0" quotePrefix="1" applyFont="1" applyFill="1" applyBorder="1" applyAlignment="1" applyProtection="1">
      <alignment horizontal="left" vertical="top" wrapText="1"/>
    </xf>
    <xf numFmtId="0" fontId="4" fillId="0" borderId="21" xfId="0" applyFont="1" applyBorder="1" applyAlignment="1" applyProtection="1">
      <alignment vertical="center" shrinkToFit="1"/>
    </xf>
    <xf numFmtId="0" fontId="4" fillId="0" borderId="21" xfId="0" applyFont="1" applyBorder="1" applyAlignment="1">
      <alignment vertical="center" shrinkToFit="1"/>
    </xf>
    <xf numFmtId="177" fontId="4" fillId="0" borderId="21" xfId="0" applyNumberFormat="1" applyFont="1" applyBorder="1" applyAlignment="1" applyProtection="1">
      <alignment vertical="center" shrinkToFit="1"/>
    </xf>
    <xf numFmtId="1" fontId="4" fillId="0" borderId="21" xfId="0" applyNumberFormat="1" applyFont="1" applyBorder="1" applyAlignment="1" applyProtection="1">
      <alignment vertical="center" shrinkToFit="1"/>
    </xf>
    <xf numFmtId="2" fontId="4" fillId="0" borderId="21" xfId="0" applyNumberFormat="1" applyFont="1" applyBorder="1" applyAlignment="1" applyProtection="1">
      <alignment horizontal="center" vertical="center" shrinkToFit="1"/>
    </xf>
    <xf numFmtId="2" fontId="4" fillId="0" borderId="21" xfId="0" applyNumberFormat="1" applyFont="1" applyBorder="1" applyAlignment="1" applyProtection="1">
      <alignment vertical="center" shrinkToFit="1"/>
    </xf>
    <xf numFmtId="0" fontId="4" fillId="0" borderId="21" xfId="0" applyFont="1" applyBorder="1" applyAlignment="1" applyProtection="1">
      <alignment horizontal="right" vertical="center" shrinkToFit="1"/>
    </xf>
    <xf numFmtId="178" fontId="4" fillId="4" borderId="21" xfId="0" applyNumberFormat="1" applyFont="1" applyFill="1" applyBorder="1" applyAlignment="1" applyProtection="1">
      <alignment horizontal="right" vertical="center" shrinkToFit="1"/>
    </xf>
    <xf numFmtId="2" fontId="4" fillId="4" borderId="21" xfId="0" applyNumberFormat="1" applyFont="1" applyFill="1" applyBorder="1" applyAlignment="1" applyProtection="1">
      <alignment vertical="center" shrinkToFit="1"/>
    </xf>
    <xf numFmtId="0" fontId="4" fillId="0" borderId="23" xfId="0" applyFont="1" applyBorder="1" applyAlignment="1" applyProtection="1">
      <alignment horizontal="left" vertical="center"/>
    </xf>
    <xf numFmtId="0" fontId="4" fillId="0" borderId="23" xfId="0" applyFont="1" applyFill="1" applyBorder="1" applyAlignment="1" applyProtection="1">
      <alignment horizontal="left" vertical="center"/>
    </xf>
    <xf numFmtId="0" fontId="4" fillId="0" borderId="23" xfId="0" quotePrefix="1" applyFont="1" applyFill="1" applyBorder="1" applyAlignment="1" applyProtection="1">
      <alignment horizontal="left" vertical="center"/>
    </xf>
    <xf numFmtId="0" fontId="9" fillId="0" borderId="25" xfId="0" applyFont="1" applyBorder="1" applyAlignment="1">
      <alignment vertical="center"/>
    </xf>
    <xf numFmtId="0" fontId="9" fillId="0" borderId="26" xfId="0" applyFont="1" applyBorder="1" applyAlignment="1">
      <alignment vertical="center"/>
    </xf>
    <xf numFmtId="0" fontId="9" fillId="0" borderId="27" xfId="0" applyFont="1" applyBorder="1" applyAlignment="1">
      <alignment vertical="center"/>
    </xf>
    <xf numFmtId="0" fontId="9" fillId="0" borderId="25" xfId="0" applyFont="1" applyBorder="1" applyAlignment="1" applyProtection="1">
      <alignment horizontal="left" vertical="center"/>
    </xf>
    <xf numFmtId="0" fontId="9" fillId="0" borderId="26" xfId="0" applyFont="1" applyBorder="1" applyAlignment="1" applyProtection="1">
      <alignment horizontal="left" vertical="center"/>
    </xf>
    <xf numFmtId="0" fontId="15" fillId="0" borderId="0" xfId="0" applyNumberFormat="1" applyFont="1" applyAlignment="1" applyProtection="1">
      <alignment horizontal="left" vertical="center" shrinkToFit="1"/>
    </xf>
    <xf numFmtId="176" fontId="4" fillId="0" borderId="21" xfId="0" applyNumberFormat="1" applyFont="1" applyBorder="1" applyAlignment="1">
      <alignment horizontal="right" vertical="center" shrinkToFit="1"/>
    </xf>
    <xf numFmtId="1" fontId="4" fillId="0" borderId="21" xfId="0" applyNumberFormat="1" applyFont="1" applyBorder="1" applyAlignment="1">
      <alignment horizontal="right" vertical="center" shrinkToFit="1"/>
    </xf>
    <xf numFmtId="177" fontId="4" fillId="0" borderId="21" xfId="0" applyNumberFormat="1" applyFont="1" applyBorder="1" applyAlignment="1">
      <alignment horizontal="right" vertical="center" shrinkToFit="1"/>
    </xf>
    <xf numFmtId="176" fontId="4" fillId="0" borderId="21" xfId="0" applyNumberFormat="1" applyFont="1" applyBorder="1" applyAlignment="1">
      <alignment vertical="center" shrinkToFit="1"/>
    </xf>
    <xf numFmtId="176" fontId="4" fillId="0" borderId="24" xfId="0" applyNumberFormat="1" applyFont="1" applyBorder="1" applyAlignment="1">
      <alignment vertical="center" shrinkToFit="1"/>
    </xf>
    <xf numFmtId="176" fontId="4" fillId="0" borderId="23" xfId="0" applyNumberFormat="1" applyFont="1" applyBorder="1" applyAlignment="1">
      <alignment vertical="center" shrinkToFit="1"/>
    </xf>
    <xf numFmtId="2" fontId="4" fillId="0" borderId="23" xfId="0" applyNumberFormat="1" applyFont="1" applyBorder="1" applyAlignment="1">
      <alignment vertical="center" shrinkToFit="1"/>
    </xf>
    <xf numFmtId="176" fontId="4" fillId="0" borderId="23" xfId="0" applyNumberFormat="1" applyFont="1" applyBorder="1" applyAlignment="1">
      <alignment horizontal="right" vertical="center" shrinkToFit="1"/>
    </xf>
    <xf numFmtId="1" fontId="4" fillId="0" borderId="23" xfId="0" applyNumberFormat="1" applyFont="1" applyBorder="1" applyAlignment="1">
      <alignment horizontal="right" vertical="center" shrinkToFit="1"/>
    </xf>
    <xf numFmtId="176" fontId="4" fillId="0" borderId="24" xfId="0" applyNumberFormat="1" applyFont="1" applyBorder="1" applyAlignment="1">
      <alignment horizontal="right" vertical="center" shrinkToFit="1"/>
    </xf>
    <xf numFmtId="1" fontId="4" fillId="0" borderId="24" xfId="0" applyNumberFormat="1" applyFont="1" applyBorder="1" applyAlignment="1">
      <alignment horizontal="right" vertical="center" shrinkToFit="1"/>
    </xf>
    <xf numFmtId="0" fontId="7" fillId="0" borderId="0" xfId="0" applyFont="1" applyAlignment="1">
      <alignment vertical="center"/>
    </xf>
    <xf numFmtId="0" fontId="17" fillId="0" borderId="0" xfId="0" applyFont="1" applyFill="1" applyAlignment="1">
      <alignment vertical="center"/>
    </xf>
    <xf numFmtId="0" fontId="18" fillId="0" borderId="0" xfId="1" applyFont="1" applyAlignment="1" applyProtection="1">
      <alignment horizontal="left" vertical="center"/>
    </xf>
    <xf numFmtId="0" fontId="18" fillId="0" borderId="0" xfId="1" applyFont="1" applyAlignment="1" applyProtection="1">
      <alignment vertical="center"/>
    </xf>
    <xf numFmtId="178" fontId="18" fillId="0" borderId="0" xfId="1" applyNumberFormat="1" applyFont="1" applyAlignment="1" applyProtection="1">
      <alignment vertical="center"/>
    </xf>
    <xf numFmtId="0" fontId="7" fillId="0" borderId="0" xfId="0" applyFont="1" applyFill="1" applyAlignment="1">
      <alignment vertical="center"/>
    </xf>
    <xf numFmtId="0" fontId="18" fillId="0" borderId="0" xfId="1" applyFont="1" applyBorder="1" applyAlignment="1" applyProtection="1">
      <alignment horizontal="left" vertical="center"/>
    </xf>
    <xf numFmtId="0" fontId="18" fillId="0" borderId="0" xfId="1" applyFont="1" applyFill="1" applyAlignment="1" applyProtection="1">
      <alignment vertical="center"/>
    </xf>
    <xf numFmtId="57" fontId="4" fillId="2" borderId="28" xfId="0" applyNumberFormat="1" applyFont="1" applyFill="1" applyBorder="1" applyAlignment="1" applyProtection="1">
      <alignment horizontal="left" vertical="center" shrinkToFit="1"/>
    </xf>
    <xf numFmtId="177" fontId="4" fillId="0" borderId="29" xfId="0" applyNumberFormat="1" applyFont="1" applyBorder="1" applyAlignment="1" applyProtection="1">
      <alignment vertical="center" shrinkToFit="1"/>
    </xf>
    <xf numFmtId="186" fontId="4" fillId="0" borderId="30" xfId="0" applyNumberFormat="1" applyFont="1" applyBorder="1" applyAlignment="1" applyProtection="1">
      <alignment horizontal="right" vertical="center" shrinkToFit="1"/>
    </xf>
    <xf numFmtId="183" fontId="7" fillId="0" borderId="30" xfId="0" applyNumberFormat="1" applyFont="1" applyBorder="1" applyAlignment="1" applyProtection="1">
      <alignment vertical="center" shrinkToFit="1"/>
    </xf>
    <xf numFmtId="187" fontId="7" fillId="0" borderId="30" xfId="0" applyNumberFormat="1" applyFont="1" applyBorder="1" applyAlignment="1" applyProtection="1">
      <alignment vertical="center" shrinkToFit="1"/>
    </xf>
    <xf numFmtId="0" fontId="7" fillId="0" borderId="30" xfId="0" applyFont="1" applyBorder="1" applyAlignment="1" applyProtection="1">
      <alignment vertical="center" shrinkToFit="1"/>
    </xf>
    <xf numFmtId="190" fontId="7" fillId="0" borderId="32" xfId="0" applyNumberFormat="1" applyFont="1" applyBorder="1" applyAlignment="1" applyProtection="1">
      <alignment vertical="center" shrinkToFit="1"/>
    </xf>
    <xf numFmtId="178" fontId="4" fillId="0" borderId="29" xfId="0" applyNumberFormat="1" applyFont="1" applyBorder="1" applyAlignment="1" applyProtection="1">
      <alignment horizontal="right" vertical="center" shrinkToFit="1"/>
    </xf>
    <xf numFmtId="1" fontId="4" fillId="0" borderId="30" xfId="0" applyNumberFormat="1" applyFont="1" applyBorder="1" applyAlignment="1" applyProtection="1">
      <alignment vertical="center" shrinkToFit="1"/>
    </xf>
    <xf numFmtId="176" fontId="4" fillId="0" borderId="30" xfId="0" applyNumberFormat="1" applyFont="1" applyBorder="1" applyAlignment="1" applyProtection="1">
      <alignment vertical="center" shrinkToFit="1"/>
    </xf>
    <xf numFmtId="57" fontId="4" fillId="2" borderId="32" xfId="0" applyNumberFormat="1" applyFont="1" applyFill="1" applyBorder="1" applyAlignment="1">
      <alignment horizontal="left" vertical="center" shrinkToFit="1"/>
    </xf>
    <xf numFmtId="0" fontId="4" fillId="0" borderId="29" xfId="0" applyFont="1" applyBorder="1" applyAlignment="1">
      <alignment vertical="center" shrinkToFit="1"/>
    </xf>
    <xf numFmtId="0" fontId="4" fillId="0" borderId="30" xfId="0" applyFont="1" applyBorder="1" applyAlignment="1">
      <alignment vertical="center" shrinkToFit="1"/>
    </xf>
    <xf numFmtId="176" fontId="4" fillId="0" borderId="30" xfId="0" applyNumberFormat="1" applyFont="1" applyBorder="1" applyAlignment="1">
      <alignment vertical="center" shrinkToFit="1"/>
    </xf>
    <xf numFmtId="178" fontId="7" fillId="0" borderId="30" xfId="0" applyNumberFormat="1" applyFont="1" applyBorder="1" applyAlignment="1" applyProtection="1">
      <alignment vertical="center" shrinkToFit="1"/>
    </xf>
    <xf numFmtId="0" fontId="4" fillId="0" borderId="30" xfId="0" applyFont="1" applyFill="1" applyBorder="1" applyAlignment="1">
      <alignment vertical="center" shrinkToFit="1"/>
    </xf>
    <xf numFmtId="57" fontId="4" fillId="2" borderId="33" xfId="0" applyNumberFormat="1" applyFont="1" applyFill="1" applyBorder="1" applyAlignment="1" applyProtection="1">
      <alignment horizontal="left" vertical="center" shrinkToFit="1"/>
    </xf>
    <xf numFmtId="177" fontId="4" fillId="0" borderId="27" xfId="0" applyNumberFormat="1" applyFont="1" applyBorder="1" applyAlignment="1" applyProtection="1">
      <alignment vertical="center" shrinkToFit="1"/>
    </xf>
    <xf numFmtId="186" fontId="4" fillId="0" borderId="21" xfId="0" applyNumberFormat="1" applyFont="1" applyBorder="1" applyAlignment="1" applyProtection="1">
      <alignment horizontal="right" vertical="center" shrinkToFit="1"/>
    </xf>
    <xf numFmtId="183" fontId="7" fillId="0" borderId="21" xfId="0" applyNumberFormat="1" applyFont="1" applyBorder="1" applyAlignment="1" applyProtection="1">
      <alignment vertical="center" shrinkToFit="1"/>
    </xf>
    <xf numFmtId="187" fontId="7" fillId="0" borderId="21" xfId="0" applyNumberFormat="1" applyFont="1" applyBorder="1" applyAlignment="1" applyProtection="1">
      <alignment vertical="center" shrinkToFit="1"/>
    </xf>
    <xf numFmtId="0" fontId="7" fillId="0" borderId="21" xfId="0" applyFont="1" applyBorder="1" applyAlignment="1" applyProtection="1">
      <alignment vertical="center" shrinkToFit="1"/>
    </xf>
    <xf numFmtId="190" fontId="7" fillId="0" borderId="34" xfId="0" applyNumberFormat="1" applyFont="1" applyBorder="1" applyAlignment="1" applyProtection="1">
      <alignment vertical="center" shrinkToFit="1"/>
    </xf>
    <xf numFmtId="178" fontId="4" fillId="0" borderId="27" xfId="0" applyNumberFormat="1" applyFont="1" applyBorder="1" applyAlignment="1" applyProtection="1">
      <alignment horizontal="right" vertical="center" shrinkToFit="1"/>
    </xf>
    <xf numFmtId="176" fontId="4" fillId="0" borderId="21" xfId="0" applyNumberFormat="1" applyFont="1" applyBorder="1" applyAlignment="1" applyProtection="1">
      <alignment vertical="center" shrinkToFit="1"/>
    </xf>
    <xf numFmtId="57" fontId="4" fillId="2" borderId="34" xfId="0" applyNumberFormat="1" applyFont="1" applyFill="1" applyBorder="1" applyAlignment="1">
      <alignment horizontal="left" vertical="center" shrinkToFit="1"/>
    </xf>
    <xf numFmtId="0" fontId="4" fillId="0" borderId="27" xfId="0" applyFont="1" applyBorder="1" applyAlignment="1">
      <alignment vertical="center" shrinkToFit="1"/>
    </xf>
    <xf numFmtId="178" fontId="7" fillId="0" borderId="21" xfId="0" applyNumberFormat="1" applyFont="1" applyBorder="1" applyAlignment="1" applyProtection="1">
      <alignment vertical="center" shrinkToFit="1"/>
    </xf>
    <xf numFmtId="0" fontId="4" fillId="0" borderId="21" xfId="0" applyFont="1" applyFill="1" applyBorder="1" applyAlignment="1">
      <alignment vertical="center" shrinkToFit="1"/>
    </xf>
    <xf numFmtId="57" fontId="4" fillId="2" borderId="34" xfId="0" applyNumberFormat="1" applyFont="1" applyFill="1" applyBorder="1" applyAlignment="1" applyProtection="1">
      <alignment horizontal="left" vertical="center" shrinkToFit="1"/>
    </xf>
    <xf numFmtId="2" fontId="4" fillId="0" borderId="21" xfId="0" applyNumberFormat="1" applyFont="1" applyFill="1" applyBorder="1" applyAlignment="1" applyProtection="1">
      <alignment vertical="center" shrinkToFit="1"/>
    </xf>
    <xf numFmtId="0" fontId="7" fillId="0" borderId="21" xfId="0" applyFont="1" applyBorder="1" applyAlignment="1" applyProtection="1">
      <alignment horizontal="right" vertical="center" shrinkToFit="1"/>
    </xf>
    <xf numFmtId="176" fontId="4" fillId="0" borderId="21" xfId="0" applyNumberFormat="1" applyFont="1" applyBorder="1" applyAlignment="1" applyProtection="1">
      <alignment horizontal="right" vertical="center" shrinkToFit="1"/>
    </xf>
    <xf numFmtId="187" fontId="7" fillId="0" borderId="21" xfId="0" applyNumberFormat="1" applyFont="1" applyBorder="1" applyAlignment="1" applyProtection="1">
      <alignment horizontal="right" vertical="center" shrinkToFit="1"/>
    </xf>
    <xf numFmtId="184" fontId="4" fillId="6" borderId="21" xfId="0" applyNumberFormat="1" applyFont="1" applyFill="1" applyBorder="1" applyAlignment="1" applyProtection="1">
      <alignment vertical="center" shrinkToFit="1"/>
    </xf>
    <xf numFmtId="1" fontId="4" fillId="0" borderId="27" xfId="0" applyNumberFormat="1" applyFont="1" applyBorder="1" applyAlignment="1" applyProtection="1">
      <alignment horizontal="right" vertical="center" shrinkToFit="1"/>
    </xf>
    <xf numFmtId="178" fontId="7" fillId="0" borderId="21" xfId="0" applyNumberFormat="1" applyFont="1" applyBorder="1" applyAlignment="1">
      <alignment vertical="center" shrinkToFit="1"/>
    </xf>
    <xf numFmtId="179" fontId="4" fillId="0" borderId="21" xfId="0" applyNumberFormat="1" applyFont="1" applyFill="1" applyBorder="1" applyAlignment="1" applyProtection="1">
      <alignment vertical="center" shrinkToFit="1"/>
    </xf>
    <xf numFmtId="177" fontId="7" fillId="0" borderId="21" xfId="0" applyNumberFormat="1" applyFont="1" applyBorder="1" applyAlignment="1" applyProtection="1">
      <alignment vertical="center" shrinkToFit="1"/>
    </xf>
    <xf numFmtId="191" fontId="4" fillId="6" borderId="21" xfId="0" applyNumberFormat="1" applyFont="1" applyFill="1" applyBorder="1" applyAlignment="1" applyProtection="1">
      <alignment vertical="center" shrinkToFit="1"/>
    </xf>
    <xf numFmtId="178" fontId="4" fillId="0" borderId="27" xfId="0" applyNumberFormat="1" applyFont="1" applyBorder="1" applyAlignment="1" applyProtection="1">
      <alignment vertical="center" shrinkToFit="1"/>
    </xf>
    <xf numFmtId="176" fontId="7" fillId="0" borderId="21" xfId="0" applyNumberFormat="1" applyFont="1" applyBorder="1" applyAlignment="1" applyProtection="1">
      <alignment vertical="center" shrinkToFit="1"/>
    </xf>
    <xf numFmtId="1" fontId="4" fillId="0" borderId="21" xfId="0" applyNumberFormat="1" applyFont="1" applyBorder="1" applyAlignment="1" applyProtection="1">
      <alignment horizontal="right" vertical="center" shrinkToFit="1"/>
    </xf>
    <xf numFmtId="1" fontId="4" fillId="0" borderId="27" xfId="0" applyNumberFormat="1" applyFont="1" applyBorder="1" applyAlignment="1" applyProtection="1">
      <alignment vertical="center" shrinkToFit="1"/>
    </xf>
    <xf numFmtId="187" fontId="7" fillId="0" borderId="21" xfId="0" applyNumberFormat="1" applyFont="1" applyBorder="1" applyAlignment="1" applyProtection="1">
      <alignment horizontal="center" vertical="center" shrinkToFit="1"/>
    </xf>
    <xf numFmtId="178" fontId="7" fillId="0" borderId="21" xfId="0" applyNumberFormat="1" applyFont="1" applyBorder="1" applyAlignment="1" applyProtection="1">
      <alignment horizontal="center" vertical="center" shrinkToFit="1"/>
    </xf>
    <xf numFmtId="190" fontId="7" fillId="0" borderId="34" xfId="0" applyNumberFormat="1" applyFont="1" applyBorder="1" applyAlignment="1" applyProtection="1">
      <alignment horizontal="center" vertical="center" shrinkToFit="1"/>
    </xf>
    <xf numFmtId="191" fontId="4" fillId="0" borderId="21" xfId="0" applyNumberFormat="1" applyFont="1" applyBorder="1" applyAlignment="1" applyProtection="1">
      <alignment horizontal="center" vertical="center" shrinkToFit="1"/>
    </xf>
    <xf numFmtId="178" fontId="7" fillId="0" borderId="21" xfId="0" applyNumberFormat="1" applyFont="1" applyBorder="1" applyAlignment="1" applyProtection="1">
      <alignment horizontal="right" vertical="center" shrinkToFit="1"/>
    </xf>
    <xf numFmtId="190" fontId="7" fillId="0" borderId="34" xfId="0" applyNumberFormat="1" applyFont="1" applyBorder="1" applyAlignment="1" applyProtection="1">
      <alignment horizontal="right" vertical="center" shrinkToFit="1"/>
    </xf>
    <xf numFmtId="0" fontId="4" fillId="0" borderId="21" xfId="0" applyNumberFormat="1" applyFont="1" applyFill="1" applyBorder="1" applyAlignment="1" applyProtection="1">
      <alignment horizontal="center" vertical="center" shrinkToFit="1"/>
    </xf>
    <xf numFmtId="57" fontId="4" fillId="2" borderId="33" xfId="0" applyNumberFormat="1" applyFont="1" applyFill="1" applyBorder="1" applyAlignment="1">
      <alignment horizontal="left" vertical="center" shrinkToFit="1"/>
    </xf>
    <xf numFmtId="176" fontId="4" fillId="0" borderId="21" xfId="0" applyNumberFormat="1" applyFont="1" applyBorder="1" applyAlignment="1" applyProtection="1">
      <alignment horizontal="center" vertical="center" shrinkToFit="1"/>
    </xf>
    <xf numFmtId="191" fontId="4" fillId="6" borderId="21" xfId="0" applyNumberFormat="1" applyFont="1" applyFill="1" applyBorder="1" applyAlignment="1" applyProtection="1">
      <alignment horizontal="center" vertical="center" shrinkToFit="1"/>
    </xf>
    <xf numFmtId="2" fontId="4" fillId="0" borderId="21" xfId="0" applyNumberFormat="1" applyFont="1" applyFill="1" applyBorder="1" applyAlignment="1" applyProtection="1">
      <alignment horizontal="center" vertical="center" shrinkToFit="1"/>
    </xf>
    <xf numFmtId="179" fontId="4" fillId="0" borderId="21" xfId="0" applyNumberFormat="1" applyFont="1" applyFill="1" applyBorder="1" applyAlignment="1" applyProtection="1">
      <alignment horizontal="center" vertical="center" shrinkToFit="1"/>
    </xf>
    <xf numFmtId="189" fontId="7" fillId="0" borderId="21" xfId="0" applyNumberFormat="1" applyFont="1" applyBorder="1" applyAlignment="1" applyProtection="1">
      <alignment horizontal="center" vertical="center" shrinkToFit="1"/>
    </xf>
    <xf numFmtId="178" fontId="4" fillId="0" borderId="21" xfId="0" applyNumberFormat="1" applyFont="1" applyBorder="1" applyAlignment="1" applyProtection="1">
      <alignment vertical="center" shrinkToFit="1"/>
    </xf>
    <xf numFmtId="177" fontId="4" fillId="0" borderId="21" xfId="0" applyNumberFormat="1" applyFont="1" applyBorder="1" applyAlignment="1" applyProtection="1">
      <alignment horizontal="center" vertical="center" shrinkToFit="1"/>
    </xf>
    <xf numFmtId="187" fontId="7" fillId="0" borderId="34" xfId="0" applyNumberFormat="1" applyFont="1" applyBorder="1" applyAlignment="1" applyProtection="1">
      <alignment vertical="center" shrinkToFit="1"/>
    </xf>
    <xf numFmtId="178" fontId="7" fillId="0" borderId="34" xfId="0" applyNumberFormat="1" applyFont="1" applyBorder="1" applyAlignment="1" applyProtection="1">
      <alignment horizontal="center" vertical="center" shrinkToFit="1"/>
    </xf>
    <xf numFmtId="177" fontId="4" fillId="0" borderId="37" xfId="0" applyNumberFormat="1" applyFont="1" applyBorder="1" applyAlignment="1" applyProtection="1">
      <alignment vertical="center" shrinkToFit="1"/>
    </xf>
    <xf numFmtId="186" fontId="4" fillId="0" borderId="23" xfId="0" applyNumberFormat="1" applyFont="1" applyBorder="1" applyAlignment="1" applyProtection="1">
      <alignment horizontal="right" vertical="center" shrinkToFit="1"/>
    </xf>
    <xf numFmtId="187" fontId="7" fillId="0" borderId="23" xfId="0" applyNumberFormat="1" applyFont="1" applyBorder="1" applyAlignment="1" applyProtection="1">
      <alignment vertical="center" shrinkToFit="1"/>
    </xf>
    <xf numFmtId="0" fontId="7" fillId="0" borderId="23" xfId="0" applyFont="1" applyBorder="1" applyAlignment="1" applyProtection="1">
      <alignment vertical="center" shrinkToFit="1"/>
    </xf>
    <xf numFmtId="190" fontId="7" fillId="0" borderId="38" xfId="0" applyNumberFormat="1" applyFont="1" applyBorder="1" applyAlignment="1" applyProtection="1">
      <alignment vertical="center" shrinkToFit="1"/>
    </xf>
    <xf numFmtId="178" fontId="4" fillId="0" borderId="37" xfId="0" applyNumberFormat="1" applyFont="1" applyBorder="1" applyAlignment="1" applyProtection="1">
      <alignment horizontal="right" vertical="center" shrinkToFit="1"/>
    </xf>
    <xf numFmtId="1" fontId="4" fillId="0" borderId="23" xfId="0" applyNumberFormat="1" applyFont="1" applyBorder="1" applyAlignment="1" applyProtection="1">
      <alignment vertical="center" shrinkToFit="1"/>
    </xf>
    <xf numFmtId="176" fontId="4" fillId="0" borderId="23" xfId="0" applyNumberFormat="1" applyFont="1" applyBorder="1" applyAlignment="1" applyProtection="1">
      <alignment vertical="center" shrinkToFit="1"/>
    </xf>
    <xf numFmtId="57" fontId="4" fillId="2" borderId="38" xfId="0" applyNumberFormat="1" applyFont="1" applyFill="1" applyBorder="1" applyAlignment="1" applyProtection="1">
      <alignment horizontal="left" vertical="center" shrinkToFit="1"/>
    </xf>
    <xf numFmtId="178" fontId="7" fillId="0" borderId="23" xfId="0" applyNumberFormat="1" applyFont="1" applyBorder="1" applyAlignment="1" applyProtection="1">
      <alignment vertical="center" shrinkToFit="1"/>
    </xf>
    <xf numFmtId="2" fontId="4" fillId="0" borderId="23" xfId="0" applyNumberFormat="1" applyFont="1" applyFill="1" applyBorder="1" applyAlignment="1" applyProtection="1">
      <alignment vertical="center" shrinkToFit="1"/>
    </xf>
    <xf numFmtId="176" fontId="4" fillId="0" borderId="23" xfId="0" applyNumberFormat="1" applyFont="1" applyBorder="1" applyAlignment="1" applyProtection="1">
      <alignment horizontal="center" vertical="center" shrinkToFit="1"/>
    </xf>
    <xf numFmtId="187" fontId="7" fillId="0" borderId="23" xfId="0" applyNumberFormat="1" applyFont="1" applyBorder="1" applyAlignment="1" applyProtection="1">
      <alignment horizontal="center" vertical="center" shrinkToFit="1"/>
    </xf>
    <xf numFmtId="178" fontId="7" fillId="0" borderId="23" xfId="0" applyNumberFormat="1" applyFont="1" applyBorder="1" applyAlignment="1" applyProtection="1">
      <alignment horizontal="center" vertical="center" shrinkToFit="1"/>
    </xf>
    <xf numFmtId="190" fontId="7" fillId="0" borderId="38" xfId="0" applyNumberFormat="1" applyFont="1" applyBorder="1" applyAlignment="1" applyProtection="1">
      <alignment horizontal="center" vertical="center" shrinkToFit="1"/>
    </xf>
    <xf numFmtId="178" fontId="4" fillId="0" borderId="37" xfId="0" applyNumberFormat="1" applyFont="1" applyBorder="1" applyAlignment="1" applyProtection="1">
      <alignment vertical="center" shrinkToFit="1"/>
    </xf>
    <xf numFmtId="57" fontId="4" fillId="2" borderId="38" xfId="0" applyNumberFormat="1" applyFont="1" applyFill="1" applyBorder="1" applyAlignment="1">
      <alignment horizontal="left" vertical="center" shrinkToFit="1"/>
    </xf>
    <xf numFmtId="189" fontId="7" fillId="0" borderId="23" xfId="0" applyNumberFormat="1" applyFont="1" applyBorder="1" applyAlignment="1" applyProtection="1">
      <alignment horizontal="center" vertical="center" shrinkToFit="1"/>
    </xf>
    <xf numFmtId="0" fontId="4" fillId="0" borderId="35" xfId="0" applyNumberFormat="1" applyFont="1" applyFill="1" applyBorder="1" applyAlignment="1" applyProtection="1">
      <alignment horizontal="center" vertical="center" shrinkToFit="1"/>
    </xf>
    <xf numFmtId="184" fontId="4" fillId="6" borderId="21" xfId="0" applyNumberFormat="1" applyFont="1" applyFill="1" applyBorder="1" applyAlignment="1" applyProtection="1">
      <alignment horizontal="center" vertical="center" shrinkToFit="1"/>
    </xf>
    <xf numFmtId="57" fontId="17" fillId="2" borderId="36" xfId="0" applyNumberFormat="1" applyFont="1" applyFill="1" applyBorder="1" applyAlignment="1" applyProtection="1">
      <alignment horizontal="left" vertical="center" shrinkToFit="1"/>
    </xf>
    <xf numFmtId="57" fontId="17" fillId="2" borderId="36" xfId="0" applyNumberFormat="1" applyFont="1" applyFill="1" applyBorder="1" applyAlignment="1">
      <alignment horizontal="left" vertical="center" shrinkToFit="1"/>
    </xf>
    <xf numFmtId="176" fontId="4" fillId="7" borderId="35" xfId="0" applyNumberFormat="1" applyFont="1" applyFill="1" applyBorder="1" applyAlignment="1" applyProtection="1">
      <alignment horizontal="center" vertical="center" shrinkToFit="1"/>
    </xf>
    <xf numFmtId="176" fontId="4" fillId="8" borderId="35" xfId="0" applyNumberFormat="1" applyFont="1" applyFill="1" applyBorder="1" applyAlignment="1" applyProtection="1">
      <alignment horizontal="center" vertical="center" shrinkToFit="1"/>
    </xf>
    <xf numFmtId="57" fontId="12" fillId="0" borderId="0" xfId="0" quotePrefix="1" applyNumberFormat="1" applyFont="1" applyAlignment="1" applyProtection="1">
      <alignment horizontal="center" vertical="center"/>
      <protection locked="0"/>
    </xf>
    <xf numFmtId="57" fontId="12" fillId="0" borderId="0" xfId="0" quotePrefix="1" applyNumberFormat="1" applyFont="1" applyAlignment="1" applyProtection="1">
      <alignment vertical="center"/>
      <protection locked="0"/>
    </xf>
    <xf numFmtId="2" fontId="19" fillId="0" borderId="0" xfId="0" applyNumberFormat="1" applyFont="1" applyAlignment="1" applyProtection="1">
      <alignment vertical="center"/>
    </xf>
    <xf numFmtId="57" fontId="12" fillId="0" borderId="0" xfId="0" applyNumberFormat="1" applyFont="1" applyAlignment="1" applyProtection="1">
      <alignment vertical="center"/>
      <protection locked="0"/>
    </xf>
    <xf numFmtId="0" fontId="12" fillId="0" borderId="0" xfId="0" quotePrefix="1" applyFont="1" applyAlignment="1" applyProtection="1">
      <alignment vertical="center"/>
      <protection locked="0"/>
    </xf>
    <xf numFmtId="177" fontId="19" fillId="0" borderId="0" xfId="0" applyNumberFormat="1" applyFont="1" applyAlignment="1" applyProtection="1">
      <alignment vertical="center"/>
    </xf>
    <xf numFmtId="0" fontId="19" fillId="0" borderId="0" xfId="0" quotePrefix="1" applyFont="1" applyAlignment="1">
      <alignment vertical="center"/>
    </xf>
    <xf numFmtId="192" fontId="19" fillId="0" borderId="0" xfId="0" applyNumberFormat="1" applyFont="1" applyAlignment="1" applyProtection="1">
      <alignment vertical="center"/>
    </xf>
    <xf numFmtId="2" fontId="4" fillId="0" borderId="21" xfId="0" applyNumberFormat="1" applyFont="1" applyBorder="1" applyAlignment="1">
      <alignment horizontal="right" vertical="center" shrinkToFit="1"/>
    </xf>
    <xf numFmtId="185" fontId="4" fillId="3" borderId="39" xfId="0" applyNumberFormat="1" applyFont="1" applyFill="1" applyBorder="1" applyAlignment="1">
      <alignment horizontal="right" vertical="center"/>
    </xf>
    <xf numFmtId="185" fontId="4" fillId="5" borderId="40" xfId="0" applyNumberFormat="1" applyFont="1" applyFill="1" applyBorder="1" applyAlignment="1">
      <alignment horizontal="right" vertical="center"/>
    </xf>
    <xf numFmtId="185" fontId="4" fillId="3" borderId="40" xfId="0" applyNumberFormat="1" applyFont="1" applyFill="1" applyBorder="1" applyAlignment="1">
      <alignment horizontal="right" vertical="center"/>
    </xf>
    <xf numFmtId="185" fontId="4" fillId="3" borderId="41" xfId="0" applyNumberFormat="1" applyFont="1" applyFill="1" applyBorder="1" applyAlignment="1">
      <alignment horizontal="right" vertical="center"/>
    </xf>
    <xf numFmtId="0" fontId="4" fillId="0" borderId="6" xfId="0" applyFont="1" applyBorder="1" applyAlignment="1" applyProtection="1">
      <alignment horizontal="left" vertical="center"/>
    </xf>
    <xf numFmtId="0" fontId="4" fillId="0" borderId="6" xfId="0" applyFont="1" applyBorder="1" applyAlignment="1">
      <alignment vertical="center"/>
    </xf>
    <xf numFmtId="0" fontId="4" fillId="0" borderId="5" xfId="0" applyFont="1" applyBorder="1" applyAlignment="1">
      <alignment vertical="center"/>
    </xf>
    <xf numFmtId="57" fontId="4" fillId="7" borderId="31" xfId="0" applyNumberFormat="1" applyFont="1" applyFill="1" applyBorder="1" applyAlignment="1" applyProtection="1">
      <alignment horizontal="center" vertical="center" shrinkToFit="1"/>
    </xf>
    <xf numFmtId="0" fontId="16" fillId="2" borderId="21" xfId="0" applyFont="1" applyFill="1" applyBorder="1" applyAlignment="1" applyProtection="1">
      <alignment horizontal="right" vertical="top"/>
    </xf>
    <xf numFmtId="177" fontId="4" fillId="0" borderId="21" xfId="0" applyNumberFormat="1" applyFont="1" applyBorder="1" applyAlignment="1">
      <alignment vertical="center" shrinkToFit="1"/>
    </xf>
    <xf numFmtId="181" fontId="4" fillId="0" borderId="14" xfId="0" applyNumberFormat="1" applyFont="1" applyBorder="1" applyAlignment="1">
      <alignment vertical="center" shrinkToFit="1"/>
    </xf>
    <xf numFmtId="176" fontId="4" fillId="0" borderId="14" xfId="0" applyNumberFormat="1" applyFont="1" applyBorder="1" applyAlignment="1">
      <alignment horizontal="right" vertical="center" shrinkToFit="1"/>
    </xf>
    <xf numFmtId="1" fontId="4" fillId="0" borderId="14" xfId="0" applyNumberFormat="1" applyFont="1" applyBorder="1" applyAlignment="1">
      <alignment horizontal="right" vertical="center" shrinkToFit="1"/>
    </xf>
    <xf numFmtId="176" fontId="4" fillId="0" borderId="42" xfId="0" applyNumberFormat="1" applyFont="1" applyBorder="1" applyAlignment="1">
      <alignment vertical="center" shrinkToFit="1"/>
    </xf>
    <xf numFmtId="181" fontId="4" fillId="0" borderId="42" xfId="0" applyNumberFormat="1" applyFont="1" applyBorder="1" applyAlignment="1">
      <alignment vertical="center" shrinkToFit="1"/>
    </xf>
    <xf numFmtId="176" fontId="4" fillId="0" borderId="42" xfId="0" applyNumberFormat="1" applyFont="1" applyBorder="1" applyAlignment="1">
      <alignment horizontal="right" vertical="center" shrinkToFit="1"/>
    </xf>
    <xf numFmtId="1" fontId="4" fillId="0" borderId="42" xfId="0" applyNumberFormat="1" applyFont="1" applyBorder="1" applyAlignment="1">
      <alignment horizontal="right" vertical="center" shrinkToFit="1"/>
    </xf>
    <xf numFmtId="57" fontId="4" fillId="2" borderId="43" xfId="0" applyNumberFormat="1" applyFont="1" applyFill="1" applyBorder="1" applyAlignment="1" applyProtection="1">
      <alignment horizontal="left" vertical="center" shrinkToFit="1"/>
    </xf>
    <xf numFmtId="177" fontId="4" fillId="0" borderId="44" xfId="0" applyNumberFormat="1" applyFont="1" applyBorder="1" applyAlignment="1" applyProtection="1">
      <alignment vertical="center" shrinkToFit="1"/>
    </xf>
    <xf numFmtId="186" fontId="4" fillId="0" borderId="45" xfId="0" applyNumberFormat="1" applyFont="1" applyBorder="1" applyAlignment="1" applyProtection="1">
      <alignment horizontal="right" vertical="center" shrinkToFit="1"/>
    </xf>
    <xf numFmtId="176" fontId="4" fillId="7" borderId="45" xfId="0" applyNumberFormat="1" applyFont="1" applyFill="1" applyBorder="1" applyAlignment="1" applyProtection="1">
      <alignment horizontal="center" vertical="center" shrinkToFit="1"/>
    </xf>
    <xf numFmtId="183" fontId="7" fillId="0" borderId="45" xfId="0" applyNumberFormat="1" applyFont="1" applyBorder="1" applyAlignment="1" applyProtection="1">
      <alignment vertical="center" shrinkToFit="1"/>
    </xf>
    <xf numFmtId="187" fontId="7" fillId="0" borderId="45" xfId="0" applyNumberFormat="1" applyFont="1" applyBorder="1" applyAlignment="1" applyProtection="1">
      <alignment vertical="center" shrinkToFit="1"/>
    </xf>
    <xf numFmtId="0" fontId="7" fillId="0" borderId="45" xfId="0" applyFont="1" applyBorder="1" applyAlignment="1" applyProtection="1">
      <alignment vertical="center" shrinkToFit="1"/>
    </xf>
    <xf numFmtId="190" fontId="7" fillId="0" borderId="46" xfId="0" applyNumberFormat="1" applyFont="1" applyBorder="1" applyAlignment="1" applyProtection="1">
      <alignment vertical="center" shrinkToFit="1"/>
    </xf>
    <xf numFmtId="178" fontId="4" fillId="0" borderId="44" xfId="0" applyNumberFormat="1" applyFont="1" applyBorder="1" applyAlignment="1" applyProtection="1">
      <alignment horizontal="right" vertical="center" shrinkToFit="1"/>
    </xf>
    <xf numFmtId="1" fontId="4" fillId="0" borderId="45" xfId="0" applyNumberFormat="1" applyFont="1" applyBorder="1" applyAlignment="1" applyProtection="1">
      <alignment vertical="center" shrinkToFit="1"/>
    </xf>
    <xf numFmtId="176" fontId="4" fillId="0" borderId="45" xfId="0" applyNumberFormat="1" applyFont="1" applyBorder="1" applyAlignment="1" applyProtection="1">
      <alignment vertical="center" shrinkToFit="1"/>
    </xf>
    <xf numFmtId="57" fontId="4" fillId="2" borderId="46" xfId="0" applyNumberFormat="1" applyFont="1" applyFill="1" applyBorder="1" applyAlignment="1" applyProtection="1">
      <alignment horizontal="left" vertical="center" shrinkToFit="1"/>
    </xf>
    <xf numFmtId="178" fontId="7" fillId="0" borderId="45" xfId="0" applyNumberFormat="1" applyFont="1" applyBorder="1" applyAlignment="1" applyProtection="1">
      <alignment vertical="center" shrinkToFit="1"/>
    </xf>
    <xf numFmtId="2" fontId="4" fillId="0" borderId="45" xfId="0" applyNumberFormat="1" applyFont="1" applyFill="1" applyBorder="1" applyAlignment="1" applyProtection="1">
      <alignment vertical="center" shrinkToFit="1"/>
    </xf>
    <xf numFmtId="57" fontId="4" fillId="2" borderId="43" xfId="0" applyNumberFormat="1" applyFont="1" applyFill="1" applyBorder="1" applyAlignment="1">
      <alignment horizontal="left" vertical="center" shrinkToFit="1"/>
    </xf>
    <xf numFmtId="176" fontId="4" fillId="0" borderId="45" xfId="0" applyNumberFormat="1" applyFont="1" applyBorder="1" applyAlignment="1" applyProtection="1">
      <alignment horizontal="center" vertical="center" shrinkToFit="1"/>
    </xf>
    <xf numFmtId="187" fontId="7" fillId="0" borderId="45" xfId="0" applyNumberFormat="1" applyFont="1" applyBorder="1" applyAlignment="1" applyProtection="1">
      <alignment horizontal="center" vertical="center" shrinkToFit="1"/>
    </xf>
    <xf numFmtId="178" fontId="7" fillId="0" borderId="45" xfId="0" applyNumberFormat="1" applyFont="1" applyBorder="1" applyAlignment="1" applyProtection="1">
      <alignment horizontal="center" vertical="center" shrinkToFit="1"/>
    </xf>
    <xf numFmtId="190" fontId="7" fillId="0" borderId="46" xfId="0" applyNumberFormat="1" applyFont="1" applyBorder="1" applyAlignment="1" applyProtection="1">
      <alignment horizontal="center" vertical="center" shrinkToFit="1"/>
    </xf>
    <xf numFmtId="178" fontId="4" fillId="0" borderId="44" xfId="0" applyNumberFormat="1" applyFont="1" applyBorder="1" applyAlignment="1" applyProtection="1">
      <alignment vertical="center" shrinkToFit="1"/>
    </xf>
    <xf numFmtId="57" fontId="4" fillId="2" borderId="46" xfId="0" applyNumberFormat="1" applyFont="1" applyFill="1" applyBorder="1" applyAlignment="1">
      <alignment horizontal="left" vertical="center" shrinkToFit="1"/>
    </xf>
    <xf numFmtId="177" fontId="4" fillId="0" borderId="14" xfId="0" applyNumberFormat="1" applyFont="1" applyBorder="1" applyAlignment="1">
      <alignment vertical="center" shrinkToFit="1"/>
    </xf>
    <xf numFmtId="177" fontId="4" fillId="0" borderId="14" xfId="0" applyNumberFormat="1" applyFont="1" applyBorder="1" applyAlignment="1">
      <alignment horizontal="right" vertical="center" shrinkToFit="1"/>
    </xf>
    <xf numFmtId="176" fontId="4" fillId="7" borderId="21" xfId="0" applyNumberFormat="1" applyFont="1" applyFill="1" applyBorder="1" applyAlignment="1" applyProtection="1">
      <alignment horizontal="center" vertical="center" shrinkToFit="1"/>
    </xf>
    <xf numFmtId="0" fontId="4" fillId="0" borderId="0" xfId="0" applyNumberFormat="1" applyFont="1" applyAlignment="1"/>
    <xf numFmtId="0" fontId="17" fillId="0" borderId="0" xfId="0" applyFont="1" applyAlignment="1">
      <alignment vertical="center"/>
    </xf>
    <xf numFmtId="0" fontId="7" fillId="0" borderId="0" xfId="0" applyFont="1" applyBorder="1" applyAlignment="1">
      <alignment horizontal="left" vertical="center"/>
    </xf>
    <xf numFmtId="0" fontId="4" fillId="0" borderId="0" xfId="0" applyFont="1" applyAlignment="1">
      <alignment vertical="top" wrapText="1"/>
    </xf>
    <xf numFmtId="0" fontId="0" fillId="0" borderId="0" xfId="0" applyAlignment="1">
      <alignment vertical="top" wrapText="1"/>
    </xf>
    <xf numFmtId="0" fontId="21" fillId="0" borderId="0" xfId="0" applyNumberFormat="1" applyFont="1" applyAlignment="1">
      <alignment horizontal="center" shrinkToFit="1"/>
    </xf>
    <xf numFmtId="0" fontId="22" fillId="0" borderId="0" xfId="0" applyFont="1" applyAlignment="1">
      <alignment horizontal="center" shrinkToFit="1"/>
    </xf>
    <xf numFmtId="180" fontId="4" fillId="0" borderId="0" xfId="0" applyNumberFormat="1" applyFont="1" applyAlignment="1"/>
    <xf numFmtId="0" fontId="4" fillId="0" borderId="0" xfId="0" applyFont="1" applyAlignment="1"/>
    <xf numFmtId="0" fontId="21" fillId="0" borderId="0" xfId="0" applyNumberFormat="1" applyFont="1" applyAlignment="1">
      <alignment horizontal="center" vertical="center" shrinkToFit="1"/>
    </xf>
    <xf numFmtId="0" fontId="22" fillId="0" borderId="0" xfId="0" applyFont="1" applyAlignment="1">
      <alignment horizontal="center" vertical="center" shrinkToFit="1"/>
    </xf>
    <xf numFmtId="193" fontId="9" fillId="0" borderId="0" xfId="0" applyNumberFormat="1" applyFont="1" applyBorder="1" applyAlignment="1" applyProtection="1">
      <alignment horizontal="center" vertical="center"/>
    </xf>
  </cellXfs>
  <cellStyles count="2">
    <cellStyle name="ハイパーリンク" xfId="1" builtinId="8"/>
    <cellStyle name="標準" xfId="0" builtinId="0"/>
  </cellStyles>
  <dxfs count="0"/>
  <tableStyles count="0" defaultTableStyle="TableStyleMedium2" defaultPivotStyle="PivotStyleLight16"/>
  <colors>
    <mruColors>
      <color rgb="FF0066FF"/>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Meiryo UI"/>
                <a:ea typeface="Meiryo UI"/>
                <a:cs typeface="Meiryo UI"/>
              </a:defRPr>
            </a:pPr>
            <a:r>
              <a:rPr lang="ja-JP" altLang="en-US"/>
              <a:t>よもぎ</a:t>
            </a:r>
            <a:r>
              <a:rPr lang="en-US" altLang="ja-JP"/>
              <a:t>(</a:t>
            </a:r>
            <a:r>
              <a:rPr lang="ja-JP" altLang="en-US"/>
              <a:t>谷川</a:t>
            </a:r>
            <a:r>
              <a:rPr lang="en-US" altLang="ja-JP"/>
              <a:t>)</a:t>
            </a:r>
            <a:endParaRPr lang="ja-JP" altLang="en-US"/>
          </a:p>
        </c:rich>
      </c:tx>
      <c:layout>
        <c:manualLayout>
          <c:xMode val="edge"/>
          <c:yMode val="edge"/>
          <c:x val="0.13428082437275984"/>
          <c:y val="6.4416666666666667E-3"/>
        </c:manualLayout>
      </c:layout>
      <c:overlay val="0"/>
      <c:spPr>
        <a:solidFill>
          <a:srgbClr val="FFFFFF"/>
        </a:solidFill>
        <a:ln w="25400">
          <a:noFill/>
        </a:ln>
      </c:spPr>
    </c:title>
    <c:autoTitleDeleted val="0"/>
    <c:plotArea>
      <c:layout>
        <c:manualLayout>
          <c:layoutTarget val="inner"/>
          <c:xMode val="edge"/>
          <c:yMode val="edge"/>
          <c:x val="0.10067129086474187"/>
          <c:y val="4.5977140515951968E-2"/>
          <c:w val="0.88553916085060869"/>
          <c:h val="0.84091860745495517"/>
        </c:manualLayout>
      </c:layout>
      <c:lineChart>
        <c:grouping val="standard"/>
        <c:varyColors val="0"/>
        <c:ser>
          <c:idx val="1"/>
          <c:order val="0"/>
          <c:tx>
            <c:strRef>
              <c:f>よもぎ!$K$121</c:f>
              <c:strCache>
                <c:ptCount val="1"/>
                <c:pt idx="0">
                  <c:v>K-40</c:v>
                </c:pt>
              </c:strCache>
            </c:strRef>
          </c:tx>
          <c:spPr>
            <a:ln w="12700">
              <a:solidFill>
                <a:srgbClr val="00B050"/>
              </a:solidFill>
              <a:prstDash val="solid"/>
            </a:ln>
          </c:spPr>
          <c:marker>
            <c:symbol val="square"/>
            <c:size val="5"/>
            <c:spPr>
              <a:solidFill>
                <a:srgbClr val="FFFFFF"/>
              </a:solidFill>
              <a:ln>
                <a:solidFill>
                  <a:srgbClr val="00B050"/>
                </a:solidFill>
                <a:prstDash val="solid"/>
              </a:ln>
            </c:spPr>
          </c:marker>
          <c:cat>
            <c:numRef>
              <c:f>よもぎ!$B$123:$B$217</c:f>
              <c:numCache>
                <c:formatCode>[$-411]m\.d\.ge</c:formatCode>
                <c:ptCount val="95"/>
                <c:pt idx="0">
                  <c:v>29866</c:v>
                </c:pt>
                <c:pt idx="1">
                  <c:v>29895</c:v>
                </c:pt>
                <c:pt idx="2">
                  <c:v>30069</c:v>
                </c:pt>
                <c:pt idx="3">
                  <c:v>30083</c:v>
                </c:pt>
                <c:pt idx="4">
                  <c:v>30111</c:v>
                </c:pt>
                <c:pt idx="5">
                  <c:v>30138</c:v>
                </c:pt>
                <c:pt idx="6">
                  <c:v>30202</c:v>
                </c:pt>
                <c:pt idx="7">
                  <c:v>30243</c:v>
                </c:pt>
                <c:pt idx="8">
                  <c:v>30434</c:v>
                </c:pt>
                <c:pt idx="9">
                  <c:v>30455</c:v>
                </c:pt>
                <c:pt idx="10">
                  <c:v>30468</c:v>
                </c:pt>
                <c:pt idx="11">
                  <c:v>30523</c:v>
                </c:pt>
                <c:pt idx="12">
                  <c:v>30564</c:v>
                </c:pt>
                <c:pt idx="13">
                  <c:v>30616</c:v>
                </c:pt>
                <c:pt idx="14">
                  <c:v>30827</c:v>
                </c:pt>
                <c:pt idx="15">
                  <c:v>30888</c:v>
                </c:pt>
                <c:pt idx="16">
                  <c:v>30944</c:v>
                </c:pt>
                <c:pt idx="17">
                  <c:v>31187</c:v>
                </c:pt>
                <c:pt idx="18">
                  <c:v>31253</c:v>
                </c:pt>
                <c:pt idx="19">
                  <c:v>31294</c:v>
                </c:pt>
                <c:pt idx="20">
                  <c:v>31526</c:v>
                </c:pt>
                <c:pt idx="21">
                  <c:v>31527</c:v>
                </c:pt>
                <c:pt idx="22">
                  <c:v>31528</c:v>
                </c:pt>
                <c:pt idx="23">
                  <c:v>31553</c:v>
                </c:pt>
                <c:pt idx="24">
                  <c:v>31601</c:v>
                </c:pt>
                <c:pt idx="25">
                  <c:v>31665</c:v>
                </c:pt>
                <c:pt idx="26">
                  <c:v>31924</c:v>
                </c:pt>
                <c:pt idx="27">
                  <c:v>31968</c:v>
                </c:pt>
                <c:pt idx="28">
                  <c:v>32036</c:v>
                </c:pt>
                <c:pt idx="29">
                  <c:v>32283</c:v>
                </c:pt>
                <c:pt idx="30">
                  <c:v>32331</c:v>
                </c:pt>
                <c:pt idx="31">
                  <c:v>32413</c:v>
                </c:pt>
                <c:pt idx="32">
                  <c:v>32653</c:v>
                </c:pt>
                <c:pt idx="33">
                  <c:v>32702</c:v>
                </c:pt>
                <c:pt idx="34">
                  <c:v>32764</c:v>
                </c:pt>
                <c:pt idx="35">
                  <c:v>33016</c:v>
                </c:pt>
                <c:pt idx="36">
                  <c:v>33072</c:v>
                </c:pt>
                <c:pt idx="37">
                  <c:v>33122</c:v>
                </c:pt>
                <c:pt idx="38">
                  <c:v>33380</c:v>
                </c:pt>
                <c:pt idx="39">
                  <c:v>33448</c:v>
                </c:pt>
                <c:pt idx="40">
                  <c:v>33491</c:v>
                </c:pt>
                <c:pt idx="41">
                  <c:v>33743</c:v>
                </c:pt>
                <c:pt idx="42">
                  <c:v>33793</c:v>
                </c:pt>
                <c:pt idx="43">
                  <c:v>33869</c:v>
                </c:pt>
                <c:pt idx="44">
                  <c:v>34113</c:v>
                </c:pt>
                <c:pt idx="45">
                  <c:v>34162</c:v>
                </c:pt>
                <c:pt idx="46">
                  <c:v>34233</c:v>
                </c:pt>
                <c:pt idx="47">
                  <c:v>34472</c:v>
                </c:pt>
                <c:pt idx="48">
                  <c:v>34526</c:v>
                </c:pt>
                <c:pt idx="49">
                  <c:v>34596</c:v>
                </c:pt>
                <c:pt idx="50">
                  <c:v>34842</c:v>
                </c:pt>
                <c:pt idx="51">
                  <c:v>34890</c:v>
                </c:pt>
                <c:pt idx="52">
                  <c:v>34960</c:v>
                </c:pt>
                <c:pt idx="53">
                  <c:v>35209</c:v>
                </c:pt>
                <c:pt idx="54">
                  <c:v>35272</c:v>
                </c:pt>
                <c:pt idx="55">
                  <c:v>35332</c:v>
                </c:pt>
                <c:pt idx="56">
                  <c:v>35576</c:v>
                </c:pt>
                <c:pt idx="57">
                  <c:v>35618</c:v>
                </c:pt>
                <c:pt idx="58">
                  <c:v>35698</c:v>
                </c:pt>
                <c:pt idx="59">
                  <c:v>35942</c:v>
                </c:pt>
                <c:pt idx="60">
                  <c:v>35982</c:v>
                </c:pt>
                <c:pt idx="61">
                  <c:v>36066</c:v>
                </c:pt>
                <c:pt idx="62">
                  <c:v>36349</c:v>
                </c:pt>
                <c:pt idx="63">
                  <c:v>36368</c:v>
                </c:pt>
                <c:pt idx="64">
                  <c:v>36713</c:v>
                </c:pt>
                <c:pt idx="65">
                  <c:v>37090</c:v>
                </c:pt>
                <c:pt idx="66">
                  <c:v>37441</c:v>
                </c:pt>
                <c:pt idx="67">
                  <c:v>37809</c:v>
                </c:pt>
                <c:pt idx="68">
                  <c:v>38173</c:v>
                </c:pt>
                <c:pt idx="69">
                  <c:v>38553</c:v>
                </c:pt>
                <c:pt idx="70">
                  <c:v>38908</c:v>
                </c:pt>
                <c:pt idx="71">
                  <c:v>39287</c:v>
                </c:pt>
                <c:pt idx="72">
                  <c:v>39636</c:v>
                </c:pt>
                <c:pt idx="73">
                  <c:v>40009</c:v>
                </c:pt>
                <c:pt idx="74">
                  <c:v>40364</c:v>
                </c:pt>
                <c:pt idx="75">
                  <c:v>40611</c:v>
                </c:pt>
                <c:pt idx="76">
                  <c:v>40612</c:v>
                </c:pt>
                <c:pt idx="77">
                  <c:v>40613</c:v>
                </c:pt>
                <c:pt idx="78">
                  <c:v>40614</c:v>
                </c:pt>
                <c:pt idx="79">
                  <c:v>40865</c:v>
                </c:pt>
                <c:pt idx="80">
                  <c:v>41107</c:v>
                </c:pt>
                <c:pt idx="81">
                  <c:v>41458</c:v>
                </c:pt>
                <c:pt idx="82">
                  <c:v>41835</c:v>
                </c:pt>
                <c:pt idx="83">
                  <c:v>42192</c:v>
                </c:pt>
                <c:pt idx="84">
                  <c:v>42558</c:v>
                </c:pt>
                <c:pt idx="85">
                  <c:v>42922</c:v>
                </c:pt>
              </c:numCache>
            </c:numRef>
          </c:cat>
          <c:val>
            <c:numRef>
              <c:f>よもぎ!$K$123:$K$217</c:f>
              <c:numCache>
                <c:formatCode>0</c:formatCode>
                <c:ptCount val="95"/>
                <c:pt idx="0">
                  <c:v>222.22222222222223</c:v>
                </c:pt>
                <c:pt idx="1">
                  <c:v>130.74074074074073</c:v>
                </c:pt>
                <c:pt idx="2">
                  <c:v>190.74074074074073</c:v>
                </c:pt>
                <c:pt idx="3">
                  <c:v>162.96296296296296</c:v>
                </c:pt>
                <c:pt idx="4">
                  <c:v>232.22222222222223</c:v>
                </c:pt>
                <c:pt idx="5">
                  <c:v>203.7037037037037</c:v>
                </c:pt>
                <c:pt idx="6">
                  <c:v>144.81481481481481</c:v>
                </c:pt>
                <c:pt idx="7">
                  <c:v>116.29629629629629</c:v>
                </c:pt>
                <c:pt idx="8">
                  <c:v>186.66666666666666</c:v>
                </c:pt>
                <c:pt idx="9">
                  <c:v>168.14814814814815</c:v>
                </c:pt>
                <c:pt idx="10">
                  <c:v>218.88888888888889</c:v>
                </c:pt>
                <c:pt idx="11">
                  <c:v>177.40740740740742</c:v>
                </c:pt>
                <c:pt idx="12">
                  <c:v>193.7037037037037</c:v>
                </c:pt>
                <c:pt idx="13">
                  <c:v>179.62962962962962</c:v>
                </c:pt>
                <c:pt idx="14">
                  <c:v>159.25925925925927</c:v>
                </c:pt>
                <c:pt idx="15">
                  <c:v>226.2962962962963</c:v>
                </c:pt>
                <c:pt idx="16">
                  <c:v>183.7037037037037</c:v>
                </c:pt>
                <c:pt idx="17">
                  <c:v>200</c:v>
                </c:pt>
                <c:pt idx="18">
                  <c:v>256.2962962962963</c:v>
                </c:pt>
                <c:pt idx="19">
                  <c:v>244.44444444444446</c:v>
                </c:pt>
                <c:pt idx="23">
                  <c:v>241.85185185185185</c:v>
                </c:pt>
                <c:pt idx="24">
                  <c:v>265.18518518518516</c:v>
                </c:pt>
                <c:pt idx="25">
                  <c:v>239.62962962962962</c:v>
                </c:pt>
                <c:pt idx="26">
                  <c:v>244.44444444444446</c:v>
                </c:pt>
                <c:pt idx="27">
                  <c:v>287.77777777777777</c:v>
                </c:pt>
                <c:pt idx="28">
                  <c:v>228.14814814814815</c:v>
                </c:pt>
                <c:pt idx="29">
                  <c:v>253</c:v>
                </c:pt>
                <c:pt idx="30">
                  <c:v>224</c:v>
                </c:pt>
                <c:pt idx="31">
                  <c:v>196</c:v>
                </c:pt>
                <c:pt idx="32">
                  <c:v>222</c:v>
                </c:pt>
                <c:pt idx="33">
                  <c:v>215</c:v>
                </c:pt>
                <c:pt idx="34">
                  <c:v>208</c:v>
                </c:pt>
                <c:pt idx="35">
                  <c:v>230</c:v>
                </c:pt>
                <c:pt idx="36">
                  <c:v>232</c:v>
                </c:pt>
                <c:pt idx="37">
                  <c:v>230</c:v>
                </c:pt>
                <c:pt idx="38">
                  <c:v>211</c:v>
                </c:pt>
                <c:pt idx="39">
                  <c:v>226</c:v>
                </c:pt>
                <c:pt idx="40">
                  <c:v>180</c:v>
                </c:pt>
                <c:pt idx="41">
                  <c:v>182</c:v>
                </c:pt>
                <c:pt idx="42">
                  <c:v>253</c:v>
                </c:pt>
                <c:pt idx="43">
                  <c:v>209</c:v>
                </c:pt>
                <c:pt idx="44">
                  <c:v>211</c:v>
                </c:pt>
                <c:pt idx="45">
                  <c:v>213</c:v>
                </c:pt>
                <c:pt idx="46">
                  <c:v>226</c:v>
                </c:pt>
                <c:pt idx="47">
                  <c:v>222</c:v>
                </c:pt>
                <c:pt idx="48">
                  <c:v>220</c:v>
                </c:pt>
                <c:pt idx="49">
                  <c:v>208</c:v>
                </c:pt>
                <c:pt idx="50">
                  <c:v>218</c:v>
                </c:pt>
                <c:pt idx="51">
                  <c:v>222</c:v>
                </c:pt>
                <c:pt idx="52">
                  <c:v>194</c:v>
                </c:pt>
                <c:pt idx="53">
                  <c:v>214</c:v>
                </c:pt>
                <c:pt idx="54">
                  <c:v>244</c:v>
                </c:pt>
                <c:pt idx="55">
                  <c:v>216</c:v>
                </c:pt>
                <c:pt idx="56">
                  <c:v>186</c:v>
                </c:pt>
                <c:pt idx="57">
                  <c:v>252</c:v>
                </c:pt>
                <c:pt idx="58">
                  <c:v>217</c:v>
                </c:pt>
                <c:pt idx="59">
                  <c:v>231</c:v>
                </c:pt>
                <c:pt idx="60">
                  <c:v>242</c:v>
                </c:pt>
                <c:pt idx="61">
                  <c:v>207</c:v>
                </c:pt>
                <c:pt idx="62">
                  <c:v>257</c:v>
                </c:pt>
                <c:pt idx="64">
                  <c:v>240</c:v>
                </c:pt>
                <c:pt idx="65">
                  <c:v>241</c:v>
                </c:pt>
                <c:pt idx="66">
                  <c:v>246</c:v>
                </c:pt>
                <c:pt idx="67">
                  <c:v>236.1</c:v>
                </c:pt>
                <c:pt idx="68">
                  <c:v>254</c:v>
                </c:pt>
                <c:pt idx="69">
                  <c:v>258.89999999999998</c:v>
                </c:pt>
                <c:pt idx="70">
                  <c:v>178.7</c:v>
                </c:pt>
                <c:pt idx="71">
                  <c:v>240</c:v>
                </c:pt>
                <c:pt idx="72">
                  <c:v>239.2</c:v>
                </c:pt>
                <c:pt idx="73">
                  <c:v>260.5</c:v>
                </c:pt>
                <c:pt idx="74">
                  <c:v>231.7</c:v>
                </c:pt>
                <c:pt idx="79">
                  <c:v>210</c:v>
                </c:pt>
                <c:pt idx="80">
                  <c:v>208</c:v>
                </c:pt>
                <c:pt idx="81">
                  <c:v>182</c:v>
                </c:pt>
                <c:pt idx="82">
                  <c:v>204</c:v>
                </c:pt>
                <c:pt idx="83">
                  <c:v>184</c:v>
                </c:pt>
                <c:pt idx="84">
                  <c:v>229</c:v>
                </c:pt>
                <c:pt idx="85">
                  <c:v>204</c:v>
                </c:pt>
              </c:numCache>
            </c:numRef>
          </c:val>
          <c:smooth val="0"/>
        </c:ser>
        <c:ser>
          <c:idx val="0"/>
          <c:order val="1"/>
          <c:tx>
            <c:strRef>
              <c:f>よもぎ!$J$121</c:f>
              <c:strCache>
                <c:ptCount val="1"/>
                <c:pt idx="0">
                  <c:v>Be-7</c:v>
                </c:pt>
              </c:strCache>
            </c:strRef>
          </c:tx>
          <c:spPr>
            <a:ln w="12700">
              <a:solidFill>
                <a:srgbClr val="0066FF"/>
              </a:solidFill>
              <a:prstDash val="sysDash"/>
            </a:ln>
          </c:spPr>
          <c:marker>
            <c:symbol val="circle"/>
            <c:size val="5"/>
            <c:spPr>
              <a:solidFill>
                <a:srgbClr val="FFFFFF"/>
              </a:solidFill>
              <a:ln>
                <a:solidFill>
                  <a:srgbClr val="0066FF"/>
                </a:solidFill>
                <a:prstDash val="solid"/>
              </a:ln>
            </c:spPr>
          </c:marker>
          <c:cat>
            <c:numRef>
              <c:f>よもぎ!$B$123:$B$217</c:f>
              <c:numCache>
                <c:formatCode>[$-411]m\.d\.ge</c:formatCode>
                <c:ptCount val="95"/>
                <c:pt idx="0">
                  <c:v>29866</c:v>
                </c:pt>
                <c:pt idx="1">
                  <c:v>29895</c:v>
                </c:pt>
                <c:pt idx="2">
                  <c:v>30069</c:v>
                </c:pt>
                <c:pt idx="3">
                  <c:v>30083</c:v>
                </c:pt>
                <c:pt idx="4">
                  <c:v>30111</c:v>
                </c:pt>
                <c:pt idx="5">
                  <c:v>30138</c:v>
                </c:pt>
                <c:pt idx="6">
                  <c:v>30202</c:v>
                </c:pt>
                <c:pt idx="7">
                  <c:v>30243</c:v>
                </c:pt>
                <c:pt idx="8">
                  <c:v>30434</c:v>
                </c:pt>
                <c:pt idx="9">
                  <c:v>30455</c:v>
                </c:pt>
                <c:pt idx="10">
                  <c:v>30468</c:v>
                </c:pt>
                <c:pt idx="11">
                  <c:v>30523</c:v>
                </c:pt>
                <c:pt idx="12">
                  <c:v>30564</c:v>
                </c:pt>
                <c:pt idx="13">
                  <c:v>30616</c:v>
                </c:pt>
                <c:pt idx="14">
                  <c:v>30827</c:v>
                </c:pt>
                <c:pt idx="15">
                  <c:v>30888</c:v>
                </c:pt>
                <c:pt idx="16">
                  <c:v>30944</c:v>
                </c:pt>
                <c:pt idx="17">
                  <c:v>31187</c:v>
                </c:pt>
                <c:pt idx="18">
                  <c:v>31253</c:v>
                </c:pt>
                <c:pt idx="19">
                  <c:v>31294</c:v>
                </c:pt>
                <c:pt idx="20">
                  <c:v>31526</c:v>
                </c:pt>
                <c:pt idx="21">
                  <c:v>31527</c:v>
                </c:pt>
                <c:pt idx="22">
                  <c:v>31528</c:v>
                </c:pt>
                <c:pt idx="23">
                  <c:v>31553</c:v>
                </c:pt>
                <c:pt idx="24">
                  <c:v>31601</c:v>
                </c:pt>
                <c:pt idx="25">
                  <c:v>31665</c:v>
                </c:pt>
                <c:pt idx="26">
                  <c:v>31924</c:v>
                </c:pt>
                <c:pt idx="27">
                  <c:v>31968</c:v>
                </c:pt>
                <c:pt idx="28">
                  <c:v>32036</c:v>
                </c:pt>
                <c:pt idx="29">
                  <c:v>32283</c:v>
                </c:pt>
                <c:pt idx="30">
                  <c:v>32331</c:v>
                </c:pt>
                <c:pt idx="31">
                  <c:v>32413</c:v>
                </c:pt>
                <c:pt idx="32">
                  <c:v>32653</c:v>
                </c:pt>
                <c:pt idx="33">
                  <c:v>32702</c:v>
                </c:pt>
                <c:pt idx="34">
                  <c:v>32764</c:v>
                </c:pt>
                <c:pt idx="35">
                  <c:v>33016</c:v>
                </c:pt>
                <c:pt idx="36">
                  <c:v>33072</c:v>
                </c:pt>
                <c:pt idx="37">
                  <c:v>33122</c:v>
                </c:pt>
                <c:pt idx="38">
                  <c:v>33380</c:v>
                </c:pt>
                <c:pt idx="39">
                  <c:v>33448</c:v>
                </c:pt>
                <c:pt idx="40">
                  <c:v>33491</c:v>
                </c:pt>
                <c:pt idx="41">
                  <c:v>33743</c:v>
                </c:pt>
                <c:pt idx="42">
                  <c:v>33793</c:v>
                </c:pt>
                <c:pt idx="43">
                  <c:v>33869</c:v>
                </c:pt>
                <c:pt idx="44">
                  <c:v>34113</c:v>
                </c:pt>
                <c:pt idx="45">
                  <c:v>34162</c:v>
                </c:pt>
                <c:pt idx="46">
                  <c:v>34233</c:v>
                </c:pt>
                <c:pt idx="47">
                  <c:v>34472</c:v>
                </c:pt>
                <c:pt idx="48">
                  <c:v>34526</c:v>
                </c:pt>
                <c:pt idx="49">
                  <c:v>34596</c:v>
                </c:pt>
                <c:pt idx="50">
                  <c:v>34842</c:v>
                </c:pt>
                <c:pt idx="51">
                  <c:v>34890</c:v>
                </c:pt>
                <c:pt idx="52">
                  <c:v>34960</c:v>
                </c:pt>
                <c:pt idx="53">
                  <c:v>35209</c:v>
                </c:pt>
                <c:pt idx="54">
                  <c:v>35272</c:v>
                </c:pt>
                <c:pt idx="55">
                  <c:v>35332</c:v>
                </c:pt>
                <c:pt idx="56">
                  <c:v>35576</c:v>
                </c:pt>
                <c:pt idx="57">
                  <c:v>35618</c:v>
                </c:pt>
                <c:pt idx="58">
                  <c:v>35698</c:v>
                </c:pt>
                <c:pt idx="59">
                  <c:v>35942</c:v>
                </c:pt>
                <c:pt idx="60">
                  <c:v>35982</c:v>
                </c:pt>
                <c:pt idx="61">
                  <c:v>36066</c:v>
                </c:pt>
                <c:pt idx="62">
                  <c:v>36349</c:v>
                </c:pt>
                <c:pt idx="63">
                  <c:v>36368</c:v>
                </c:pt>
                <c:pt idx="64">
                  <c:v>36713</c:v>
                </c:pt>
                <c:pt idx="65">
                  <c:v>37090</c:v>
                </c:pt>
                <c:pt idx="66">
                  <c:v>37441</c:v>
                </c:pt>
                <c:pt idx="67">
                  <c:v>37809</c:v>
                </c:pt>
                <c:pt idx="68">
                  <c:v>38173</c:v>
                </c:pt>
                <c:pt idx="69">
                  <c:v>38553</c:v>
                </c:pt>
                <c:pt idx="70">
                  <c:v>38908</c:v>
                </c:pt>
                <c:pt idx="71">
                  <c:v>39287</c:v>
                </c:pt>
                <c:pt idx="72">
                  <c:v>39636</c:v>
                </c:pt>
                <c:pt idx="73">
                  <c:v>40009</c:v>
                </c:pt>
                <c:pt idx="74">
                  <c:v>40364</c:v>
                </c:pt>
                <c:pt idx="75">
                  <c:v>40611</c:v>
                </c:pt>
                <c:pt idx="76">
                  <c:v>40612</c:v>
                </c:pt>
                <c:pt idx="77">
                  <c:v>40613</c:v>
                </c:pt>
                <c:pt idx="78">
                  <c:v>40614</c:v>
                </c:pt>
                <c:pt idx="79">
                  <c:v>40865</c:v>
                </c:pt>
                <c:pt idx="80">
                  <c:v>41107</c:v>
                </c:pt>
                <c:pt idx="81">
                  <c:v>41458</c:v>
                </c:pt>
                <c:pt idx="82">
                  <c:v>41835</c:v>
                </c:pt>
                <c:pt idx="83">
                  <c:v>42192</c:v>
                </c:pt>
                <c:pt idx="84">
                  <c:v>42558</c:v>
                </c:pt>
                <c:pt idx="85">
                  <c:v>42922</c:v>
                </c:pt>
              </c:numCache>
            </c:numRef>
          </c:cat>
          <c:val>
            <c:numRef>
              <c:f>よもぎ!$J$123:$J$217</c:f>
              <c:numCache>
                <c:formatCode>0.0_);[Red]\(0.0\)</c:formatCode>
                <c:ptCount val="95"/>
                <c:pt idx="0">
                  <c:v>43.703703703703702</c:v>
                </c:pt>
                <c:pt idx="1">
                  <c:v>59.629629629629626</c:v>
                </c:pt>
                <c:pt idx="2">
                  <c:v>9.8888888888888893</c:v>
                </c:pt>
                <c:pt idx="3">
                  <c:v>9.2222222222222214</c:v>
                </c:pt>
                <c:pt idx="4">
                  <c:v>14.962962962962964</c:v>
                </c:pt>
                <c:pt idx="5">
                  <c:v>50.74074074074074</c:v>
                </c:pt>
                <c:pt idx="6">
                  <c:v>53.703703703703702</c:v>
                </c:pt>
                <c:pt idx="7">
                  <c:v>54.444444444444443</c:v>
                </c:pt>
                <c:pt idx="8">
                  <c:v>2.9629629629629628</c:v>
                </c:pt>
                <c:pt idx="9">
                  <c:v>27.037037037037038</c:v>
                </c:pt>
                <c:pt idx="10">
                  <c:v>19.37037037037037</c:v>
                </c:pt>
                <c:pt idx="11">
                  <c:v>50</c:v>
                </c:pt>
                <c:pt idx="12" formatCode="0.0">
                  <c:v>44.444444444444443</c:v>
                </c:pt>
                <c:pt idx="13" formatCode="0">
                  <c:v>135.92592592592592</c:v>
                </c:pt>
                <c:pt idx="14">
                  <c:v>9.8888888888888893</c:v>
                </c:pt>
                <c:pt idx="15">
                  <c:v>46.666666666666664</c:v>
                </c:pt>
                <c:pt idx="16">
                  <c:v>51.481481481481481</c:v>
                </c:pt>
                <c:pt idx="17">
                  <c:v>10.296296296296296</c:v>
                </c:pt>
                <c:pt idx="18">
                  <c:v>48.888888888888886</c:v>
                </c:pt>
                <c:pt idx="19">
                  <c:v>14.518518518518519</c:v>
                </c:pt>
                <c:pt idx="23">
                  <c:v>22.222222222222221</c:v>
                </c:pt>
                <c:pt idx="24">
                  <c:v>97.037037037037038</c:v>
                </c:pt>
                <c:pt idx="25">
                  <c:v>70.740740740740748</c:v>
                </c:pt>
                <c:pt idx="26">
                  <c:v>54.444444444444443</c:v>
                </c:pt>
                <c:pt idx="27">
                  <c:v>84.81481481481481</c:v>
                </c:pt>
                <c:pt idx="28" formatCode="0">
                  <c:v>117.03703703703704</c:v>
                </c:pt>
                <c:pt idx="29">
                  <c:v>26</c:v>
                </c:pt>
                <c:pt idx="30" formatCode="0">
                  <c:v>117</c:v>
                </c:pt>
                <c:pt idx="31" formatCode="0">
                  <c:v>186</c:v>
                </c:pt>
                <c:pt idx="32">
                  <c:v>21.6</c:v>
                </c:pt>
                <c:pt idx="33">
                  <c:v>94.2</c:v>
                </c:pt>
                <c:pt idx="34">
                  <c:v>65.5</c:v>
                </c:pt>
                <c:pt idx="35">
                  <c:v>21.4</c:v>
                </c:pt>
                <c:pt idx="36">
                  <c:v>73.900000000000006</c:v>
                </c:pt>
                <c:pt idx="37">
                  <c:v>16.399999999999999</c:v>
                </c:pt>
                <c:pt idx="38">
                  <c:v>22</c:v>
                </c:pt>
                <c:pt idx="39">
                  <c:v>80.7</c:v>
                </c:pt>
                <c:pt idx="40">
                  <c:v>53.1</c:v>
                </c:pt>
                <c:pt idx="41">
                  <c:v>55.2</c:v>
                </c:pt>
                <c:pt idx="42">
                  <c:v>62.3</c:v>
                </c:pt>
                <c:pt idx="43">
                  <c:v>48.5</c:v>
                </c:pt>
                <c:pt idx="44">
                  <c:v>40.4</c:v>
                </c:pt>
                <c:pt idx="45">
                  <c:v>80.400000000000006</c:v>
                </c:pt>
                <c:pt idx="46" formatCode="0">
                  <c:v>116</c:v>
                </c:pt>
                <c:pt idx="47">
                  <c:v>30.9</c:v>
                </c:pt>
                <c:pt idx="48">
                  <c:v>57.1</c:v>
                </c:pt>
                <c:pt idx="49" formatCode="0">
                  <c:v>135</c:v>
                </c:pt>
                <c:pt idx="50">
                  <c:v>51.5</c:v>
                </c:pt>
                <c:pt idx="51">
                  <c:v>70</c:v>
                </c:pt>
                <c:pt idx="52" formatCode="0">
                  <c:v>150</c:v>
                </c:pt>
                <c:pt idx="53">
                  <c:v>39.299999999999997</c:v>
                </c:pt>
                <c:pt idx="54">
                  <c:v>46.4</c:v>
                </c:pt>
                <c:pt idx="55" formatCode="0">
                  <c:v>225</c:v>
                </c:pt>
                <c:pt idx="56">
                  <c:v>68.5</c:v>
                </c:pt>
                <c:pt idx="57">
                  <c:v>60.8</c:v>
                </c:pt>
                <c:pt idx="58" formatCode="0">
                  <c:v>218</c:v>
                </c:pt>
                <c:pt idx="59">
                  <c:v>52.3</c:v>
                </c:pt>
                <c:pt idx="60">
                  <c:v>40.5</c:v>
                </c:pt>
                <c:pt idx="61" formatCode="0">
                  <c:v>198</c:v>
                </c:pt>
                <c:pt idx="62" formatCode="0.0">
                  <c:v>102</c:v>
                </c:pt>
                <c:pt idx="64">
                  <c:v>36.299999999999997</c:v>
                </c:pt>
                <c:pt idx="65">
                  <c:v>40.299999999999997</c:v>
                </c:pt>
                <c:pt idx="66">
                  <c:v>64.400000000000006</c:v>
                </c:pt>
                <c:pt idx="67">
                  <c:v>55.8</c:v>
                </c:pt>
                <c:pt idx="68">
                  <c:v>52.8</c:v>
                </c:pt>
                <c:pt idx="69">
                  <c:v>212</c:v>
                </c:pt>
                <c:pt idx="70">
                  <c:v>83.2</c:v>
                </c:pt>
                <c:pt idx="71">
                  <c:v>137.1</c:v>
                </c:pt>
                <c:pt idx="72">
                  <c:v>32.5</c:v>
                </c:pt>
                <c:pt idx="73">
                  <c:v>70.7</c:v>
                </c:pt>
                <c:pt idx="74">
                  <c:v>38.6</c:v>
                </c:pt>
                <c:pt idx="79">
                  <c:v>100</c:v>
                </c:pt>
                <c:pt idx="80">
                  <c:v>39</c:v>
                </c:pt>
                <c:pt idx="81">
                  <c:v>51</c:v>
                </c:pt>
                <c:pt idx="82">
                  <c:v>13.7</c:v>
                </c:pt>
                <c:pt idx="83">
                  <c:v>24.8</c:v>
                </c:pt>
                <c:pt idx="84">
                  <c:v>83.4</c:v>
                </c:pt>
                <c:pt idx="85">
                  <c:v>62.5</c:v>
                </c:pt>
              </c:numCache>
            </c:numRef>
          </c:val>
          <c:smooth val="0"/>
        </c:ser>
        <c:ser>
          <c:idx val="2"/>
          <c:order val="2"/>
          <c:tx>
            <c:strRef>
              <c:f>よもぎ!$M$121</c:f>
              <c:strCache>
                <c:ptCount val="1"/>
                <c:pt idx="0">
                  <c:v>Cs-137</c:v>
                </c:pt>
              </c:strCache>
            </c:strRef>
          </c:tx>
          <c:spPr>
            <a:ln w="0">
              <a:solidFill>
                <a:srgbClr val="FF0000"/>
              </a:solidFill>
              <a:prstDash val="sysDash"/>
            </a:ln>
          </c:spPr>
          <c:marker>
            <c:symbol val="triangle"/>
            <c:size val="5"/>
            <c:spPr>
              <a:solidFill>
                <a:srgbClr val="FF0000"/>
              </a:solidFill>
              <a:ln>
                <a:solidFill>
                  <a:srgbClr val="FF0000"/>
                </a:solidFill>
                <a:prstDash val="solid"/>
              </a:ln>
            </c:spPr>
          </c:marker>
          <c:cat>
            <c:numRef>
              <c:f>よもぎ!$B$123:$B$217</c:f>
              <c:numCache>
                <c:formatCode>[$-411]m\.d\.ge</c:formatCode>
                <c:ptCount val="95"/>
                <c:pt idx="0">
                  <c:v>29866</c:v>
                </c:pt>
                <c:pt idx="1">
                  <c:v>29895</c:v>
                </c:pt>
                <c:pt idx="2">
                  <c:v>30069</c:v>
                </c:pt>
                <c:pt idx="3">
                  <c:v>30083</c:v>
                </c:pt>
                <c:pt idx="4">
                  <c:v>30111</c:v>
                </c:pt>
                <c:pt idx="5">
                  <c:v>30138</c:v>
                </c:pt>
                <c:pt idx="6">
                  <c:v>30202</c:v>
                </c:pt>
                <c:pt idx="7">
                  <c:v>30243</c:v>
                </c:pt>
                <c:pt idx="8">
                  <c:v>30434</c:v>
                </c:pt>
                <c:pt idx="9">
                  <c:v>30455</c:v>
                </c:pt>
                <c:pt idx="10">
                  <c:v>30468</c:v>
                </c:pt>
                <c:pt idx="11">
                  <c:v>30523</c:v>
                </c:pt>
                <c:pt idx="12">
                  <c:v>30564</c:v>
                </c:pt>
                <c:pt idx="13">
                  <c:v>30616</c:v>
                </c:pt>
                <c:pt idx="14">
                  <c:v>30827</c:v>
                </c:pt>
                <c:pt idx="15">
                  <c:v>30888</c:v>
                </c:pt>
                <c:pt idx="16">
                  <c:v>30944</c:v>
                </c:pt>
                <c:pt idx="17">
                  <c:v>31187</c:v>
                </c:pt>
                <c:pt idx="18">
                  <c:v>31253</c:v>
                </c:pt>
                <c:pt idx="19">
                  <c:v>31294</c:v>
                </c:pt>
                <c:pt idx="20">
                  <c:v>31526</c:v>
                </c:pt>
                <c:pt idx="21">
                  <c:v>31527</c:v>
                </c:pt>
                <c:pt idx="22">
                  <c:v>31528</c:v>
                </c:pt>
                <c:pt idx="23">
                  <c:v>31553</c:v>
                </c:pt>
                <c:pt idx="24">
                  <c:v>31601</c:v>
                </c:pt>
                <c:pt idx="25">
                  <c:v>31665</c:v>
                </c:pt>
                <c:pt idx="26">
                  <c:v>31924</c:v>
                </c:pt>
                <c:pt idx="27">
                  <c:v>31968</c:v>
                </c:pt>
                <c:pt idx="28">
                  <c:v>32036</c:v>
                </c:pt>
                <c:pt idx="29">
                  <c:v>32283</c:v>
                </c:pt>
                <c:pt idx="30">
                  <c:v>32331</c:v>
                </c:pt>
                <c:pt idx="31">
                  <c:v>32413</c:v>
                </c:pt>
                <c:pt idx="32">
                  <c:v>32653</c:v>
                </c:pt>
                <c:pt idx="33">
                  <c:v>32702</c:v>
                </c:pt>
                <c:pt idx="34">
                  <c:v>32764</c:v>
                </c:pt>
                <c:pt idx="35">
                  <c:v>33016</c:v>
                </c:pt>
                <c:pt idx="36">
                  <c:v>33072</c:v>
                </c:pt>
                <c:pt idx="37">
                  <c:v>33122</c:v>
                </c:pt>
                <c:pt idx="38">
                  <c:v>33380</c:v>
                </c:pt>
                <c:pt idx="39">
                  <c:v>33448</c:v>
                </c:pt>
                <c:pt idx="40">
                  <c:v>33491</c:v>
                </c:pt>
                <c:pt idx="41">
                  <c:v>33743</c:v>
                </c:pt>
                <c:pt idx="42">
                  <c:v>33793</c:v>
                </c:pt>
                <c:pt idx="43">
                  <c:v>33869</c:v>
                </c:pt>
                <c:pt idx="44">
                  <c:v>34113</c:v>
                </c:pt>
                <c:pt idx="45">
                  <c:v>34162</c:v>
                </c:pt>
                <c:pt idx="46">
                  <c:v>34233</c:v>
                </c:pt>
                <c:pt idx="47">
                  <c:v>34472</c:v>
                </c:pt>
                <c:pt idx="48">
                  <c:v>34526</c:v>
                </c:pt>
                <c:pt idx="49">
                  <c:v>34596</c:v>
                </c:pt>
                <c:pt idx="50">
                  <c:v>34842</c:v>
                </c:pt>
                <c:pt idx="51">
                  <c:v>34890</c:v>
                </c:pt>
                <c:pt idx="52">
                  <c:v>34960</c:v>
                </c:pt>
                <c:pt idx="53">
                  <c:v>35209</c:v>
                </c:pt>
                <c:pt idx="54">
                  <c:v>35272</c:v>
                </c:pt>
                <c:pt idx="55">
                  <c:v>35332</c:v>
                </c:pt>
                <c:pt idx="56">
                  <c:v>35576</c:v>
                </c:pt>
                <c:pt idx="57">
                  <c:v>35618</c:v>
                </c:pt>
                <c:pt idx="58">
                  <c:v>35698</c:v>
                </c:pt>
                <c:pt idx="59">
                  <c:v>35942</c:v>
                </c:pt>
                <c:pt idx="60">
                  <c:v>35982</c:v>
                </c:pt>
                <c:pt idx="61">
                  <c:v>36066</c:v>
                </c:pt>
                <c:pt idx="62">
                  <c:v>36349</c:v>
                </c:pt>
                <c:pt idx="63">
                  <c:v>36368</c:v>
                </c:pt>
                <c:pt idx="64">
                  <c:v>36713</c:v>
                </c:pt>
                <c:pt idx="65">
                  <c:v>37090</c:v>
                </c:pt>
                <c:pt idx="66">
                  <c:v>37441</c:v>
                </c:pt>
                <c:pt idx="67">
                  <c:v>37809</c:v>
                </c:pt>
                <c:pt idx="68">
                  <c:v>38173</c:v>
                </c:pt>
                <c:pt idx="69">
                  <c:v>38553</c:v>
                </c:pt>
                <c:pt idx="70">
                  <c:v>38908</c:v>
                </c:pt>
                <c:pt idx="71">
                  <c:v>39287</c:v>
                </c:pt>
                <c:pt idx="72">
                  <c:v>39636</c:v>
                </c:pt>
                <c:pt idx="73">
                  <c:v>40009</c:v>
                </c:pt>
                <c:pt idx="74">
                  <c:v>40364</c:v>
                </c:pt>
                <c:pt idx="75">
                  <c:v>40611</c:v>
                </c:pt>
                <c:pt idx="76">
                  <c:v>40612</c:v>
                </c:pt>
                <c:pt idx="77">
                  <c:v>40613</c:v>
                </c:pt>
                <c:pt idx="78">
                  <c:v>40614</c:v>
                </c:pt>
                <c:pt idx="79">
                  <c:v>40865</c:v>
                </c:pt>
                <c:pt idx="80">
                  <c:v>41107</c:v>
                </c:pt>
                <c:pt idx="81">
                  <c:v>41458</c:v>
                </c:pt>
                <c:pt idx="82">
                  <c:v>41835</c:v>
                </c:pt>
                <c:pt idx="83">
                  <c:v>42192</c:v>
                </c:pt>
                <c:pt idx="84">
                  <c:v>42558</c:v>
                </c:pt>
                <c:pt idx="85">
                  <c:v>42922</c:v>
                </c:pt>
              </c:numCache>
            </c:numRef>
          </c:cat>
          <c:val>
            <c:numRef>
              <c:f>よもぎ!$M$123:$M$217</c:f>
              <c:numCache>
                <c:formatCode>0.000</c:formatCode>
                <c:ptCount val="95"/>
                <c:pt idx="0">
                  <c:v>0.17037037037037037</c:v>
                </c:pt>
                <c:pt idx="1">
                  <c:v>0.15925925925925924</c:v>
                </c:pt>
                <c:pt idx="2">
                  <c:v>5.185185185185185E-2</c:v>
                </c:pt>
                <c:pt idx="3">
                  <c:v>7.0370370370370361E-2</c:v>
                </c:pt>
                <c:pt idx="4">
                  <c:v>8.1481481481481488E-2</c:v>
                </c:pt>
                <c:pt idx="5">
                  <c:v>0.18148148148148149</c:v>
                </c:pt>
                <c:pt idx="6">
                  <c:v>0.12592592592592591</c:v>
                </c:pt>
                <c:pt idx="7">
                  <c:v>0.18518518518518517</c:v>
                </c:pt>
                <c:pt idx="8">
                  <c:v>2.9629629629629631E-2</c:v>
                </c:pt>
                <c:pt idx="9">
                  <c:v>7.407407407407407E-2</c:v>
                </c:pt>
                <c:pt idx="10">
                  <c:v>0.14074074074074072</c:v>
                </c:pt>
                <c:pt idx="11">
                  <c:v>0.1111111111111111</c:v>
                </c:pt>
                <c:pt idx="12">
                  <c:v>0.1037037037037037</c:v>
                </c:pt>
                <c:pt idx="13">
                  <c:v>0.16666666666666666</c:v>
                </c:pt>
                <c:pt idx="14">
                  <c:v>4.0740740740740744E-2</c:v>
                </c:pt>
                <c:pt idx="15">
                  <c:v>7.407407407407407E-2</c:v>
                </c:pt>
                <c:pt idx="16">
                  <c:v>0.14814814814814814</c:v>
                </c:pt>
                <c:pt idx="17">
                  <c:v>2.2222222222222223E-2</c:v>
                </c:pt>
                <c:pt idx="18">
                  <c:v>0.1</c:v>
                </c:pt>
                <c:pt idx="19">
                  <c:v>0.13333333333333333</c:v>
                </c:pt>
                <c:pt idx="23">
                  <c:v>8.7407407407407405</c:v>
                </c:pt>
                <c:pt idx="24">
                  <c:v>1.8296296296296295</c:v>
                </c:pt>
                <c:pt idx="25">
                  <c:v>0.4555555555555556</c:v>
                </c:pt>
                <c:pt idx="26">
                  <c:v>0.1111111111111111</c:v>
                </c:pt>
                <c:pt idx="27">
                  <c:v>8.1481481481481488E-2</c:v>
                </c:pt>
                <c:pt idx="28">
                  <c:v>4.8148148148148148E-2</c:v>
                </c:pt>
                <c:pt idx="29">
                  <c:v>6.7000000000000004E-2</c:v>
                </c:pt>
                <c:pt idx="30">
                  <c:v>8.5999999999999993E-2</c:v>
                </c:pt>
                <c:pt idx="31">
                  <c:v>3.2000000000000001E-2</c:v>
                </c:pt>
                <c:pt idx="32">
                  <c:v>4.4999999999999998E-2</c:v>
                </c:pt>
                <c:pt idx="33">
                  <c:v>8.5999999999999993E-2</c:v>
                </c:pt>
                <c:pt idx="34">
                  <c:v>5.3999999999999999E-2</c:v>
                </c:pt>
                <c:pt idx="35">
                  <c:v>7.5999999999999998E-2</c:v>
                </c:pt>
                <c:pt idx="36">
                  <c:v>5.5E-2</c:v>
                </c:pt>
                <c:pt idx="37">
                  <c:v>7.1999999999999995E-2</c:v>
                </c:pt>
                <c:pt idx="38">
                  <c:v>6.6000000000000003E-2</c:v>
                </c:pt>
                <c:pt idx="39">
                  <c:v>2.5000000000000001E-2</c:v>
                </c:pt>
                <c:pt idx="40">
                  <c:v>4.8000000000000001E-2</c:v>
                </c:pt>
                <c:pt idx="41">
                  <c:v>4.9000000000000002E-2</c:v>
                </c:pt>
                <c:pt idx="42">
                  <c:v>5.0999999999999997E-2</c:v>
                </c:pt>
                <c:pt idx="43">
                  <c:v>0.11</c:v>
                </c:pt>
                <c:pt idx="44">
                  <c:v>8.5999999999999993E-2</c:v>
                </c:pt>
                <c:pt idx="45">
                  <c:v>4.9000000000000002E-2</c:v>
                </c:pt>
                <c:pt idx="46">
                  <c:v>5.5E-2</c:v>
                </c:pt>
                <c:pt idx="47">
                  <c:v>3.7999999999999999E-2</c:v>
                </c:pt>
                <c:pt idx="48">
                  <c:v>6.2E-2</c:v>
                </c:pt>
                <c:pt idx="49">
                  <c:v>0.17</c:v>
                </c:pt>
                <c:pt idx="50">
                  <c:v>7.6999999999999999E-2</c:v>
                </c:pt>
                <c:pt idx="51">
                  <c:v>6.5000000000000002E-2</c:v>
                </c:pt>
                <c:pt idx="52">
                  <c:v>0.14000000000000001</c:v>
                </c:pt>
                <c:pt idx="53">
                  <c:v>2.5999999999999999E-2</c:v>
                </c:pt>
                <c:pt idx="54">
                  <c:v>0.03</c:v>
                </c:pt>
                <c:pt idx="55">
                  <c:v>7.3999999999999996E-2</c:v>
                </c:pt>
                <c:pt idx="56">
                  <c:v>3.7999999999999999E-2</c:v>
                </c:pt>
                <c:pt idx="57">
                  <c:v>3.3000000000000002E-2</c:v>
                </c:pt>
                <c:pt idx="58">
                  <c:v>0.1</c:v>
                </c:pt>
                <c:pt idx="59">
                  <c:v>3.7999999999999999E-2</c:v>
                </c:pt>
                <c:pt idx="60">
                  <c:v>7.5495642804825659E-3</c:v>
                </c:pt>
                <c:pt idx="61">
                  <c:v>0.04</c:v>
                </c:pt>
                <c:pt idx="62">
                  <c:v>3.6999999999999998E-2</c:v>
                </c:pt>
                <c:pt idx="64" formatCode="&quot;(&quot;0.000&quot;)&quot;">
                  <c:v>3.6999999999999998E-2</c:v>
                </c:pt>
                <c:pt idx="65">
                  <c:v>4.7E-2</c:v>
                </c:pt>
                <c:pt idx="66" formatCode="&quot;(&quot;0.000&quot;)&quot;">
                  <c:v>3.4000000000000002E-2</c:v>
                </c:pt>
                <c:pt idx="67">
                  <c:v>6.7273851092846861E-3</c:v>
                </c:pt>
                <c:pt idx="68">
                  <c:v>6.5746031300829913E-3</c:v>
                </c:pt>
                <c:pt idx="69">
                  <c:v>4.3999999999999997E-2</c:v>
                </c:pt>
                <c:pt idx="70">
                  <c:v>2.9000000000000001E-2</c:v>
                </c:pt>
                <c:pt idx="71">
                  <c:v>3.5000000000000003E-2</c:v>
                </c:pt>
                <c:pt idx="72">
                  <c:v>5.9947446934954076E-3</c:v>
                </c:pt>
                <c:pt idx="73" formatCode="&quot;(&quot;0.000&quot;)&quot;">
                  <c:v>3.7999999999999999E-2</c:v>
                </c:pt>
                <c:pt idx="74">
                  <c:v>5.8999999999999997E-2</c:v>
                </c:pt>
                <c:pt idx="79" formatCode="0.0">
                  <c:v>16</c:v>
                </c:pt>
                <c:pt idx="80" formatCode="0.0">
                  <c:v>8.66</c:v>
                </c:pt>
                <c:pt idx="81" formatCode="0.00;&quot;△ &quot;0.00">
                  <c:v>1.95</c:v>
                </c:pt>
                <c:pt idx="82" formatCode="0.0">
                  <c:v>14.3</c:v>
                </c:pt>
                <c:pt idx="83" formatCode="0.00">
                  <c:v>1.38</c:v>
                </c:pt>
                <c:pt idx="84" formatCode="0.00">
                  <c:v>0.78</c:v>
                </c:pt>
                <c:pt idx="85" formatCode="0.00;&quot;△ &quot;0.00">
                  <c:v>0.28999999999999998</c:v>
                </c:pt>
              </c:numCache>
            </c:numRef>
          </c:val>
          <c:smooth val="0"/>
        </c:ser>
        <c:ser>
          <c:idx val="3"/>
          <c:order val="3"/>
          <c:tx>
            <c:strRef>
              <c:f>よもぎ!$L$121</c:f>
              <c:strCache>
                <c:ptCount val="1"/>
                <c:pt idx="0">
                  <c:v>Cs-134</c:v>
                </c:pt>
              </c:strCache>
            </c:strRef>
          </c:tx>
          <c:spPr>
            <a:ln w="12700">
              <a:solidFill>
                <a:srgbClr val="FF0000"/>
              </a:solidFill>
              <a:prstDash val="sysDot"/>
            </a:ln>
          </c:spPr>
          <c:marker>
            <c:symbol val="triangle"/>
            <c:size val="4"/>
            <c:spPr>
              <a:solidFill>
                <a:srgbClr val="FFFFFF"/>
              </a:solidFill>
              <a:ln>
                <a:solidFill>
                  <a:srgbClr val="FF0000"/>
                </a:solidFill>
                <a:prstDash val="solid"/>
              </a:ln>
            </c:spPr>
          </c:marker>
          <c:cat>
            <c:numRef>
              <c:f>よもぎ!$B$123:$B$217</c:f>
              <c:numCache>
                <c:formatCode>[$-411]m\.d\.ge</c:formatCode>
                <c:ptCount val="95"/>
                <c:pt idx="0">
                  <c:v>29866</c:v>
                </c:pt>
                <c:pt idx="1">
                  <c:v>29895</c:v>
                </c:pt>
                <c:pt idx="2">
                  <c:v>30069</c:v>
                </c:pt>
                <c:pt idx="3">
                  <c:v>30083</c:v>
                </c:pt>
                <c:pt idx="4">
                  <c:v>30111</c:v>
                </c:pt>
                <c:pt idx="5">
                  <c:v>30138</c:v>
                </c:pt>
                <c:pt idx="6">
                  <c:v>30202</c:v>
                </c:pt>
                <c:pt idx="7">
                  <c:v>30243</c:v>
                </c:pt>
                <c:pt idx="8">
                  <c:v>30434</c:v>
                </c:pt>
                <c:pt idx="9">
                  <c:v>30455</c:v>
                </c:pt>
                <c:pt idx="10">
                  <c:v>30468</c:v>
                </c:pt>
                <c:pt idx="11">
                  <c:v>30523</c:v>
                </c:pt>
                <c:pt idx="12">
                  <c:v>30564</c:v>
                </c:pt>
                <c:pt idx="13">
                  <c:v>30616</c:v>
                </c:pt>
                <c:pt idx="14">
                  <c:v>30827</c:v>
                </c:pt>
                <c:pt idx="15">
                  <c:v>30888</c:v>
                </c:pt>
                <c:pt idx="16">
                  <c:v>30944</c:v>
                </c:pt>
                <c:pt idx="17">
                  <c:v>31187</c:v>
                </c:pt>
                <c:pt idx="18">
                  <c:v>31253</c:v>
                </c:pt>
                <c:pt idx="19">
                  <c:v>31294</c:v>
                </c:pt>
                <c:pt idx="20">
                  <c:v>31526</c:v>
                </c:pt>
                <c:pt idx="21">
                  <c:v>31527</c:v>
                </c:pt>
                <c:pt idx="22">
                  <c:v>31528</c:v>
                </c:pt>
                <c:pt idx="23">
                  <c:v>31553</c:v>
                </c:pt>
                <c:pt idx="24">
                  <c:v>31601</c:v>
                </c:pt>
                <c:pt idx="25">
                  <c:v>31665</c:v>
                </c:pt>
                <c:pt idx="26">
                  <c:v>31924</c:v>
                </c:pt>
                <c:pt idx="27">
                  <c:v>31968</c:v>
                </c:pt>
                <c:pt idx="28">
                  <c:v>32036</c:v>
                </c:pt>
                <c:pt idx="29">
                  <c:v>32283</c:v>
                </c:pt>
                <c:pt idx="30">
                  <c:v>32331</c:v>
                </c:pt>
                <c:pt idx="31">
                  <c:v>32413</c:v>
                </c:pt>
                <c:pt idx="32">
                  <c:v>32653</c:v>
                </c:pt>
                <c:pt idx="33">
                  <c:v>32702</c:v>
                </c:pt>
                <c:pt idx="34">
                  <c:v>32764</c:v>
                </c:pt>
                <c:pt idx="35">
                  <c:v>33016</c:v>
                </c:pt>
                <c:pt idx="36">
                  <c:v>33072</c:v>
                </c:pt>
                <c:pt idx="37">
                  <c:v>33122</c:v>
                </c:pt>
                <c:pt idx="38">
                  <c:v>33380</c:v>
                </c:pt>
                <c:pt idx="39">
                  <c:v>33448</c:v>
                </c:pt>
                <c:pt idx="40">
                  <c:v>33491</c:v>
                </c:pt>
                <c:pt idx="41">
                  <c:v>33743</c:v>
                </c:pt>
                <c:pt idx="42">
                  <c:v>33793</c:v>
                </c:pt>
                <c:pt idx="43">
                  <c:v>33869</c:v>
                </c:pt>
                <c:pt idx="44">
                  <c:v>34113</c:v>
                </c:pt>
                <c:pt idx="45">
                  <c:v>34162</c:v>
                </c:pt>
                <c:pt idx="46">
                  <c:v>34233</c:v>
                </c:pt>
                <c:pt idx="47">
                  <c:v>34472</c:v>
                </c:pt>
                <c:pt idx="48">
                  <c:v>34526</c:v>
                </c:pt>
                <c:pt idx="49">
                  <c:v>34596</c:v>
                </c:pt>
                <c:pt idx="50">
                  <c:v>34842</c:v>
                </c:pt>
                <c:pt idx="51">
                  <c:v>34890</c:v>
                </c:pt>
                <c:pt idx="52">
                  <c:v>34960</c:v>
                </c:pt>
                <c:pt idx="53">
                  <c:v>35209</c:v>
                </c:pt>
                <c:pt idx="54">
                  <c:v>35272</c:v>
                </c:pt>
                <c:pt idx="55">
                  <c:v>35332</c:v>
                </c:pt>
                <c:pt idx="56">
                  <c:v>35576</c:v>
                </c:pt>
                <c:pt idx="57">
                  <c:v>35618</c:v>
                </c:pt>
                <c:pt idx="58">
                  <c:v>35698</c:v>
                </c:pt>
                <c:pt idx="59">
                  <c:v>35942</c:v>
                </c:pt>
                <c:pt idx="60">
                  <c:v>35982</c:v>
                </c:pt>
                <c:pt idx="61">
                  <c:v>36066</c:v>
                </c:pt>
                <c:pt idx="62">
                  <c:v>36349</c:v>
                </c:pt>
                <c:pt idx="63">
                  <c:v>36368</c:v>
                </c:pt>
                <c:pt idx="64">
                  <c:v>36713</c:v>
                </c:pt>
                <c:pt idx="65">
                  <c:v>37090</c:v>
                </c:pt>
                <c:pt idx="66">
                  <c:v>37441</c:v>
                </c:pt>
                <c:pt idx="67">
                  <c:v>37809</c:v>
                </c:pt>
                <c:pt idx="68">
                  <c:v>38173</c:v>
                </c:pt>
                <c:pt idx="69">
                  <c:v>38553</c:v>
                </c:pt>
                <c:pt idx="70">
                  <c:v>38908</c:v>
                </c:pt>
                <c:pt idx="71">
                  <c:v>39287</c:v>
                </c:pt>
                <c:pt idx="72">
                  <c:v>39636</c:v>
                </c:pt>
                <c:pt idx="73">
                  <c:v>40009</c:v>
                </c:pt>
                <c:pt idx="74">
                  <c:v>40364</c:v>
                </c:pt>
                <c:pt idx="75">
                  <c:v>40611</c:v>
                </c:pt>
                <c:pt idx="76">
                  <c:v>40612</c:v>
                </c:pt>
                <c:pt idx="77">
                  <c:v>40613</c:v>
                </c:pt>
                <c:pt idx="78">
                  <c:v>40614</c:v>
                </c:pt>
                <c:pt idx="79">
                  <c:v>40865</c:v>
                </c:pt>
                <c:pt idx="80">
                  <c:v>41107</c:v>
                </c:pt>
                <c:pt idx="81">
                  <c:v>41458</c:v>
                </c:pt>
                <c:pt idx="82">
                  <c:v>41835</c:v>
                </c:pt>
                <c:pt idx="83">
                  <c:v>42192</c:v>
                </c:pt>
                <c:pt idx="84">
                  <c:v>42558</c:v>
                </c:pt>
                <c:pt idx="85">
                  <c:v>42922</c:v>
                </c:pt>
              </c:numCache>
            </c:numRef>
          </c:cat>
          <c:val>
            <c:numRef>
              <c:f>よもぎ!$L$123:$L$217</c:f>
              <c:numCache>
                <c:formatCode>0.000</c:formatCode>
                <c:ptCount val="95"/>
                <c:pt idx="0" formatCode="[$-411]m\.d\.ge">
                  <c:v>5.0000000000000001E-3</c:v>
                </c:pt>
                <c:pt idx="1">
                  <c:v>4.8681897587054997E-3</c:v>
                </c:pt>
                <c:pt idx="2">
                  <c:v>4.147175963165964E-3</c:v>
                </c:pt>
                <c:pt idx="3">
                  <c:v>4.0940321889906626E-3</c:v>
                </c:pt>
                <c:pt idx="4">
                  <c:v>3.9897789384202983E-3</c:v>
                </c:pt>
                <c:pt idx="5">
                  <c:v>3.8917640348865401E-3</c:v>
                </c:pt>
                <c:pt idx="6">
                  <c:v>3.6689430441947364E-3</c:v>
                </c:pt>
                <c:pt idx="7">
                  <c:v>3.5329494785418854E-3</c:v>
                </c:pt>
                <c:pt idx="8">
                  <c:v>2.9629268007926252E-3</c:v>
                </c:pt>
                <c:pt idx="9">
                  <c:v>2.9061572349687592E-3</c:v>
                </c:pt>
                <c:pt idx="10">
                  <c:v>2.8715605900551293E-3</c:v>
                </c:pt>
                <c:pt idx="11">
                  <c:v>2.7296893899432925E-3</c:v>
                </c:pt>
                <c:pt idx="12">
                  <c:v>2.6285103340703713E-3</c:v>
                </c:pt>
                <c:pt idx="13">
                  <c:v>2.5055622398487531E-3</c:v>
                </c:pt>
                <c:pt idx="14">
                  <c:v>2.0629417367730727E-3</c:v>
                </c:pt>
                <c:pt idx="15">
                  <c:v>1.9502114024426281E-3</c:v>
                </c:pt>
                <c:pt idx="16">
                  <c:v>1.8521529695418285E-3</c:v>
                </c:pt>
                <c:pt idx="17">
                  <c:v>1.480661739013212E-3</c:v>
                </c:pt>
                <c:pt idx="18">
                  <c:v>1.393317689635103E-3</c:v>
                </c:pt>
                <c:pt idx="19">
                  <c:v>1.3416727776214149E-3</c:v>
                </c:pt>
                <c:pt idx="23">
                  <c:v>4.8861617996243407E-3</c:v>
                </c:pt>
                <c:pt idx="24">
                  <c:v>4.6748071139744033E-3</c:v>
                </c:pt>
                <c:pt idx="25">
                  <c:v>4.407153385975646E-3</c:v>
                </c:pt>
                <c:pt idx="26">
                  <c:v>3.4716488056892071E-3</c:v>
                </c:pt>
                <c:pt idx="27">
                  <c:v>3.3337419736021497E-3</c:v>
                </c:pt>
                <c:pt idx="28">
                  <c:v>3.1313103037414365E-3</c:v>
                </c:pt>
                <c:pt idx="29">
                  <c:v>2.4940477458416312E-3</c:v>
                </c:pt>
                <c:pt idx="30">
                  <c:v>2.3861657929028597E-3</c:v>
                </c:pt>
                <c:pt idx="31">
                  <c:v>2.2125522209512282E-3</c:v>
                </c:pt>
                <c:pt idx="32">
                  <c:v>1.7736698795487596E-3</c:v>
                </c:pt>
                <c:pt idx="33">
                  <c:v>1.6953858600721209E-3</c:v>
                </c:pt>
                <c:pt idx="34">
                  <c:v>1.6012649561570388E-3</c:v>
                </c:pt>
                <c:pt idx="35">
                  <c:v>1.2695254845738306E-3</c:v>
                </c:pt>
                <c:pt idx="36">
                  <c:v>1.2056925691324488E-3</c:v>
                </c:pt>
                <c:pt idx="37">
                  <c:v>1.151416009574493E-3</c:v>
                </c:pt>
                <c:pt idx="38">
                  <c:v>9.0784136983176368E-4</c:v>
                </c:pt>
                <c:pt idx="39">
                  <c:v>8.5271537450312468E-4</c:v>
                </c:pt>
                <c:pt idx="40">
                  <c:v>8.1959703326023715E-4</c:v>
                </c:pt>
                <c:pt idx="41">
                  <c:v>6.497983464910927E-4</c:v>
                </c:pt>
                <c:pt idx="42">
                  <c:v>6.2054642974471792E-4</c:v>
                </c:pt>
                <c:pt idx="43">
                  <c:v>5.7858572439728917E-4</c:v>
                </c:pt>
                <c:pt idx="44">
                  <c:v>4.6211134364747812E-4</c:v>
                </c:pt>
                <c:pt idx="45">
                  <c:v>4.4171525199389572E-4</c:v>
                </c:pt>
                <c:pt idx="46">
                  <c:v>4.1374833588178459E-4</c:v>
                </c:pt>
                <c:pt idx="47">
                  <c:v>3.3198281838391053E-4</c:v>
                </c:pt>
                <c:pt idx="48">
                  <c:v>3.1587186261198684E-4</c:v>
                </c:pt>
                <c:pt idx="49">
                  <c:v>2.9614533271296882E-4</c:v>
                </c:pt>
                <c:pt idx="50">
                  <c:v>2.3609328509328304E-4</c:v>
                </c:pt>
                <c:pt idx="51">
                  <c:v>2.2588088851264017E-4</c:v>
                </c:pt>
                <c:pt idx="52">
                  <c:v>2.1177438955443802E-4</c:v>
                </c:pt>
                <c:pt idx="53">
                  <c:v>1.6836504159675292E-4</c:v>
                </c:pt>
                <c:pt idx="54">
                  <c:v>1.588716763337415E-4</c:v>
                </c:pt>
                <c:pt idx="55">
                  <c:v>1.5032848936550607E-4</c:v>
                </c:pt>
                <c:pt idx="56">
                  <c:v>1.200660460151427E-4</c:v>
                </c:pt>
                <c:pt idx="57">
                  <c:v>1.1550920092739946E-4</c:v>
                </c:pt>
                <c:pt idx="58">
                  <c:v>1.0730245700687685E-4</c:v>
                </c:pt>
                <c:pt idx="59">
                  <c:v>8.5701531325849418E-5</c:v>
                </c:pt>
                <c:pt idx="60">
                  <c:v>8.2600965850878404E-5</c:v>
                </c:pt>
                <c:pt idx="61">
                  <c:v>7.6450066398179166E-5</c:v>
                </c:pt>
                <c:pt idx="62">
                  <c:v>5.8905169818447959E-5</c:v>
                </c:pt>
                <c:pt idx="64">
                  <c:v>4.2123258420530393E-5</c:v>
                </c:pt>
                <c:pt idx="65">
                  <c:v>2.9763868774259601E-5</c:v>
                </c:pt>
                <c:pt idx="66">
                  <c:v>2.154066221650061E-5</c:v>
                </c:pt>
                <c:pt idx="67">
                  <c:v>1.5347132793116557E-5</c:v>
                </c:pt>
                <c:pt idx="68">
                  <c:v>1.0974779338573146E-5</c:v>
                </c:pt>
                <c:pt idx="69">
                  <c:v>7.7332662072997413E-6</c:v>
                </c:pt>
                <c:pt idx="70">
                  <c:v>5.5761222192328478E-6</c:v>
                </c:pt>
                <c:pt idx="71">
                  <c:v>3.9327789264575518E-6</c:v>
                </c:pt>
                <c:pt idx="72">
                  <c:v>2.8514737393600257E-6</c:v>
                </c:pt>
                <c:pt idx="73">
                  <c:v>2.0222607123749458E-6</c:v>
                </c:pt>
                <c:pt idx="74">
                  <c:v>1.4581643239840026E-6</c:v>
                </c:pt>
                <c:pt idx="79">
                  <c:v>3.9677866780838964E-3</c:v>
                </c:pt>
                <c:pt idx="80" formatCode="0.0_);[Red]\(0.0\)">
                  <c:v>5.36</c:v>
                </c:pt>
                <c:pt idx="81" formatCode="0.00">
                  <c:v>0.91</c:v>
                </c:pt>
                <c:pt idx="82" formatCode="0.0_);[Red]\(0.0\)">
                  <c:v>4.84</c:v>
                </c:pt>
                <c:pt idx="83" formatCode="0.00">
                  <c:v>0.33</c:v>
                </c:pt>
                <c:pt idx="84" formatCode="0.00">
                  <c:v>0.19</c:v>
                </c:pt>
                <c:pt idx="85">
                  <c:v>5.9644522431105673E-4</c:v>
                </c:pt>
              </c:numCache>
            </c:numRef>
          </c:val>
          <c:smooth val="0"/>
        </c:ser>
        <c:ser>
          <c:idx val="4"/>
          <c:order val="4"/>
          <c:tx>
            <c:strRef>
              <c:f>よもぎ!$N$121</c:f>
              <c:strCache>
                <c:ptCount val="1"/>
                <c:pt idx="0">
                  <c:v>Sr-90</c:v>
                </c:pt>
              </c:strCache>
            </c:strRef>
          </c:tx>
          <c:spPr>
            <a:ln w="12700">
              <a:solidFill>
                <a:srgbClr val="7030A0"/>
              </a:solidFill>
              <a:prstDash val="solid"/>
            </a:ln>
          </c:spPr>
          <c:marker>
            <c:symbol val="circle"/>
            <c:size val="4"/>
            <c:spPr>
              <a:solidFill>
                <a:srgbClr val="7030A0"/>
              </a:solidFill>
              <a:ln>
                <a:solidFill>
                  <a:srgbClr val="7030A0"/>
                </a:solidFill>
                <a:prstDash val="solid"/>
              </a:ln>
            </c:spPr>
          </c:marker>
          <c:cat>
            <c:numRef>
              <c:f>よもぎ!$B$123:$B$217</c:f>
              <c:numCache>
                <c:formatCode>[$-411]m\.d\.ge</c:formatCode>
                <c:ptCount val="95"/>
                <c:pt idx="0">
                  <c:v>29866</c:v>
                </c:pt>
                <c:pt idx="1">
                  <c:v>29895</c:v>
                </c:pt>
                <c:pt idx="2">
                  <c:v>30069</c:v>
                </c:pt>
                <c:pt idx="3">
                  <c:v>30083</c:v>
                </c:pt>
                <c:pt idx="4">
                  <c:v>30111</c:v>
                </c:pt>
                <c:pt idx="5">
                  <c:v>30138</c:v>
                </c:pt>
                <c:pt idx="6">
                  <c:v>30202</c:v>
                </c:pt>
                <c:pt idx="7">
                  <c:v>30243</c:v>
                </c:pt>
                <c:pt idx="8">
                  <c:v>30434</c:v>
                </c:pt>
                <c:pt idx="9">
                  <c:v>30455</c:v>
                </c:pt>
                <c:pt idx="10">
                  <c:v>30468</c:v>
                </c:pt>
                <c:pt idx="11">
                  <c:v>30523</c:v>
                </c:pt>
                <c:pt idx="12">
                  <c:v>30564</c:v>
                </c:pt>
                <c:pt idx="13">
                  <c:v>30616</c:v>
                </c:pt>
                <c:pt idx="14">
                  <c:v>30827</c:v>
                </c:pt>
                <c:pt idx="15">
                  <c:v>30888</c:v>
                </c:pt>
                <c:pt idx="16">
                  <c:v>30944</c:v>
                </c:pt>
                <c:pt idx="17">
                  <c:v>31187</c:v>
                </c:pt>
                <c:pt idx="18">
                  <c:v>31253</c:v>
                </c:pt>
                <c:pt idx="19">
                  <c:v>31294</c:v>
                </c:pt>
                <c:pt idx="20">
                  <c:v>31526</c:v>
                </c:pt>
                <c:pt idx="21">
                  <c:v>31527</c:v>
                </c:pt>
                <c:pt idx="22">
                  <c:v>31528</c:v>
                </c:pt>
                <c:pt idx="23">
                  <c:v>31553</c:v>
                </c:pt>
                <c:pt idx="24">
                  <c:v>31601</c:v>
                </c:pt>
                <c:pt idx="25">
                  <c:v>31665</c:v>
                </c:pt>
                <c:pt idx="26">
                  <c:v>31924</c:v>
                </c:pt>
                <c:pt idx="27">
                  <c:v>31968</c:v>
                </c:pt>
                <c:pt idx="28">
                  <c:v>32036</c:v>
                </c:pt>
                <c:pt idx="29">
                  <c:v>32283</c:v>
                </c:pt>
                <c:pt idx="30">
                  <c:v>32331</c:v>
                </c:pt>
                <c:pt idx="31">
                  <c:v>32413</c:v>
                </c:pt>
                <c:pt idx="32">
                  <c:v>32653</c:v>
                </c:pt>
                <c:pt idx="33">
                  <c:v>32702</c:v>
                </c:pt>
                <c:pt idx="34">
                  <c:v>32764</c:v>
                </c:pt>
                <c:pt idx="35">
                  <c:v>33016</c:v>
                </c:pt>
                <c:pt idx="36">
                  <c:v>33072</c:v>
                </c:pt>
                <c:pt idx="37">
                  <c:v>33122</c:v>
                </c:pt>
                <c:pt idx="38">
                  <c:v>33380</c:v>
                </c:pt>
                <c:pt idx="39">
                  <c:v>33448</c:v>
                </c:pt>
                <c:pt idx="40">
                  <c:v>33491</c:v>
                </c:pt>
                <c:pt idx="41">
                  <c:v>33743</c:v>
                </c:pt>
                <c:pt idx="42">
                  <c:v>33793</c:v>
                </c:pt>
                <c:pt idx="43">
                  <c:v>33869</c:v>
                </c:pt>
                <c:pt idx="44">
                  <c:v>34113</c:v>
                </c:pt>
                <c:pt idx="45">
                  <c:v>34162</c:v>
                </c:pt>
                <c:pt idx="46">
                  <c:v>34233</c:v>
                </c:pt>
                <c:pt idx="47">
                  <c:v>34472</c:v>
                </c:pt>
                <c:pt idx="48">
                  <c:v>34526</c:v>
                </c:pt>
                <c:pt idx="49">
                  <c:v>34596</c:v>
                </c:pt>
                <c:pt idx="50">
                  <c:v>34842</c:v>
                </c:pt>
                <c:pt idx="51">
                  <c:v>34890</c:v>
                </c:pt>
                <c:pt idx="52">
                  <c:v>34960</c:v>
                </c:pt>
                <c:pt idx="53">
                  <c:v>35209</c:v>
                </c:pt>
                <c:pt idx="54">
                  <c:v>35272</c:v>
                </c:pt>
                <c:pt idx="55">
                  <c:v>35332</c:v>
                </c:pt>
                <c:pt idx="56">
                  <c:v>35576</c:v>
                </c:pt>
                <c:pt idx="57">
                  <c:v>35618</c:v>
                </c:pt>
                <c:pt idx="58">
                  <c:v>35698</c:v>
                </c:pt>
                <c:pt idx="59">
                  <c:v>35942</c:v>
                </c:pt>
                <c:pt idx="60">
                  <c:v>35982</c:v>
                </c:pt>
                <c:pt idx="61">
                  <c:v>36066</c:v>
                </c:pt>
                <c:pt idx="62">
                  <c:v>36349</c:v>
                </c:pt>
                <c:pt idx="63">
                  <c:v>36368</c:v>
                </c:pt>
                <c:pt idx="64">
                  <c:v>36713</c:v>
                </c:pt>
                <c:pt idx="65">
                  <c:v>37090</c:v>
                </c:pt>
                <c:pt idx="66">
                  <c:v>37441</c:v>
                </c:pt>
                <c:pt idx="67">
                  <c:v>37809</c:v>
                </c:pt>
                <c:pt idx="68">
                  <c:v>38173</c:v>
                </c:pt>
                <c:pt idx="69">
                  <c:v>38553</c:v>
                </c:pt>
                <c:pt idx="70">
                  <c:v>38908</c:v>
                </c:pt>
                <c:pt idx="71">
                  <c:v>39287</c:v>
                </c:pt>
                <c:pt idx="72">
                  <c:v>39636</c:v>
                </c:pt>
                <c:pt idx="73">
                  <c:v>40009</c:v>
                </c:pt>
                <c:pt idx="74">
                  <c:v>40364</c:v>
                </c:pt>
                <c:pt idx="75">
                  <c:v>40611</c:v>
                </c:pt>
                <c:pt idx="76">
                  <c:v>40612</c:v>
                </c:pt>
                <c:pt idx="77">
                  <c:v>40613</c:v>
                </c:pt>
                <c:pt idx="78">
                  <c:v>40614</c:v>
                </c:pt>
                <c:pt idx="79">
                  <c:v>40865</c:v>
                </c:pt>
                <c:pt idx="80">
                  <c:v>41107</c:v>
                </c:pt>
                <c:pt idx="81">
                  <c:v>41458</c:v>
                </c:pt>
                <c:pt idx="82">
                  <c:v>41835</c:v>
                </c:pt>
                <c:pt idx="83">
                  <c:v>42192</c:v>
                </c:pt>
                <c:pt idx="84">
                  <c:v>42558</c:v>
                </c:pt>
                <c:pt idx="85">
                  <c:v>42922</c:v>
                </c:pt>
              </c:numCache>
            </c:numRef>
          </c:cat>
          <c:val>
            <c:numRef>
              <c:f>よもぎ!$N$123:$N$217</c:f>
              <c:numCache>
                <c:formatCode>0.00;"△ "0.00</c:formatCode>
                <c:ptCount val="95"/>
                <c:pt idx="1">
                  <c:v>0.7407407407407407</c:v>
                </c:pt>
                <c:pt idx="4">
                  <c:v>0.17037037037037037</c:v>
                </c:pt>
                <c:pt idx="10">
                  <c:v>0.40740740740740738</c:v>
                </c:pt>
                <c:pt idx="15">
                  <c:v>0.82962962962962961</c:v>
                </c:pt>
                <c:pt idx="18">
                  <c:v>1.3740740740740742</c:v>
                </c:pt>
                <c:pt idx="62">
                  <c:v>0.32</c:v>
                </c:pt>
                <c:pt idx="64">
                  <c:v>0.28199999999999997</c:v>
                </c:pt>
                <c:pt idx="65">
                  <c:v>0.33</c:v>
                </c:pt>
                <c:pt idx="66">
                  <c:v>0.31</c:v>
                </c:pt>
                <c:pt idx="67">
                  <c:v>0.23100000000000001</c:v>
                </c:pt>
                <c:pt idx="68">
                  <c:v>0.14000000000000001</c:v>
                </c:pt>
                <c:pt idx="69">
                  <c:v>0.32</c:v>
                </c:pt>
                <c:pt idx="70">
                  <c:v>0.65400000000000003</c:v>
                </c:pt>
                <c:pt idx="71">
                  <c:v>0.497</c:v>
                </c:pt>
                <c:pt idx="72">
                  <c:v>7.8E-2</c:v>
                </c:pt>
                <c:pt idx="73">
                  <c:v>7.2999999999999995E-2</c:v>
                </c:pt>
                <c:pt idx="74">
                  <c:v>0.16300000000000001</c:v>
                </c:pt>
                <c:pt idx="79">
                  <c:v>0.21</c:v>
                </c:pt>
                <c:pt idx="80">
                  <c:v>0.37</c:v>
                </c:pt>
                <c:pt idx="81">
                  <c:v>0.15</c:v>
                </c:pt>
                <c:pt idx="82">
                  <c:v>0.12</c:v>
                </c:pt>
                <c:pt idx="83">
                  <c:v>0.54</c:v>
                </c:pt>
                <c:pt idx="84">
                  <c:v>0.17</c:v>
                </c:pt>
                <c:pt idx="85">
                  <c:v>9.2999999999999999E-2</c:v>
                </c:pt>
              </c:numCache>
            </c:numRef>
          </c:val>
          <c:smooth val="0"/>
        </c:ser>
        <c:ser>
          <c:idx val="5"/>
          <c:order val="5"/>
          <c:tx>
            <c:strRef>
              <c:f>よもぎ!$AK$122</c:f>
              <c:strCache>
                <c:ptCount val="1"/>
                <c:pt idx="0">
                  <c:v>Be7崩壊</c:v>
                </c:pt>
              </c:strCache>
            </c:strRef>
          </c:tx>
          <c:spPr>
            <a:ln>
              <a:solidFill>
                <a:srgbClr val="0066FF"/>
              </a:solidFill>
              <a:prstDash val="sysDot"/>
            </a:ln>
          </c:spPr>
          <c:marker>
            <c:symbol val="none"/>
          </c:marker>
          <c:cat>
            <c:numRef>
              <c:f>よもぎ!$B$123:$B$217</c:f>
              <c:numCache>
                <c:formatCode>[$-411]m\.d\.ge</c:formatCode>
                <c:ptCount val="95"/>
                <c:pt idx="0">
                  <c:v>29866</c:v>
                </c:pt>
                <c:pt idx="1">
                  <c:v>29895</c:v>
                </c:pt>
                <c:pt idx="2">
                  <c:v>30069</c:v>
                </c:pt>
                <c:pt idx="3">
                  <c:v>30083</c:v>
                </c:pt>
                <c:pt idx="4">
                  <c:v>30111</c:v>
                </c:pt>
                <c:pt idx="5">
                  <c:v>30138</c:v>
                </c:pt>
                <c:pt idx="6">
                  <c:v>30202</c:v>
                </c:pt>
                <c:pt idx="7">
                  <c:v>30243</c:v>
                </c:pt>
                <c:pt idx="8">
                  <c:v>30434</c:v>
                </c:pt>
                <c:pt idx="9">
                  <c:v>30455</c:v>
                </c:pt>
                <c:pt idx="10">
                  <c:v>30468</c:v>
                </c:pt>
                <c:pt idx="11">
                  <c:v>30523</c:v>
                </c:pt>
                <c:pt idx="12">
                  <c:v>30564</c:v>
                </c:pt>
                <c:pt idx="13">
                  <c:v>30616</c:v>
                </c:pt>
                <c:pt idx="14">
                  <c:v>30827</c:v>
                </c:pt>
                <c:pt idx="15">
                  <c:v>30888</c:v>
                </c:pt>
                <c:pt idx="16">
                  <c:v>30944</c:v>
                </c:pt>
                <c:pt idx="17">
                  <c:v>31187</c:v>
                </c:pt>
                <c:pt idx="18">
                  <c:v>31253</c:v>
                </c:pt>
                <c:pt idx="19">
                  <c:v>31294</c:v>
                </c:pt>
                <c:pt idx="20">
                  <c:v>31526</c:v>
                </c:pt>
                <c:pt idx="21">
                  <c:v>31527</c:v>
                </c:pt>
                <c:pt idx="22">
                  <c:v>31528</c:v>
                </c:pt>
                <c:pt idx="23">
                  <c:v>31553</c:v>
                </c:pt>
                <c:pt idx="24">
                  <c:v>31601</c:v>
                </c:pt>
                <c:pt idx="25">
                  <c:v>31665</c:v>
                </c:pt>
                <c:pt idx="26">
                  <c:v>31924</c:v>
                </c:pt>
                <c:pt idx="27">
                  <c:v>31968</c:v>
                </c:pt>
                <c:pt idx="28">
                  <c:v>32036</c:v>
                </c:pt>
                <c:pt idx="29">
                  <c:v>32283</c:v>
                </c:pt>
                <c:pt idx="30">
                  <c:v>32331</c:v>
                </c:pt>
                <c:pt idx="31">
                  <c:v>32413</c:v>
                </c:pt>
                <c:pt idx="32">
                  <c:v>32653</c:v>
                </c:pt>
                <c:pt idx="33">
                  <c:v>32702</c:v>
                </c:pt>
                <c:pt idx="34">
                  <c:v>32764</c:v>
                </c:pt>
                <c:pt idx="35">
                  <c:v>33016</c:v>
                </c:pt>
                <c:pt idx="36">
                  <c:v>33072</c:v>
                </c:pt>
                <c:pt idx="37">
                  <c:v>33122</c:v>
                </c:pt>
                <c:pt idx="38">
                  <c:v>33380</c:v>
                </c:pt>
                <c:pt idx="39">
                  <c:v>33448</c:v>
                </c:pt>
                <c:pt idx="40">
                  <c:v>33491</c:v>
                </c:pt>
                <c:pt idx="41">
                  <c:v>33743</c:v>
                </c:pt>
                <c:pt idx="42">
                  <c:v>33793</c:v>
                </c:pt>
                <c:pt idx="43">
                  <c:v>33869</c:v>
                </c:pt>
                <c:pt idx="44">
                  <c:v>34113</c:v>
                </c:pt>
                <c:pt idx="45">
                  <c:v>34162</c:v>
                </c:pt>
                <c:pt idx="46">
                  <c:v>34233</c:v>
                </c:pt>
                <c:pt idx="47">
                  <c:v>34472</c:v>
                </c:pt>
                <c:pt idx="48">
                  <c:v>34526</c:v>
                </c:pt>
                <c:pt idx="49">
                  <c:v>34596</c:v>
                </c:pt>
                <c:pt idx="50">
                  <c:v>34842</c:v>
                </c:pt>
                <c:pt idx="51">
                  <c:v>34890</c:v>
                </c:pt>
                <c:pt idx="52">
                  <c:v>34960</c:v>
                </c:pt>
                <c:pt idx="53">
                  <c:v>35209</c:v>
                </c:pt>
                <c:pt idx="54">
                  <c:v>35272</c:v>
                </c:pt>
                <c:pt idx="55">
                  <c:v>35332</c:v>
                </c:pt>
                <c:pt idx="56">
                  <c:v>35576</c:v>
                </c:pt>
                <c:pt idx="57">
                  <c:v>35618</c:v>
                </c:pt>
                <c:pt idx="58">
                  <c:v>35698</c:v>
                </c:pt>
                <c:pt idx="59">
                  <c:v>35942</c:v>
                </c:pt>
                <c:pt idx="60">
                  <c:v>35982</c:v>
                </c:pt>
                <c:pt idx="61">
                  <c:v>36066</c:v>
                </c:pt>
                <c:pt idx="62">
                  <c:v>36349</c:v>
                </c:pt>
                <c:pt idx="63">
                  <c:v>36368</c:v>
                </c:pt>
                <c:pt idx="64">
                  <c:v>36713</c:v>
                </c:pt>
                <c:pt idx="65">
                  <c:v>37090</c:v>
                </c:pt>
                <c:pt idx="66">
                  <c:v>37441</c:v>
                </c:pt>
                <c:pt idx="67">
                  <c:v>37809</c:v>
                </c:pt>
                <c:pt idx="68">
                  <c:v>38173</c:v>
                </c:pt>
                <c:pt idx="69">
                  <c:v>38553</c:v>
                </c:pt>
                <c:pt idx="70">
                  <c:v>38908</c:v>
                </c:pt>
                <c:pt idx="71">
                  <c:v>39287</c:v>
                </c:pt>
                <c:pt idx="72">
                  <c:v>39636</c:v>
                </c:pt>
                <c:pt idx="73">
                  <c:v>40009</c:v>
                </c:pt>
                <c:pt idx="74">
                  <c:v>40364</c:v>
                </c:pt>
                <c:pt idx="75">
                  <c:v>40611</c:v>
                </c:pt>
                <c:pt idx="76">
                  <c:v>40612</c:v>
                </c:pt>
                <c:pt idx="77">
                  <c:v>40613</c:v>
                </c:pt>
                <c:pt idx="78">
                  <c:v>40614</c:v>
                </c:pt>
                <c:pt idx="79">
                  <c:v>40865</c:v>
                </c:pt>
                <c:pt idx="80">
                  <c:v>41107</c:v>
                </c:pt>
                <c:pt idx="81">
                  <c:v>41458</c:v>
                </c:pt>
                <c:pt idx="82">
                  <c:v>41835</c:v>
                </c:pt>
                <c:pt idx="83">
                  <c:v>42192</c:v>
                </c:pt>
                <c:pt idx="84">
                  <c:v>42558</c:v>
                </c:pt>
                <c:pt idx="85">
                  <c:v>42922</c:v>
                </c:pt>
              </c:numCache>
            </c:numRef>
          </c:cat>
          <c:val>
            <c:numRef>
              <c:f>よもぎ!$AK$123:$AK$217</c:f>
              <c:numCache>
                <c:formatCode>0.0</c:formatCode>
                <c:ptCount val="95"/>
                <c:pt idx="0">
                  <c:v>20</c:v>
                </c:pt>
                <c:pt idx="1">
                  <c:v>13.715485971036706</c:v>
                </c:pt>
                <c:pt idx="2" formatCode="0.00">
                  <c:v>1.4265875443314839</c:v>
                </c:pt>
                <c:pt idx="3" formatCode="0.00">
                  <c:v>1.1890866194825824</c:v>
                </c:pt>
                <c:pt idx="4" formatCode="0.000">
                  <c:v>0.82612092130196513</c:v>
                </c:pt>
                <c:pt idx="5" formatCode="0.000">
                  <c:v>0.58146378805181942</c:v>
                </c:pt>
                <c:pt idx="6" formatCode="0.000">
                  <c:v>0.25292487181957596</c:v>
                </c:pt>
                <c:pt idx="7" formatCode="0.000">
                  <c:v>0.14838351524250834</c:v>
                </c:pt>
                <c:pt idx="8" formatCode="0.000">
                  <c:v>1.2372036008512491E-2</c:v>
                </c:pt>
                <c:pt idx="9" formatCode="0.000">
                  <c:v>9.4148579486489324E-3</c:v>
                </c:pt>
                <c:pt idx="10" formatCode="0.000">
                  <c:v>7.9501946156348442E-3</c:v>
                </c:pt>
                <c:pt idx="11" formatCode="0.000">
                  <c:v>3.8876480495321272E-3</c:v>
                </c:pt>
                <c:pt idx="12" formatCode="0.000">
                  <c:v>2.280767721518365E-3</c:v>
                </c:pt>
                <c:pt idx="13" formatCode="0.000">
                  <c:v>1.1596769125193857E-3</c:v>
                </c:pt>
                <c:pt idx="14" formatCode="0.000">
                  <c:v>7.4544233145780808E-5</c:v>
                </c:pt>
                <c:pt idx="15" formatCode="0.000">
                  <c:v>3.3715506523487933E-5</c:v>
                </c:pt>
                <c:pt idx="16" formatCode="0.000">
                  <c:v>1.6273836402801692E-5</c:v>
                </c:pt>
                <c:pt idx="17" formatCode="0.000">
                  <c:v>6.8992426377680945E-7</c:v>
                </c:pt>
                <c:pt idx="18" formatCode="0.000">
                  <c:v>2.9239667934245279E-7</c:v>
                </c:pt>
                <c:pt idx="19" formatCode="0.000">
                  <c:v>1.7154045315487946E-7</c:v>
                </c:pt>
                <c:pt idx="20" formatCode="0.000">
                  <c:v>8.3910476976050962E-9</c:v>
                </c:pt>
                <c:pt idx="22">
                  <c:v>8.1755756561239352E-9</c:v>
                </c:pt>
                <c:pt idx="23" formatCode="0.000">
                  <c:v>5.9060244743390794E-9</c:v>
                </c:pt>
                <c:pt idx="24" formatCode="0.000">
                  <c:v>3.1633474174878578E-9</c:v>
                </c:pt>
                <c:pt idx="25" formatCode="0.000">
                  <c:v>1.3759915174934306E-9</c:v>
                </c:pt>
                <c:pt idx="26" formatCode="0.000">
                  <c:v>4.7374478901847182E-11</c:v>
                </c:pt>
                <c:pt idx="27" formatCode="0.000">
                  <c:v>2.6729558833285649E-11</c:v>
                </c:pt>
                <c:pt idx="28" formatCode="0.000">
                  <c:v>1.1037353705160233E-11</c:v>
                </c:pt>
                <c:pt idx="29" formatCode="0.000">
                  <c:v>4.4420223292070859E-13</c:v>
                </c:pt>
                <c:pt idx="30" formatCode="0.000">
                  <c:v>2.3792078621707792E-13</c:v>
                </c:pt>
                <c:pt idx="31" formatCode="0.000">
                  <c:v>8.1888067087330101E-14</c:v>
                </c:pt>
                <c:pt idx="32" formatCode="0.000">
                  <c:v>3.609764461395198E-15</c:v>
                </c:pt>
                <c:pt idx="33" formatCode="0.000">
                  <c:v>1.9084535318003721E-15</c:v>
                </c:pt>
                <c:pt idx="34" formatCode="0.000">
                  <c:v>8.5201708443475643E-16</c:v>
                </c:pt>
                <c:pt idx="35" formatCode="0.000">
                  <c:v>3.2130646228403884E-17</c:v>
                </c:pt>
                <c:pt idx="36" formatCode="0.000">
                  <c:v>1.5508854356765189E-17</c:v>
                </c:pt>
                <c:pt idx="37" formatCode="0.000">
                  <c:v>8.0934468414961248E-18</c:v>
                </c:pt>
                <c:pt idx="38" formatCode="0.000">
                  <c:v>2.8230016493028572E-19</c:v>
                </c:pt>
                <c:pt idx="39" formatCode="0.000">
                  <c:v>1.1656933026071968E-19</c:v>
                </c:pt>
                <c:pt idx="40" formatCode="0.000">
                  <c:v>6.6631650356042981E-20</c:v>
                </c:pt>
                <c:pt idx="41" formatCode="0.000">
                  <c:v>2.5127641502928634E-21</c:v>
                </c:pt>
                <c:pt idx="42" formatCode="0.000">
                  <c:v>1.3113104687027609E-21</c:v>
                </c:pt>
                <c:pt idx="43" formatCode="0.000">
                  <c:v>4.8796346430470153E-22</c:v>
                </c:pt>
                <c:pt idx="44" formatCode="0.000">
                  <c:v>2.0419723399306182E-23</c:v>
                </c:pt>
                <c:pt idx="45" formatCode="0.000">
                  <c:v>1.0795744059359191E-23</c:v>
                </c:pt>
                <c:pt idx="46" formatCode="0.000">
                  <c:v>4.2872516622898556E-24</c:v>
                </c:pt>
                <c:pt idx="47" formatCode="0.000">
                  <c:v>1.9146356730145087E-25</c:v>
                </c:pt>
                <c:pt idx="48" formatCode="0.000">
                  <c:v>9.4851510512355624E-26</c:v>
                </c:pt>
                <c:pt idx="49" formatCode="0.000">
                  <c:v>3.8160984719742818E-26</c:v>
                </c:pt>
                <c:pt idx="50" formatCode="0.000">
                  <c:v>1.555909290127528E-27</c:v>
                </c:pt>
                <c:pt idx="51" formatCode="0.000">
                  <c:v>8.3336627813772632E-28</c:v>
                </c:pt>
                <c:pt idx="52" formatCode="0.000">
                  <c:v>3.3528277656495379E-28</c:v>
                </c:pt>
                <c:pt idx="53" formatCode="0.000">
                  <c:v>1.314707599924222E-29</c:v>
                </c:pt>
                <c:pt idx="54" formatCode="0.000">
                  <c:v>5.7935793931604861E-30</c:v>
                </c:pt>
                <c:pt idx="55" formatCode="0.000">
                  <c:v>2.654676002797165E-30</c:v>
                </c:pt>
                <c:pt idx="56" formatCode="0.000">
                  <c:v>1.1108977138100783E-31</c:v>
                </c:pt>
                <c:pt idx="57" formatCode="0.000">
                  <c:v>6.4330846463059828E-32</c:v>
                </c:pt>
                <c:pt idx="58" formatCode="0.000">
                  <c:v>2.2725076167248528E-32</c:v>
                </c:pt>
                <c:pt idx="59" formatCode="0.000">
                  <c:v>9.5097236475395338E-34</c:v>
                </c:pt>
                <c:pt idx="60" formatCode="0.000">
                  <c:v>5.652114320244393E-34</c:v>
                </c:pt>
                <c:pt idx="61" formatCode="0.000">
                  <c:v>1.8954019499248126E-34</c:v>
                </c:pt>
                <c:pt idx="62" formatCode="0.000">
                  <c:v>4.7759067315915113E-36</c:v>
                </c:pt>
                <c:pt idx="63" formatCode="0.000">
                  <c:v>3.7301498703020202E-36</c:v>
                </c:pt>
                <c:pt idx="64" formatCode="0.000">
                  <c:v>4.1961162201216336E-38</c:v>
                </c:pt>
                <c:pt idx="65" formatCode="0.000">
                  <c:v>3.1131723755387907E-40</c:v>
                </c:pt>
                <c:pt idx="66" formatCode="0.000">
                  <c:v>3.239148443839384E-42</c:v>
                </c:pt>
                <c:pt idx="67" formatCode="0.000">
                  <c:v>2.7016359511249285E-44</c:v>
                </c:pt>
                <c:pt idx="68" formatCode="0.000">
                  <c:v>2.3736599294101671E-46</c:v>
                </c:pt>
                <c:pt idx="69" formatCode="0.000">
                  <c:v>1.6936645061510569E-48</c:v>
                </c:pt>
                <c:pt idx="70" formatCode="0.000">
                  <c:v>1.6728591397676162E-50</c:v>
                </c:pt>
                <c:pt idx="71" formatCode="0.000">
                  <c:v>1.2092530327974784E-52</c:v>
                </c:pt>
                <c:pt idx="72" formatCode="0.000">
                  <c:v>1.2913462819158269E-54</c:v>
                </c:pt>
                <c:pt idx="73" formatCode="0.000">
                  <c:v>1.0092391103944722E-56</c:v>
                </c:pt>
                <c:pt idx="74" formatCode="0.000">
                  <c:v>9.9684138381754764E-59</c:v>
                </c:pt>
                <c:pt idx="75" formatCode="0.000">
                  <c:v>4.0118236706730489E-60</c:v>
                </c:pt>
                <c:pt idx="77" formatCode="0.000">
                  <c:v>3.9088048501949678E-60</c:v>
                </c:pt>
                <c:pt idx="78" formatCode="0.000">
                  <c:v>3.8582917519507794E-60</c:v>
                </c:pt>
                <c:pt idx="79" formatCode="0.000">
                  <c:v>1.4740599468237455E-61</c:v>
                </c:pt>
                <c:pt idx="80" formatCode="0.000">
                  <c:v>6.3310470736367069E-63</c:v>
                </c:pt>
                <c:pt idx="81" formatCode="0.000">
                  <c:v>6.5872360417867284E-65</c:v>
                </c:pt>
                <c:pt idx="82" formatCode="0.000">
                  <c:v>4.8871861980624023E-67</c:v>
                </c:pt>
                <c:pt idx="83" formatCode="0.000">
                  <c:v>4.7031954276385438E-69</c:v>
                </c:pt>
                <c:pt idx="84" formatCode="0.000">
                  <c:v>4.0261212370144308E-71</c:v>
                </c:pt>
                <c:pt idx="85" formatCode="0.000">
                  <c:v>3.5373539677946533E-73</c:v>
                </c:pt>
              </c:numCache>
            </c:numRef>
          </c:val>
          <c:smooth val="0"/>
        </c:ser>
        <c:ser>
          <c:idx val="6"/>
          <c:order val="6"/>
          <c:tx>
            <c:strRef>
              <c:f>よもぎ!$AL$122</c:f>
              <c:strCache>
                <c:ptCount val="1"/>
                <c:pt idx="0">
                  <c:v>K40崩壊</c:v>
                </c:pt>
              </c:strCache>
            </c:strRef>
          </c:tx>
          <c:spPr>
            <a:ln>
              <a:solidFill>
                <a:srgbClr val="00B050"/>
              </a:solidFill>
              <a:prstDash val="sysDash"/>
            </a:ln>
          </c:spPr>
          <c:marker>
            <c:symbol val="none"/>
          </c:marker>
          <c:cat>
            <c:numRef>
              <c:f>よもぎ!$B$123:$B$217</c:f>
              <c:numCache>
                <c:formatCode>[$-411]m\.d\.ge</c:formatCode>
                <c:ptCount val="95"/>
                <c:pt idx="0">
                  <c:v>29866</c:v>
                </c:pt>
                <c:pt idx="1">
                  <c:v>29895</c:v>
                </c:pt>
                <c:pt idx="2">
                  <c:v>30069</c:v>
                </c:pt>
                <c:pt idx="3">
                  <c:v>30083</c:v>
                </c:pt>
                <c:pt idx="4">
                  <c:v>30111</c:v>
                </c:pt>
                <c:pt idx="5">
                  <c:v>30138</c:v>
                </c:pt>
                <c:pt idx="6">
                  <c:v>30202</c:v>
                </c:pt>
                <c:pt idx="7">
                  <c:v>30243</c:v>
                </c:pt>
                <c:pt idx="8">
                  <c:v>30434</c:v>
                </c:pt>
                <c:pt idx="9">
                  <c:v>30455</c:v>
                </c:pt>
                <c:pt idx="10">
                  <c:v>30468</c:v>
                </c:pt>
                <c:pt idx="11">
                  <c:v>30523</c:v>
                </c:pt>
                <c:pt idx="12">
                  <c:v>30564</c:v>
                </c:pt>
                <c:pt idx="13">
                  <c:v>30616</c:v>
                </c:pt>
                <c:pt idx="14">
                  <c:v>30827</c:v>
                </c:pt>
                <c:pt idx="15">
                  <c:v>30888</c:v>
                </c:pt>
                <c:pt idx="16">
                  <c:v>30944</c:v>
                </c:pt>
                <c:pt idx="17">
                  <c:v>31187</c:v>
                </c:pt>
                <c:pt idx="18">
                  <c:v>31253</c:v>
                </c:pt>
                <c:pt idx="19">
                  <c:v>31294</c:v>
                </c:pt>
                <c:pt idx="20">
                  <c:v>31526</c:v>
                </c:pt>
                <c:pt idx="21">
                  <c:v>31527</c:v>
                </c:pt>
                <c:pt idx="22">
                  <c:v>31528</c:v>
                </c:pt>
                <c:pt idx="23">
                  <c:v>31553</c:v>
                </c:pt>
                <c:pt idx="24">
                  <c:v>31601</c:v>
                </c:pt>
                <c:pt idx="25">
                  <c:v>31665</c:v>
                </c:pt>
                <c:pt idx="26">
                  <c:v>31924</c:v>
                </c:pt>
                <c:pt idx="27">
                  <c:v>31968</c:v>
                </c:pt>
                <c:pt idx="28">
                  <c:v>32036</c:v>
                </c:pt>
                <c:pt idx="29">
                  <c:v>32283</c:v>
                </c:pt>
                <c:pt idx="30">
                  <c:v>32331</c:v>
                </c:pt>
                <c:pt idx="31">
                  <c:v>32413</c:v>
                </c:pt>
                <c:pt idx="32">
                  <c:v>32653</c:v>
                </c:pt>
                <c:pt idx="33">
                  <c:v>32702</c:v>
                </c:pt>
                <c:pt idx="34">
                  <c:v>32764</c:v>
                </c:pt>
                <c:pt idx="35">
                  <c:v>33016</c:v>
                </c:pt>
                <c:pt idx="36">
                  <c:v>33072</c:v>
                </c:pt>
                <c:pt idx="37">
                  <c:v>33122</c:v>
                </c:pt>
                <c:pt idx="38">
                  <c:v>33380</c:v>
                </c:pt>
                <c:pt idx="39">
                  <c:v>33448</c:v>
                </c:pt>
                <c:pt idx="40">
                  <c:v>33491</c:v>
                </c:pt>
                <c:pt idx="41">
                  <c:v>33743</c:v>
                </c:pt>
                <c:pt idx="42">
                  <c:v>33793</c:v>
                </c:pt>
                <c:pt idx="43">
                  <c:v>33869</c:v>
                </c:pt>
                <c:pt idx="44">
                  <c:v>34113</c:v>
                </c:pt>
                <c:pt idx="45">
                  <c:v>34162</c:v>
                </c:pt>
                <c:pt idx="46">
                  <c:v>34233</c:v>
                </c:pt>
                <c:pt idx="47">
                  <c:v>34472</c:v>
                </c:pt>
                <c:pt idx="48">
                  <c:v>34526</c:v>
                </c:pt>
                <c:pt idx="49">
                  <c:v>34596</c:v>
                </c:pt>
                <c:pt idx="50">
                  <c:v>34842</c:v>
                </c:pt>
                <c:pt idx="51">
                  <c:v>34890</c:v>
                </c:pt>
                <c:pt idx="52">
                  <c:v>34960</c:v>
                </c:pt>
                <c:pt idx="53">
                  <c:v>35209</c:v>
                </c:pt>
                <c:pt idx="54">
                  <c:v>35272</c:v>
                </c:pt>
                <c:pt idx="55">
                  <c:v>35332</c:v>
                </c:pt>
                <c:pt idx="56">
                  <c:v>35576</c:v>
                </c:pt>
                <c:pt idx="57">
                  <c:v>35618</c:v>
                </c:pt>
                <c:pt idx="58">
                  <c:v>35698</c:v>
                </c:pt>
                <c:pt idx="59">
                  <c:v>35942</c:v>
                </c:pt>
                <c:pt idx="60">
                  <c:v>35982</c:v>
                </c:pt>
                <c:pt idx="61">
                  <c:v>36066</c:v>
                </c:pt>
                <c:pt idx="62">
                  <c:v>36349</c:v>
                </c:pt>
                <c:pt idx="63">
                  <c:v>36368</c:v>
                </c:pt>
                <c:pt idx="64">
                  <c:v>36713</c:v>
                </c:pt>
                <c:pt idx="65">
                  <c:v>37090</c:v>
                </c:pt>
                <c:pt idx="66">
                  <c:v>37441</c:v>
                </c:pt>
                <c:pt idx="67">
                  <c:v>37809</c:v>
                </c:pt>
                <c:pt idx="68">
                  <c:v>38173</c:v>
                </c:pt>
                <c:pt idx="69">
                  <c:v>38553</c:v>
                </c:pt>
                <c:pt idx="70">
                  <c:v>38908</c:v>
                </c:pt>
                <c:pt idx="71">
                  <c:v>39287</c:v>
                </c:pt>
                <c:pt idx="72">
                  <c:v>39636</c:v>
                </c:pt>
                <c:pt idx="73">
                  <c:v>40009</c:v>
                </c:pt>
                <c:pt idx="74">
                  <c:v>40364</c:v>
                </c:pt>
                <c:pt idx="75">
                  <c:v>40611</c:v>
                </c:pt>
                <c:pt idx="76">
                  <c:v>40612</c:v>
                </c:pt>
                <c:pt idx="77">
                  <c:v>40613</c:v>
                </c:pt>
                <c:pt idx="78">
                  <c:v>40614</c:v>
                </c:pt>
                <c:pt idx="79">
                  <c:v>40865</c:v>
                </c:pt>
                <c:pt idx="80">
                  <c:v>41107</c:v>
                </c:pt>
                <c:pt idx="81">
                  <c:v>41458</c:v>
                </c:pt>
                <c:pt idx="82">
                  <c:v>41835</c:v>
                </c:pt>
                <c:pt idx="83">
                  <c:v>42192</c:v>
                </c:pt>
                <c:pt idx="84">
                  <c:v>42558</c:v>
                </c:pt>
                <c:pt idx="85">
                  <c:v>42922</c:v>
                </c:pt>
              </c:numCache>
            </c:numRef>
          </c:cat>
          <c:val>
            <c:numRef>
              <c:f>よもぎ!$AL$123:$AL$217</c:f>
              <c:numCache>
                <c:formatCode>0</c:formatCode>
                <c:ptCount val="95"/>
                <c:pt idx="0">
                  <c:v>1000</c:v>
                </c:pt>
                <c:pt idx="1">
                  <c:v>999.99999995690337</c:v>
                </c:pt>
                <c:pt idx="2">
                  <c:v>999.99999969832334</c:v>
                </c:pt>
                <c:pt idx="3">
                  <c:v>999.99999967751796</c:v>
                </c:pt>
                <c:pt idx="4">
                  <c:v>999.99999963590744</c:v>
                </c:pt>
                <c:pt idx="5">
                  <c:v>999.99999959578292</c:v>
                </c:pt>
                <c:pt idx="6">
                  <c:v>999.99999950067297</c:v>
                </c:pt>
                <c:pt idx="7">
                  <c:v>999.99999943974331</c:v>
                </c:pt>
                <c:pt idx="8">
                  <c:v>999.99999915589945</c:v>
                </c:pt>
                <c:pt idx="9">
                  <c:v>999.9999991246915</c:v>
                </c:pt>
                <c:pt idx="10">
                  <c:v>999.99999910537224</c:v>
                </c:pt>
                <c:pt idx="11">
                  <c:v>999.9999990236372</c:v>
                </c:pt>
                <c:pt idx="12">
                  <c:v>999.99999896270754</c:v>
                </c:pt>
                <c:pt idx="13">
                  <c:v>999.99999888543073</c:v>
                </c:pt>
                <c:pt idx="14">
                  <c:v>999.99999857186526</c:v>
                </c:pt>
                <c:pt idx="15">
                  <c:v>999.99999848121354</c:v>
                </c:pt>
                <c:pt idx="16">
                  <c:v>999.99999839799239</c:v>
                </c:pt>
                <c:pt idx="17">
                  <c:v>999.99999803687194</c:v>
                </c:pt>
                <c:pt idx="18">
                  <c:v>999.99999793878987</c:v>
                </c:pt>
                <c:pt idx="19">
                  <c:v>999.99999787785998</c:v>
                </c:pt>
                <c:pt idx="20">
                  <c:v>999.99999753308668</c:v>
                </c:pt>
                <c:pt idx="22">
                  <c:v>999.99999753011434</c:v>
                </c:pt>
                <c:pt idx="23">
                  <c:v>999.99999749296205</c:v>
                </c:pt>
                <c:pt idx="24">
                  <c:v>999.99999742162959</c:v>
                </c:pt>
                <c:pt idx="25">
                  <c:v>999.99999732651963</c:v>
                </c:pt>
                <c:pt idx="26">
                  <c:v>999.99999694162182</c:v>
                </c:pt>
                <c:pt idx="27">
                  <c:v>999.99999687623381</c:v>
                </c:pt>
                <c:pt idx="28">
                  <c:v>999.99999677517962</c:v>
                </c:pt>
                <c:pt idx="29">
                  <c:v>999.99999640811473</c:v>
                </c:pt>
                <c:pt idx="30">
                  <c:v>999.99999633678226</c:v>
                </c:pt>
                <c:pt idx="31">
                  <c:v>999.99999621492259</c:v>
                </c:pt>
                <c:pt idx="32">
                  <c:v>999.99999585826038</c:v>
                </c:pt>
                <c:pt idx="33">
                  <c:v>999.99999578544191</c:v>
                </c:pt>
                <c:pt idx="34">
                  <c:v>999.99999569330407</c:v>
                </c:pt>
                <c:pt idx="35">
                  <c:v>999.99999531880906</c:v>
                </c:pt>
                <c:pt idx="36">
                  <c:v>999.99999523558779</c:v>
                </c:pt>
                <c:pt idx="37">
                  <c:v>999.99999516128321</c:v>
                </c:pt>
                <c:pt idx="38">
                  <c:v>999.99999477787128</c:v>
                </c:pt>
                <c:pt idx="39">
                  <c:v>999.99999467681698</c:v>
                </c:pt>
                <c:pt idx="40">
                  <c:v>999.99999461291497</c:v>
                </c:pt>
                <c:pt idx="41">
                  <c:v>999.99999423841973</c:v>
                </c:pt>
                <c:pt idx="42">
                  <c:v>999.99999416411515</c:v>
                </c:pt>
                <c:pt idx="43">
                  <c:v>999.99999405117217</c:v>
                </c:pt>
                <c:pt idx="44">
                  <c:v>999.9999936885655</c:v>
                </c:pt>
                <c:pt idx="45">
                  <c:v>999.99999361574714</c:v>
                </c:pt>
                <c:pt idx="46">
                  <c:v>999.99999351023439</c:v>
                </c:pt>
                <c:pt idx="47">
                  <c:v>999.99999315505829</c:v>
                </c:pt>
                <c:pt idx="48">
                  <c:v>999.99999307480937</c:v>
                </c:pt>
                <c:pt idx="49">
                  <c:v>999.99999297078307</c:v>
                </c:pt>
                <c:pt idx="50">
                  <c:v>999.99999260520417</c:v>
                </c:pt>
                <c:pt idx="51">
                  <c:v>999.99999253387193</c:v>
                </c:pt>
                <c:pt idx="52">
                  <c:v>999.99999242984541</c:v>
                </c:pt>
                <c:pt idx="53">
                  <c:v>999.99999205980828</c:v>
                </c:pt>
                <c:pt idx="54">
                  <c:v>999.99999196618455</c:v>
                </c:pt>
                <c:pt idx="55">
                  <c:v>999.99999187701894</c:v>
                </c:pt>
                <c:pt idx="56">
                  <c:v>999.9999915144125</c:v>
                </c:pt>
                <c:pt idx="57">
                  <c:v>999.99999145199649</c:v>
                </c:pt>
                <c:pt idx="58">
                  <c:v>999.99999133310916</c:v>
                </c:pt>
                <c:pt idx="59">
                  <c:v>999.99999097050272</c:v>
                </c:pt>
                <c:pt idx="60">
                  <c:v>999.99999091105894</c:v>
                </c:pt>
                <c:pt idx="61">
                  <c:v>999.99999078622727</c:v>
                </c:pt>
                <c:pt idx="62">
                  <c:v>999.99999036566305</c:v>
                </c:pt>
                <c:pt idx="63">
                  <c:v>999.99999033742733</c:v>
                </c:pt>
                <c:pt idx="64">
                  <c:v>999.9999898247255</c:v>
                </c:pt>
                <c:pt idx="65">
                  <c:v>999.99998926446858</c:v>
                </c:pt>
                <c:pt idx="66">
                  <c:v>999.99998874285006</c:v>
                </c:pt>
                <c:pt idx="67">
                  <c:v>999.99998819596817</c:v>
                </c:pt>
                <c:pt idx="68">
                  <c:v>999.9999876550304</c:v>
                </c:pt>
                <c:pt idx="69">
                  <c:v>999.99998709031536</c:v>
                </c:pt>
                <c:pt idx="70">
                  <c:v>999.99998656275272</c:v>
                </c:pt>
                <c:pt idx="71">
                  <c:v>999.99998599952369</c:v>
                </c:pt>
                <c:pt idx="72">
                  <c:v>999.9999854808774</c:v>
                </c:pt>
                <c:pt idx="73">
                  <c:v>999.99998492656482</c:v>
                </c:pt>
                <c:pt idx="74">
                  <c:v>999.99998439900219</c:v>
                </c:pt>
                <c:pt idx="75">
                  <c:v>999.9999840319374</c:v>
                </c:pt>
                <c:pt idx="77">
                  <c:v>999.99998402896506</c:v>
                </c:pt>
                <c:pt idx="78">
                  <c:v>999.99998402747894</c:v>
                </c:pt>
                <c:pt idx="79">
                  <c:v>999.9999836544697</c:v>
                </c:pt>
                <c:pt idx="80">
                  <c:v>999.99998329483549</c:v>
                </c:pt>
                <c:pt idx="81">
                  <c:v>999.99998277321697</c:v>
                </c:pt>
                <c:pt idx="82">
                  <c:v>999.99998221296028</c:v>
                </c:pt>
                <c:pt idx="83">
                  <c:v>999.9999816824253</c:v>
                </c:pt>
                <c:pt idx="84">
                  <c:v>999.9999811385153</c:v>
                </c:pt>
                <c:pt idx="85">
                  <c:v>999.99998059757775</c:v>
                </c:pt>
              </c:numCache>
            </c:numRef>
          </c:val>
          <c:smooth val="0"/>
        </c:ser>
        <c:dLbls>
          <c:showLegendKey val="0"/>
          <c:showVal val="0"/>
          <c:showCatName val="0"/>
          <c:showSerName val="0"/>
          <c:showPercent val="0"/>
          <c:showBubbleSize val="0"/>
        </c:dLbls>
        <c:marker val="1"/>
        <c:smooth val="0"/>
        <c:axId val="267785728"/>
        <c:axId val="267787264"/>
      </c:lineChart>
      <c:dateAx>
        <c:axId val="267785728"/>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267787264"/>
        <c:crossesAt val="1E-3"/>
        <c:auto val="0"/>
        <c:lblOffset val="100"/>
        <c:baseTimeUnit val="days"/>
        <c:majorUnit val="24"/>
        <c:majorTimeUnit val="months"/>
        <c:minorUnit val="3"/>
        <c:minorTimeUnit val="months"/>
      </c:dateAx>
      <c:valAx>
        <c:axId val="267787264"/>
        <c:scaling>
          <c:logBase val="10"/>
          <c:orientation val="minMax"/>
          <c:max val="3000"/>
          <c:min val="1.0000000000000002E-3"/>
        </c:scaling>
        <c:delete val="0"/>
        <c:axPos val="l"/>
        <c:majorGridlines>
          <c:spPr>
            <a:ln w="3175">
              <a:solidFill>
                <a:schemeClr val="bg1">
                  <a:lumMod val="85000"/>
                </a:schemeClr>
              </a:solidFill>
              <a:prstDash val="solid"/>
            </a:ln>
          </c:spPr>
        </c:majorGridlines>
        <c:minorGridlines>
          <c:spPr>
            <a:ln w="3175">
              <a:solidFill>
                <a:schemeClr val="bg1">
                  <a:lumMod val="85000"/>
                </a:schemeClr>
              </a:solidFill>
              <a:prstDash val="solid"/>
            </a:ln>
          </c:spPr>
        </c:minorGridlines>
        <c:title>
          <c:tx>
            <c:rich>
              <a:bodyPr/>
              <a:lstStyle/>
              <a:p>
                <a:pPr>
                  <a:defRPr sz="900" b="0" i="0" u="none" strike="noStrike" baseline="0">
                    <a:solidFill>
                      <a:srgbClr val="000000"/>
                    </a:solidFill>
                    <a:latin typeface="Meiryo UI"/>
                    <a:ea typeface="Meiryo UI"/>
                    <a:cs typeface="Meiryo UI"/>
                  </a:defRPr>
                </a:pPr>
                <a:r>
                  <a:rPr lang="en-US" altLang="en-US"/>
                  <a:t>Bq/kg</a:t>
                </a:r>
                <a:r>
                  <a:rPr lang="ja-JP" altLang="en-US"/>
                  <a:t>生</a:t>
                </a:r>
              </a:p>
            </c:rich>
          </c:tx>
          <c:layout>
            <c:manualLayout>
              <c:xMode val="edge"/>
              <c:yMode val="edge"/>
              <c:x val="2.8055166178614171E-3"/>
              <c:y val="0.34131289027097589"/>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67785728"/>
        <c:crosses val="autoZero"/>
        <c:crossBetween val="between"/>
      </c:valAx>
      <c:spPr>
        <a:noFill/>
        <a:ln w="12700">
          <a:solidFill>
            <a:srgbClr val="808080"/>
          </a:solidFill>
          <a:prstDash val="solid"/>
        </a:ln>
      </c:spPr>
    </c:plotArea>
    <c:legend>
      <c:legendPos val="r"/>
      <c:layout>
        <c:manualLayout>
          <c:xMode val="edge"/>
          <c:yMode val="edge"/>
          <c:x val="0.24525197132616489"/>
          <c:y val="0.36094513888888891"/>
          <c:w val="0.54743154121863802"/>
          <c:h val="0.14997881944444444"/>
        </c:manualLayout>
      </c:layout>
      <c:overlay val="0"/>
      <c:spPr>
        <a:solidFill>
          <a:schemeClr val="bg1"/>
        </a:solidFill>
        <a:ln w="25400">
          <a:noFill/>
        </a:ln>
      </c:spPr>
      <c:txPr>
        <a:bodyPr/>
        <a:lstStyle/>
        <a:p>
          <a:pPr>
            <a:defRPr sz="10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4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Meiryo UI"/>
                <a:ea typeface="Meiryo UI"/>
                <a:cs typeface="Meiryo UI"/>
              </a:defRPr>
            </a:pPr>
            <a:r>
              <a:rPr lang="ja-JP" altLang="en-US"/>
              <a:t>よもぎの</a:t>
            </a:r>
            <a:r>
              <a:rPr lang="en-US" altLang="en-US"/>
              <a:t>Ca</a:t>
            </a:r>
            <a:r>
              <a:rPr lang="ja-JP" altLang="en-US"/>
              <a:t>濃度</a:t>
            </a:r>
          </a:p>
        </c:rich>
      </c:tx>
      <c:layout>
        <c:manualLayout>
          <c:xMode val="edge"/>
          <c:yMode val="edge"/>
          <c:x val="0.12825972938026989"/>
          <c:y val="0.25676894165427194"/>
        </c:manualLayout>
      </c:layout>
      <c:overlay val="0"/>
      <c:spPr>
        <a:solidFill>
          <a:srgbClr val="FFFFFF"/>
        </a:solidFill>
        <a:ln w="25400">
          <a:noFill/>
        </a:ln>
      </c:spPr>
    </c:title>
    <c:autoTitleDeleted val="0"/>
    <c:plotArea>
      <c:layout>
        <c:manualLayout>
          <c:layoutTarget val="inner"/>
          <c:xMode val="edge"/>
          <c:yMode val="edge"/>
          <c:x val="0.10555779357103078"/>
          <c:y val="5.5555743936306211E-2"/>
          <c:w val="0.88125070653292581"/>
          <c:h val="0.81905752294892309"/>
        </c:manualLayout>
      </c:layout>
      <c:lineChart>
        <c:grouping val="standard"/>
        <c:varyColors val="0"/>
        <c:ser>
          <c:idx val="1"/>
          <c:order val="0"/>
          <c:tx>
            <c:strRef>
              <c:f>よもぎ!$C$120</c:f>
              <c:strCache>
                <c:ptCount val="1"/>
                <c:pt idx="0">
                  <c:v>前網(県)</c:v>
                </c:pt>
              </c:strCache>
            </c:strRef>
          </c:tx>
          <c:spPr>
            <a:ln w="12700">
              <a:solidFill>
                <a:srgbClr val="000080"/>
              </a:solidFill>
              <a:prstDash val="solid"/>
            </a:ln>
          </c:spPr>
          <c:marker>
            <c:symbol val="square"/>
            <c:size val="5"/>
            <c:spPr>
              <a:noFill/>
              <a:ln>
                <a:solidFill>
                  <a:srgbClr val="000080"/>
                </a:solidFill>
                <a:prstDash val="solid"/>
              </a:ln>
            </c:spPr>
          </c:marker>
          <c:cat>
            <c:numRef>
              <c:f>よもぎ!$B$124:$B$217</c:f>
              <c:numCache>
                <c:formatCode>[$-411]m\.d\.ge</c:formatCode>
                <c:ptCount val="94"/>
                <c:pt idx="0">
                  <c:v>29895</c:v>
                </c:pt>
                <c:pt idx="1">
                  <c:v>30069</c:v>
                </c:pt>
                <c:pt idx="2">
                  <c:v>30083</c:v>
                </c:pt>
                <c:pt idx="3">
                  <c:v>30111</c:v>
                </c:pt>
                <c:pt idx="4">
                  <c:v>30138</c:v>
                </c:pt>
                <c:pt idx="5">
                  <c:v>30202</c:v>
                </c:pt>
                <c:pt idx="6">
                  <c:v>30243</c:v>
                </c:pt>
                <c:pt idx="7">
                  <c:v>30434</c:v>
                </c:pt>
                <c:pt idx="8">
                  <c:v>30455</c:v>
                </c:pt>
                <c:pt idx="9">
                  <c:v>30468</c:v>
                </c:pt>
                <c:pt idx="10">
                  <c:v>30523</c:v>
                </c:pt>
                <c:pt idx="11">
                  <c:v>30564</c:v>
                </c:pt>
                <c:pt idx="12">
                  <c:v>30616</c:v>
                </c:pt>
                <c:pt idx="13">
                  <c:v>30827</c:v>
                </c:pt>
                <c:pt idx="14">
                  <c:v>30888</c:v>
                </c:pt>
                <c:pt idx="15">
                  <c:v>30944</c:v>
                </c:pt>
                <c:pt idx="16">
                  <c:v>31187</c:v>
                </c:pt>
                <c:pt idx="17">
                  <c:v>31253</c:v>
                </c:pt>
                <c:pt idx="18">
                  <c:v>31294</c:v>
                </c:pt>
                <c:pt idx="19">
                  <c:v>31526</c:v>
                </c:pt>
                <c:pt idx="20">
                  <c:v>31527</c:v>
                </c:pt>
                <c:pt idx="21">
                  <c:v>31528</c:v>
                </c:pt>
                <c:pt idx="22">
                  <c:v>31553</c:v>
                </c:pt>
                <c:pt idx="23">
                  <c:v>31601</c:v>
                </c:pt>
                <c:pt idx="24">
                  <c:v>31665</c:v>
                </c:pt>
                <c:pt idx="25">
                  <c:v>31924</c:v>
                </c:pt>
                <c:pt idx="26">
                  <c:v>31968</c:v>
                </c:pt>
                <c:pt idx="27">
                  <c:v>32036</c:v>
                </c:pt>
                <c:pt idx="28">
                  <c:v>32283</c:v>
                </c:pt>
                <c:pt idx="29">
                  <c:v>32331</c:v>
                </c:pt>
                <c:pt idx="30">
                  <c:v>32413</c:v>
                </c:pt>
                <c:pt idx="31">
                  <c:v>32653</c:v>
                </c:pt>
                <c:pt idx="32">
                  <c:v>32702</c:v>
                </c:pt>
                <c:pt idx="33">
                  <c:v>32764</c:v>
                </c:pt>
                <c:pt idx="34">
                  <c:v>33016</c:v>
                </c:pt>
                <c:pt idx="35">
                  <c:v>33072</c:v>
                </c:pt>
                <c:pt idx="36">
                  <c:v>33122</c:v>
                </c:pt>
                <c:pt idx="37">
                  <c:v>33380</c:v>
                </c:pt>
                <c:pt idx="38">
                  <c:v>33448</c:v>
                </c:pt>
                <c:pt idx="39">
                  <c:v>33491</c:v>
                </c:pt>
                <c:pt idx="40">
                  <c:v>33743</c:v>
                </c:pt>
                <c:pt idx="41">
                  <c:v>33793</c:v>
                </c:pt>
                <c:pt idx="42">
                  <c:v>33869</c:v>
                </c:pt>
                <c:pt idx="43">
                  <c:v>34113</c:v>
                </c:pt>
                <c:pt idx="44">
                  <c:v>34162</c:v>
                </c:pt>
                <c:pt idx="45">
                  <c:v>34233</c:v>
                </c:pt>
                <c:pt idx="46">
                  <c:v>34472</c:v>
                </c:pt>
                <c:pt idx="47">
                  <c:v>34526</c:v>
                </c:pt>
                <c:pt idx="48">
                  <c:v>34596</c:v>
                </c:pt>
                <c:pt idx="49">
                  <c:v>34842</c:v>
                </c:pt>
                <c:pt idx="50">
                  <c:v>34890</c:v>
                </c:pt>
                <c:pt idx="51">
                  <c:v>34960</c:v>
                </c:pt>
                <c:pt idx="52">
                  <c:v>35209</c:v>
                </c:pt>
                <c:pt idx="53">
                  <c:v>35272</c:v>
                </c:pt>
                <c:pt idx="54">
                  <c:v>35332</c:v>
                </c:pt>
                <c:pt idx="55">
                  <c:v>35576</c:v>
                </c:pt>
                <c:pt idx="56">
                  <c:v>35618</c:v>
                </c:pt>
                <c:pt idx="57">
                  <c:v>35698</c:v>
                </c:pt>
                <c:pt idx="58">
                  <c:v>35942</c:v>
                </c:pt>
                <c:pt idx="59">
                  <c:v>35982</c:v>
                </c:pt>
                <c:pt idx="60">
                  <c:v>36066</c:v>
                </c:pt>
                <c:pt idx="61">
                  <c:v>36349</c:v>
                </c:pt>
                <c:pt idx="62">
                  <c:v>36368</c:v>
                </c:pt>
                <c:pt idx="63">
                  <c:v>36713</c:v>
                </c:pt>
                <c:pt idx="64">
                  <c:v>37090</c:v>
                </c:pt>
                <c:pt idx="65">
                  <c:v>37441</c:v>
                </c:pt>
                <c:pt idx="66">
                  <c:v>37809</c:v>
                </c:pt>
                <c:pt idx="67">
                  <c:v>38173</c:v>
                </c:pt>
                <c:pt idx="68">
                  <c:v>38553</c:v>
                </c:pt>
                <c:pt idx="69">
                  <c:v>38908</c:v>
                </c:pt>
                <c:pt idx="70">
                  <c:v>39287</c:v>
                </c:pt>
                <c:pt idx="71">
                  <c:v>39636</c:v>
                </c:pt>
                <c:pt idx="72">
                  <c:v>40009</c:v>
                </c:pt>
                <c:pt idx="73">
                  <c:v>40364</c:v>
                </c:pt>
                <c:pt idx="74">
                  <c:v>40611</c:v>
                </c:pt>
                <c:pt idx="75">
                  <c:v>40612</c:v>
                </c:pt>
                <c:pt idx="76">
                  <c:v>40613</c:v>
                </c:pt>
                <c:pt idx="77">
                  <c:v>40614</c:v>
                </c:pt>
                <c:pt idx="78">
                  <c:v>40865</c:v>
                </c:pt>
                <c:pt idx="79">
                  <c:v>41107</c:v>
                </c:pt>
                <c:pt idx="80">
                  <c:v>41458</c:v>
                </c:pt>
                <c:pt idx="81">
                  <c:v>41835</c:v>
                </c:pt>
                <c:pt idx="82">
                  <c:v>42192</c:v>
                </c:pt>
                <c:pt idx="83">
                  <c:v>42558</c:v>
                </c:pt>
                <c:pt idx="84">
                  <c:v>42922</c:v>
                </c:pt>
              </c:numCache>
            </c:numRef>
          </c:cat>
          <c:val>
            <c:numRef>
              <c:f>よもぎ!$H$123:$H$217</c:f>
              <c:numCache>
                <c:formatCode>General</c:formatCode>
                <c:ptCount val="95"/>
                <c:pt idx="1">
                  <c:v>1.8</c:v>
                </c:pt>
                <c:pt idx="4">
                  <c:v>1.7</c:v>
                </c:pt>
                <c:pt idx="10">
                  <c:v>2.1</c:v>
                </c:pt>
                <c:pt idx="15">
                  <c:v>1.7</c:v>
                </c:pt>
                <c:pt idx="18">
                  <c:v>2.2000000000000002</c:v>
                </c:pt>
                <c:pt idx="24">
                  <c:v>2.1</c:v>
                </c:pt>
                <c:pt idx="27" formatCode="0.0_);[Red]\(0.0\)">
                  <c:v>2.2999999999999998</c:v>
                </c:pt>
                <c:pt idx="30" formatCode="0.0_);[Red]\(0.0\)">
                  <c:v>2.2000000000000002</c:v>
                </c:pt>
                <c:pt idx="33" formatCode="0.0_);[Red]\(0.0\)">
                  <c:v>2.4</c:v>
                </c:pt>
                <c:pt idx="36" formatCode="0.0_);[Red]\(0.0\)">
                  <c:v>2.7</c:v>
                </c:pt>
                <c:pt idx="39" formatCode="0.0_);[Red]\(0.0\)">
                  <c:v>3.1</c:v>
                </c:pt>
                <c:pt idx="42" formatCode="0.0_);[Red]\(0.0\)">
                  <c:v>2.2999999999999998</c:v>
                </c:pt>
                <c:pt idx="45" formatCode="0.0_);[Red]\(0.0\)">
                  <c:v>2</c:v>
                </c:pt>
                <c:pt idx="48" formatCode="0.0_);[Red]\(0.0\)">
                  <c:v>1.6</c:v>
                </c:pt>
                <c:pt idx="51" formatCode="0.0_);[Red]\(0.0\)">
                  <c:v>2.2000000000000002</c:v>
                </c:pt>
                <c:pt idx="54" formatCode="0.0_);[Red]\(0.0\)">
                  <c:v>2.4</c:v>
                </c:pt>
                <c:pt idx="57" formatCode="0.0_);[Red]\(0.0\)">
                  <c:v>2.2000000000000002</c:v>
                </c:pt>
                <c:pt idx="60" formatCode="0.0_);[Red]\(0.0\)">
                  <c:v>3.4</c:v>
                </c:pt>
              </c:numCache>
            </c:numRef>
          </c:val>
          <c:smooth val="0"/>
        </c:ser>
        <c:ser>
          <c:idx val="2"/>
          <c:order val="1"/>
          <c:tx>
            <c:strRef>
              <c:f>よもぎ!$J$120</c:f>
              <c:strCache>
                <c:ptCount val="1"/>
                <c:pt idx="0">
                  <c:v>谷川</c:v>
                </c:pt>
              </c:strCache>
            </c:strRef>
          </c:tx>
          <c:spPr>
            <a:ln w="12700">
              <a:solidFill>
                <a:srgbClr val="008000"/>
              </a:solidFill>
              <a:prstDash val="solid"/>
            </a:ln>
          </c:spPr>
          <c:marker>
            <c:symbol val="diamond"/>
            <c:size val="6"/>
            <c:spPr>
              <a:solidFill>
                <a:srgbClr val="008000"/>
              </a:solidFill>
              <a:ln>
                <a:solidFill>
                  <a:srgbClr val="008000"/>
                </a:solidFill>
                <a:prstDash val="solid"/>
              </a:ln>
            </c:spPr>
          </c:marker>
          <c:cat>
            <c:numRef>
              <c:f>よもぎ!$B$124:$B$217</c:f>
              <c:numCache>
                <c:formatCode>[$-411]m\.d\.ge</c:formatCode>
                <c:ptCount val="94"/>
                <c:pt idx="0">
                  <c:v>29895</c:v>
                </c:pt>
                <c:pt idx="1">
                  <c:v>30069</c:v>
                </c:pt>
                <c:pt idx="2">
                  <c:v>30083</c:v>
                </c:pt>
                <c:pt idx="3">
                  <c:v>30111</c:v>
                </c:pt>
                <c:pt idx="4">
                  <c:v>30138</c:v>
                </c:pt>
                <c:pt idx="5">
                  <c:v>30202</c:v>
                </c:pt>
                <c:pt idx="6">
                  <c:v>30243</c:v>
                </c:pt>
                <c:pt idx="7">
                  <c:v>30434</c:v>
                </c:pt>
                <c:pt idx="8">
                  <c:v>30455</c:v>
                </c:pt>
                <c:pt idx="9">
                  <c:v>30468</c:v>
                </c:pt>
                <c:pt idx="10">
                  <c:v>30523</c:v>
                </c:pt>
                <c:pt idx="11">
                  <c:v>30564</c:v>
                </c:pt>
                <c:pt idx="12">
                  <c:v>30616</c:v>
                </c:pt>
                <c:pt idx="13">
                  <c:v>30827</c:v>
                </c:pt>
                <c:pt idx="14">
                  <c:v>30888</c:v>
                </c:pt>
                <c:pt idx="15">
                  <c:v>30944</c:v>
                </c:pt>
                <c:pt idx="16">
                  <c:v>31187</c:v>
                </c:pt>
                <c:pt idx="17">
                  <c:v>31253</c:v>
                </c:pt>
                <c:pt idx="18">
                  <c:v>31294</c:v>
                </c:pt>
                <c:pt idx="19">
                  <c:v>31526</c:v>
                </c:pt>
                <c:pt idx="20">
                  <c:v>31527</c:v>
                </c:pt>
                <c:pt idx="21">
                  <c:v>31528</c:v>
                </c:pt>
                <c:pt idx="22">
                  <c:v>31553</c:v>
                </c:pt>
                <c:pt idx="23">
                  <c:v>31601</c:v>
                </c:pt>
                <c:pt idx="24">
                  <c:v>31665</c:v>
                </c:pt>
                <c:pt idx="25">
                  <c:v>31924</c:v>
                </c:pt>
                <c:pt idx="26">
                  <c:v>31968</c:v>
                </c:pt>
                <c:pt idx="27">
                  <c:v>32036</c:v>
                </c:pt>
                <c:pt idx="28">
                  <c:v>32283</c:v>
                </c:pt>
                <c:pt idx="29">
                  <c:v>32331</c:v>
                </c:pt>
                <c:pt idx="30">
                  <c:v>32413</c:v>
                </c:pt>
                <c:pt idx="31">
                  <c:v>32653</c:v>
                </c:pt>
                <c:pt idx="32">
                  <c:v>32702</c:v>
                </c:pt>
                <c:pt idx="33">
                  <c:v>32764</c:v>
                </c:pt>
                <c:pt idx="34">
                  <c:v>33016</c:v>
                </c:pt>
                <c:pt idx="35">
                  <c:v>33072</c:v>
                </c:pt>
                <c:pt idx="36">
                  <c:v>33122</c:v>
                </c:pt>
                <c:pt idx="37">
                  <c:v>33380</c:v>
                </c:pt>
                <c:pt idx="38">
                  <c:v>33448</c:v>
                </c:pt>
                <c:pt idx="39">
                  <c:v>33491</c:v>
                </c:pt>
                <c:pt idx="40">
                  <c:v>33743</c:v>
                </c:pt>
                <c:pt idx="41">
                  <c:v>33793</c:v>
                </c:pt>
                <c:pt idx="42">
                  <c:v>33869</c:v>
                </c:pt>
                <c:pt idx="43">
                  <c:v>34113</c:v>
                </c:pt>
                <c:pt idx="44">
                  <c:v>34162</c:v>
                </c:pt>
                <c:pt idx="45">
                  <c:v>34233</c:v>
                </c:pt>
                <c:pt idx="46">
                  <c:v>34472</c:v>
                </c:pt>
                <c:pt idx="47">
                  <c:v>34526</c:v>
                </c:pt>
                <c:pt idx="48">
                  <c:v>34596</c:v>
                </c:pt>
                <c:pt idx="49">
                  <c:v>34842</c:v>
                </c:pt>
                <c:pt idx="50">
                  <c:v>34890</c:v>
                </c:pt>
                <c:pt idx="51">
                  <c:v>34960</c:v>
                </c:pt>
                <c:pt idx="52">
                  <c:v>35209</c:v>
                </c:pt>
                <c:pt idx="53">
                  <c:v>35272</c:v>
                </c:pt>
                <c:pt idx="54">
                  <c:v>35332</c:v>
                </c:pt>
                <c:pt idx="55">
                  <c:v>35576</c:v>
                </c:pt>
                <c:pt idx="56">
                  <c:v>35618</c:v>
                </c:pt>
                <c:pt idx="57">
                  <c:v>35698</c:v>
                </c:pt>
                <c:pt idx="58">
                  <c:v>35942</c:v>
                </c:pt>
                <c:pt idx="59">
                  <c:v>35982</c:v>
                </c:pt>
                <c:pt idx="60">
                  <c:v>36066</c:v>
                </c:pt>
                <c:pt idx="61">
                  <c:v>36349</c:v>
                </c:pt>
                <c:pt idx="62">
                  <c:v>36368</c:v>
                </c:pt>
                <c:pt idx="63">
                  <c:v>36713</c:v>
                </c:pt>
                <c:pt idx="64">
                  <c:v>37090</c:v>
                </c:pt>
                <c:pt idx="65">
                  <c:v>37441</c:v>
                </c:pt>
                <c:pt idx="66">
                  <c:v>37809</c:v>
                </c:pt>
                <c:pt idx="67">
                  <c:v>38173</c:v>
                </c:pt>
                <c:pt idx="68">
                  <c:v>38553</c:v>
                </c:pt>
                <c:pt idx="69">
                  <c:v>38908</c:v>
                </c:pt>
                <c:pt idx="70">
                  <c:v>39287</c:v>
                </c:pt>
                <c:pt idx="71">
                  <c:v>39636</c:v>
                </c:pt>
                <c:pt idx="72">
                  <c:v>40009</c:v>
                </c:pt>
                <c:pt idx="73">
                  <c:v>40364</c:v>
                </c:pt>
                <c:pt idx="74">
                  <c:v>40611</c:v>
                </c:pt>
                <c:pt idx="75">
                  <c:v>40612</c:v>
                </c:pt>
                <c:pt idx="76">
                  <c:v>40613</c:v>
                </c:pt>
                <c:pt idx="77">
                  <c:v>40614</c:v>
                </c:pt>
                <c:pt idx="78">
                  <c:v>40865</c:v>
                </c:pt>
                <c:pt idx="79">
                  <c:v>41107</c:v>
                </c:pt>
                <c:pt idx="80">
                  <c:v>41458</c:v>
                </c:pt>
                <c:pt idx="81">
                  <c:v>41835</c:v>
                </c:pt>
                <c:pt idx="82">
                  <c:v>42192</c:v>
                </c:pt>
                <c:pt idx="83">
                  <c:v>42558</c:v>
                </c:pt>
                <c:pt idx="84">
                  <c:v>42922</c:v>
                </c:pt>
              </c:numCache>
            </c:numRef>
          </c:cat>
          <c:val>
            <c:numRef>
              <c:f>よもぎ!$O$123:$O$217</c:f>
              <c:numCache>
                <c:formatCode>General</c:formatCode>
                <c:ptCount val="95"/>
                <c:pt idx="1">
                  <c:v>1.7</c:v>
                </c:pt>
                <c:pt idx="4">
                  <c:v>1.4</c:v>
                </c:pt>
                <c:pt idx="10">
                  <c:v>1.5</c:v>
                </c:pt>
                <c:pt idx="15">
                  <c:v>2.1</c:v>
                </c:pt>
                <c:pt idx="18">
                  <c:v>1.8</c:v>
                </c:pt>
                <c:pt idx="62" formatCode="0.00;&quot;△ &quot;0.00">
                  <c:v>2.2999999999999998</c:v>
                </c:pt>
                <c:pt idx="64" formatCode="0.00;&quot;△ &quot;0.00">
                  <c:v>2.2000000000000002</c:v>
                </c:pt>
                <c:pt idx="65" formatCode="0.00;&quot;△ &quot;0.00">
                  <c:v>1.9</c:v>
                </c:pt>
                <c:pt idx="66" formatCode="0.00;&quot;△ &quot;0.00">
                  <c:v>2.5</c:v>
                </c:pt>
                <c:pt idx="67" formatCode="0.00;&quot;△ &quot;0.00">
                  <c:v>2.2999999999999998</c:v>
                </c:pt>
                <c:pt idx="68" formatCode="0.00;&quot;△ &quot;0.00">
                  <c:v>1.1000000000000001</c:v>
                </c:pt>
                <c:pt idx="69" formatCode="0.00;&quot;△ &quot;0.00">
                  <c:v>2.9</c:v>
                </c:pt>
                <c:pt idx="70" formatCode="0.00;&quot;△ &quot;0.00">
                  <c:v>2.1</c:v>
                </c:pt>
                <c:pt idx="71" formatCode="0.00;&quot;△ &quot;0.00">
                  <c:v>2.2999999999999998</c:v>
                </c:pt>
                <c:pt idx="72" formatCode="0.00;&quot;△ &quot;0.00">
                  <c:v>3.3</c:v>
                </c:pt>
                <c:pt idx="73" formatCode="0.00;&quot;△ &quot;0.00">
                  <c:v>2.6</c:v>
                </c:pt>
                <c:pt idx="74" formatCode="0.00;&quot;△ &quot;0.00">
                  <c:v>2.7</c:v>
                </c:pt>
                <c:pt idx="79" formatCode="0.00;&quot;△ &quot;0.00">
                  <c:v>5.4</c:v>
                </c:pt>
                <c:pt idx="80" formatCode="0.00;&quot;△ &quot;0.00">
                  <c:v>2.1</c:v>
                </c:pt>
                <c:pt idx="81" formatCode="0.00;&quot;△ &quot;0.00">
                  <c:v>2.2999999999999998</c:v>
                </c:pt>
                <c:pt idx="82" formatCode="0.00;&quot;△ &quot;0.00">
                  <c:v>2.9</c:v>
                </c:pt>
                <c:pt idx="83" formatCode="0.00;&quot;△ &quot;0.00">
                  <c:v>3.4</c:v>
                </c:pt>
                <c:pt idx="84" formatCode="0.00;&quot;△ &quot;0.00">
                  <c:v>2.27</c:v>
                </c:pt>
                <c:pt idx="85" formatCode="0.00;&quot;△ &quot;0.00">
                  <c:v>2.95</c:v>
                </c:pt>
              </c:numCache>
            </c:numRef>
          </c:val>
          <c:smooth val="0"/>
        </c:ser>
        <c:ser>
          <c:idx val="3"/>
          <c:order val="2"/>
          <c:tx>
            <c:strRef>
              <c:f>よもぎ!$R$120</c:f>
              <c:strCache>
                <c:ptCount val="1"/>
                <c:pt idx="0">
                  <c:v>岩出山(対照地点)</c:v>
                </c:pt>
              </c:strCache>
            </c:strRef>
          </c:tx>
          <c:spPr>
            <a:ln w="12700">
              <a:solidFill>
                <a:srgbClr val="FF00FF"/>
              </a:solidFill>
              <a:prstDash val="solid"/>
            </a:ln>
          </c:spPr>
          <c:marker>
            <c:symbol val="circle"/>
            <c:size val="4"/>
            <c:spPr>
              <a:solidFill>
                <a:srgbClr val="FF00FF"/>
              </a:solidFill>
              <a:ln>
                <a:solidFill>
                  <a:srgbClr val="FF00FF"/>
                </a:solidFill>
                <a:prstDash val="solid"/>
              </a:ln>
            </c:spPr>
          </c:marker>
          <c:cat>
            <c:numRef>
              <c:f>よもぎ!$B$124:$B$217</c:f>
              <c:numCache>
                <c:formatCode>[$-411]m\.d\.ge</c:formatCode>
                <c:ptCount val="94"/>
                <c:pt idx="0">
                  <c:v>29895</c:v>
                </c:pt>
                <c:pt idx="1">
                  <c:v>30069</c:v>
                </c:pt>
                <c:pt idx="2">
                  <c:v>30083</c:v>
                </c:pt>
                <c:pt idx="3">
                  <c:v>30111</c:v>
                </c:pt>
                <c:pt idx="4">
                  <c:v>30138</c:v>
                </c:pt>
                <c:pt idx="5">
                  <c:v>30202</c:v>
                </c:pt>
                <c:pt idx="6">
                  <c:v>30243</c:v>
                </c:pt>
                <c:pt idx="7">
                  <c:v>30434</c:v>
                </c:pt>
                <c:pt idx="8">
                  <c:v>30455</c:v>
                </c:pt>
                <c:pt idx="9">
                  <c:v>30468</c:v>
                </c:pt>
                <c:pt idx="10">
                  <c:v>30523</c:v>
                </c:pt>
                <c:pt idx="11">
                  <c:v>30564</c:v>
                </c:pt>
                <c:pt idx="12">
                  <c:v>30616</c:v>
                </c:pt>
                <c:pt idx="13">
                  <c:v>30827</c:v>
                </c:pt>
                <c:pt idx="14">
                  <c:v>30888</c:v>
                </c:pt>
                <c:pt idx="15">
                  <c:v>30944</c:v>
                </c:pt>
                <c:pt idx="16">
                  <c:v>31187</c:v>
                </c:pt>
                <c:pt idx="17">
                  <c:v>31253</c:v>
                </c:pt>
                <c:pt idx="18">
                  <c:v>31294</c:v>
                </c:pt>
                <c:pt idx="19">
                  <c:v>31526</c:v>
                </c:pt>
                <c:pt idx="20">
                  <c:v>31527</c:v>
                </c:pt>
                <c:pt idx="21">
                  <c:v>31528</c:v>
                </c:pt>
                <c:pt idx="22">
                  <c:v>31553</c:v>
                </c:pt>
                <c:pt idx="23">
                  <c:v>31601</c:v>
                </c:pt>
                <c:pt idx="24">
                  <c:v>31665</c:v>
                </c:pt>
                <c:pt idx="25">
                  <c:v>31924</c:v>
                </c:pt>
                <c:pt idx="26">
                  <c:v>31968</c:v>
                </c:pt>
                <c:pt idx="27">
                  <c:v>32036</c:v>
                </c:pt>
                <c:pt idx="28">
                  <c:v>32283</c:v>
                </c:pt>
                <c:pt idx="29">
                  <c:v>32331</c:v>
                </c:pt>
                <c:pt idx="30">
                  <c:v>32413</c:v>
                </c:pt>
                <c:pt idx="31">
                  <c:v>32653</c:v>
                </c:pt>
                <c:pt idx="32">
                  <c:v>32702</c:v>
                </c:pt>
                <c:pt idx="33">
                  <c:v>32764</c:v>
                </c:pt>
                <c:pt idx="34">
                  <c:v>33016</c:v>
                </c:pt>
                <c:pt idx="35">
                  <c:v>33072</c:v>
                </c:pt>
                <c:pt idx="36">
                  <c:v>33122</c:v>
                </c:pt>
                <c:pt idx="37">
                  <c:v>33380</c:v>
                </c:pt>
                <c:pt idx="38">
                  <c:v>33448</c:v>
                </c:pt>
                <c:pt idx="39">
                  <c:v>33491</c:v>
                </c:pt>
                <c:pt idx="40">
                  <c:v>33743</c:v>
                </c:pt>
                <c:pt idx="41">
                  <c:v>33793</c:v>
                </c:pt>
                <c:pt idx="42">
                  <c:v>33869</c:v>
                </c:pt>
                <c:pt idx="43">
                  <c:v>34113</c:v>
                </c:pt>
                <c:pt idx="44">
                  <c:v>34162</c:v>
                </c:pt>
                <c:pt idx="45">
                  <c:v>34233</c:v>
                </c:pt>
                <c:pt idx="46">
                  <c:v>34472</c:v>
                </c:pt>
                <c:pt idx="47">
                  <c:v>34526</c:v>
                </c:pt>
                <c:pt idx="48">
                  <c:v>34596</c:v>
                </c:pt>
                <c:pt idx="49">
                  <c:v>34842</c:v>
                </c:pt>
                <c:pt idx="50">
                  <c:v>34890</c:v>
                </c:pt>
                <c:pt idx="51">
                  <c:v>34960</c:v>
                </c:pt>
                <c:pt idx="52">
                  <c:v>35209</c:v>
                </c:pt>
                <c:pt idx="53">
                  <c:v>35272</c:v>
                </c:pt>
                <c:pt idx="54">
                  <c:v>35332</c:v>
                </c:pt>
                <c:pt idx="55">
                  <c:v>35576</c:v>
                </c:pt>
                <c:pt idx="56">
                  <c:v>35618</c:v>
                </c:pt>
                <c:pt idx="57">
                  <c:v>35698</c:v>
                </c:pt>
                <c:pt idx="58">
                  <c:v>35942</c:v>
                </c:pt>
                <c:pt idx="59">
                  <c:v>35982</c:v>
                </c:pt>
                <c:pt idx="60">
                  <c:v>36066</c:v>
                </c:pt>
                <c:pt idx="61">
                  <c:v>36349</c:v>
                </c:pt>
                <c:pt idx="62">
                  <c:v>36368</c:v>
                </c:pt>
                <c:pt idx="63">
                  <c:v>36713</c:v>
                </c:pt>
                <c:pt idx="64">
                  <c:v>37090</c:v>
                </c:pt>
                <c:pt idx="65">
                  <c:v>37441</c:v>
                </c:pt>
                <c:pt idx="66">
                  <c:v>37809</c:v>
                </c:pt>
                <c:pt idx="67">
                  <c:v>38173</c:v>
                </c:pt>
                <c:pt idx="68">
                  <c:v>38553</c:v>
                </c:pt>
                <c:pt idx="69">
                  <c:v>38908</c:v>
                </c:pt>
                <c:pt idx="70">
                  <c:v>39287</c:v>
                </c:pt>
                <c:pt idx="71">
                  <c:v>39636</c:v>
                </c:pt>
                <c:pt idx="72">
                  <c:v>40009</c:v>
                </c:pt>
                <c:pt idx="73">
                  <c:v>40364</c:v>
                </c:pt>
                <c:pt idx="74">
                  <c:v>40611</c:v>
                </c:pt>
                <c:pt idx="75">
                  <c:v>40612</c:v>
                </c:pt>
                <c:pt idx="76">
                  <c:v>40613</c:v>
                </c:pt>
                <c:pt idx="77">
                  <c:v>40614</c:v>
                </c:pt>
                <c:pt idx="78">
                  <c:v>40865</c:v>
                </c:pt>
                <c:pt idx="79">
                  <c:v>41107</c:v>
                </c:pt>
                <c:pt idx="80">
                  <c:v>41458</c:v>
                </c:pt>
                <c:pt idx="81">
                  <c:v>41835</c:v>
                </c:pt>
                <c:pt idx="82">
                  <c:v>42192</c:v>
                </c:pt>
                <c:pt idx="83">
                  <c:v>42558</c:v>
                </c:pt>
                <c:pt idx="84">
                  <c:v>42922</c:v>
                </c:pt>
              </c:numCache>
            </c:numRef>
          </c:cat>
          <c:val>
            <c:numRef>
              <c:f>よもぎ!$W$123:$W$217</c:f>
              <c:numCache>
                <c:formatCode>0.0_);[Red]\(0.0\)</c:formatCode>
                <c:ptCount val="95"/>
                <c:pt idx="15">
                  <c:v>1.5</c:v>
                </c:pt>
                <c:pt idx="18">
                  <c:v>2.8</c:v>
                </c:pt>
                <c:pt idx="27">
                  <c:v>2.7</c:v>
                </c:pt>
                <c:pt idx="30">
                  <c:v>1.7</c:v>
                </c:pt>
                <c:pt idx="33">
                  <c:v>3.2</c:v>
                </c:pt>
                <c:pt idx="36">
                  <c:v>2.1</c:v>
                </c:pt>
                <c:pt idx="39">
                  <c:v>2.6</c:v>
                </c:pt>
                <c:pt idx="42">
                  <c:v>2.2999999999999998</c:v>
                </c:pt>
                <c:pt idx="45">
                  <c:v>3.7</c:v>
                </c:pt>
                <c:pt idx="48">
                  <c:v>1.4</c:v>
                </c:pt>
                <c:pt idx="51">
                  <c:v>1.7</c:v>
                </c:pt>
                <c:pt idx="54">
                  <c:v>2.4</c:v>
                </c:pt>
                <c:pt idx="57">
                  <c:v>1.3</c:v>
                </c:pt>
                <c:pt idx="60">
                  <c:v>2.6</c:v>
                </c:pt>
                <c:pt idx="62">
                  <c:v>1.5</c:v>
                </c:pt>
                <c:pt idx="64">
                  <c:v>1.4</c:v>
                </c:pt>
                <c:pt idx="65">
                  <c:v>1.6</c:v>
                </c:pt>
                <c:pt idx="66">
                  <c:v>1.1000000000000001</c:v>
                </c:pt>
                <c:pt idx="67">
                  <c:v>1.4</c:v>
                </c:pt>
                <c:pt idx="68">
                  <c:v>2.4</c:v>
                </c:pt>
                <c:pt idx="69">
                  <c:v>1.7</c:v>
                </c:pt>
                <c:pt idx="70">
                  <c:v>3.2</c:v>
                </c:pt>
                <c:pt idx="71">
                  <c:v>2</c:v>
                </c:pt>
                <c:pt idx="72">
                  <c:v>3.3</c:v>
                </c:pt>
                <c:pt idx="73">
                  <c:v>2.4</c:v>
                </c:pt>
                <c:pt idx="74">
                  <c:v>2.6</c:v>
                </c:pt>
                <c:pt idx="79">
                  <c:v>3.9</c:v>
                </c:pt>
                <c:pt idx="80">
                  <c:v>2.2000000000000002</c:v>
                </c:pt>
                <c:pt idx="81">
                  <c:v>2.5</c:v>
                </c:pt>
                <c:pt idx="82">
                  <c:v>2.7</c:v>
                </c:pt>
                <c:pt idx="83">
                  <c:v>2.1</c:v>
                </c:pt>
                <c:pt idx="84">
                  <c:v>2.6</c:v>
                </c:pt>
                <c:pt idx="85">
                  <c:v>2.09</c:v>
                </c:pt>
              </c:numCache>
            </c:numRef>
          </c:val>
          <c:smooth val="0"/>
        </c:ser>
        <c:ser>
          <c:idx val="0"/>
          <c:order val="3"/>
          <c:tx>
            <c:strRef>
              <c:f>よもぎ!$Z$120</c:f>
              <c:strCache>
                <c:ptCount val="1"/>
                <c:pt idx="0">
                  <c:v>前網(電力)</c:v>
                </c:pt>
              </c:strCache>
            </c:strRef>
          </c:tx>
          <c:spPr>
            <a:ln w="12700">
              <a:solidFill>
                <a:srgbClr val="FF0000"/>
              </a:solidFill>
              <a:prstDash val="solid"/>
            </a:ln>
          </c:spPr>
          <c:marker>
            <c:symbol val="square"/>
            <c:size val="4"/>
            <c:spPr>
              <a:noFill/>
              <a:ln>
                <a:solidFill>
                  <a:srgbClr val="FF0000"/>
                </a:solidFill>
                <a:prstDash val="solid"/>
              </a:ln>
            </c:spPr>
          </c:marker>
          <c:cat>
            <c:numRef>
              <c:f>よもぎ!$B$124:$B$217</c:f>
              <c:numCache>
                <c:formatCode>[$-411]m\.d\.ge</c:formatCode>
                <c:ptCount val="94"/>
                <c:pt idx="0">
                  <c:v>29895</c:v>
                </c:pt>
                <c:pt idx="1">
                  <c:v>30069</c:v>
                </c:pt>
                <c:pt idx="2">
                  <c:v>30083</c:v>
                </c:pt>
                <c:pt idx="3">
                  <c:v>30111</c:v>
                </c:pt>
                <c:pt idx="4">
                  <c:v>30138</c:v>
                </c:pt>
                <c:pt idx="5">
                  <c:v>30202</c:v>
                </c:pt>
                <c:pt idx="6">
                  <c:v>30243</c:v>
                </c:pt>
                <c:pt idx="7">
                  <c:v>30434</c:v>
                </c:pt>
                <c:pt idx="8">
                  <c:v>30455</c:v>
                </c:pt>
                <c:pt idx="9">
                  <c:v>30468</c:v>
                </c:pt>
                <c:pt idx="10">
                  <c:v>30523</c:v>
                </c:pt>
                <c:pt idx="11">
                  <c:v>30564</c:v>
                </c:pt>
                <c:pt idx="12">
                  <c:v>30616</c:v>
                </c:pt>
                <c:pt idx="13">
                  <c:v>30827</c:v>
                </c:pt>
                <c:pt idx="14">
                  <c:v>30888</c:v>
                </c:pt>
                <c:pt idx="15">
                  <c:v>30944</c:v>
                </c:pt>
                <c:pt idx="16">
                  <c:v>31187</c:v>
                </c:pt>
                <c:pt idx="17">
                  <c:v>31253</c:v>
                </c:pt>
                <c:pt idx="18">
                  <c:v>31294</c:v>
                </c:pt>
                <c:pt idx="19">
                  <c:v>31526</c:v>
                </c:pt>
                <c:pt idx="20">
                  <c:v>31527</c:v>
                </c:pt>
                <c:pt idx="21">
                  <c:v>31528</c:v>
                </c:pt>
                <c:pt idx="22">
                  <c:v>31553</c:v>
                </c:pt>
                <c:pt idx="23">
                  <c:v>31601</c:v>
                </c:pt>
                <c:pt idx="24">
                  <c:v>31665</c:v>
                </c:pt>
                <c:pt idx="25">
                  <c:v>31924</c:v>
                </c:pt>
                <c:pt idx="26">
                  <c:v>31968</c:v>
                </c:pt>
                <c:pt idx="27">
                  <c:v>32036</c:v>
                </c:pt>
                <c:pt idx="28">
                  <c:v>32283</c:v>
                </c:pt>
                <c:pt idx="29">
                  <c:v>32331</c:v>
                </c:pt>
                <c:pt idx="30">
                  <c:v>32413</c:v>
                </c:pt>
                <c:pt idx="31">
                  <c:v>32653</c:v>
                </c:pt>
                <c:pt idx="32">
                  <c:v>32702</c:v>
                </c:pt>
                <c:pt idx="33">
                  <c:v>32764</c:v>
                </c:pt>
                <c:pt idx="34">
                  <c:v>33016</c:v>
                </c:pt>
                <c:pt idx="35">
                  <c:v>33072</c:v>
                </c:pt>
                <c:pt idx="36">
                  <c:v>33122</c:v>
                </c:pt>
                <c:pt idx="37">
                  <c:v>33380</c:v>
                </c:pt>
                <c:pt idx="38">
                  <c:v>33448</c:v>
                </c:pt>
                <c:pt idx="39">
                  <c:v>33491</c:v>
                </c:pt>
                <c:pt idx="40">
                  <c:v>33743</c:v>
                </c:pt>
                <c:pt idx="41">
                  <c:v>33793</c:v>
                </c:pt>
                <c:pt idx="42">
                  <c:v>33869</c:v>
                </c:pt>
                <c:pt idx="43">
                  <c:v>34113</c:v>
                </c:pt>
                <c:pt idx="44">
                  <c:v>34162</c:v>
                </c:pt>
                <c:pt idx="45">
                  <c:v>34233</c:v>
                </c:pt>
                <c:pt idx="46">
                  <c:v>34472</c:v>
                </c:pt>
                <c:pt idx="47">
                  <c:v>34526</c:v>
                </c:pt>
                <c:pt idx="48">
                  <c:v>34596</c:v>
                </c:pt>
                <c:pt idx="49">
                  <c:v>34842</c:v>
                </c:pt>
                <c:pt idx="50">
                  <c:v>34890</c:v>
                </c:pt>
                <c:pt idx="51">
                  <c:v>34960</c:v>
                </c:pt>
                <c:pt idx="52">
                  <c:v>35209</c:v>
                </c:pt>
                <c:pt idx="53">
                  <c:v>35272</c:v>
                </c:pt>
                <c:pt idx="54">
                  <c:v>35332</c:v>
                </c:pt>
                <c:pt idx="55">
                  <c:v>35576</c:v>
                </c:pt>
                <c:pt idx="56">
                  <c:v>35618</c:v>
                </c:pt>
                <c:pt idx="57">
                  <c:v>35698</c:v>
                </c:pt>
                <c:pt idx="58">
                  <c:v>35942</c:v>
                </c:pt>
                <c:pt idx="59">
                  <c:v>35982</c:v>
                </c:pt>
                <c:pt idx="60">
                  <c:v>36066</c:v>
                </c:pt>
                <c:pt idx="61">
                  <c:v>36349</c:v>
                </c:pt>
                <c:pt idx="62">
                  <c:v>36368</c:v>
                </c:pt>
                <c:pt idx="63">
                  <c:v>36713</c:v>
                </c:pt>
                <c:pt idx="64">
                  <c:v>37090</c:v>
                </c:pt>
                <c:pt idx="65">
                  <c:v>37441</c:v>
                </c:pt>
                <c:pt idx="66">
                  <c:v>37809</c:v>
                </c:pt>
                <c:pt idx="67">
                  <c:v>38173</c:v>
                </c:pt>
                <c:pt idx="68">
                  <c:v>38553</c:v>
                </c:pt>
                <c:pt idx="69">
                  <c:v>38908</c:v>
                </c:pt>
                <c:pt idx="70">
                  <c:v>39287</c:v>
                </c:pt>
                <c:pt idx="71">
                  <c:v>39636</c:v>
                </c:pt>
                <c:pt idx="72">
                  <c:v>40009</c:v>
                </c:pt>
                <c:pt idx="73">
                  <c:v>40364</c:v>
                </c:pt>
                <c:pt idx="74">
                  <c:v>40611</c:v>
                </c:pt>
                <c:pt idx="75">
                  <c:v>40612</c:v>
                </c:pt>
                <c:pt idx="76">
                  <c:v>40613</c:v>
                </c:pt>
                <c:pt idx="77">
                  <c:v>40614</c:v>
                </c:pt>
                <c:pt idx="78">
                  <c:v>40865</c:v>
                </c:pt>
                <c:pt idx="79">
                  <c:v>41107</c:v>
                </c:pt>
                <c:pt idx="80">
                  <c:v>41458</c:v>
                </c:pt>
                <c:pt idx="81">
                  <c:v>41835</c:v>
                </c:pt>
                <c:pt idx="82">
                  <c:v>42192</c:v>
                </c:pt>
                <c:pt idx="83">
                  <c:v>42558</c:v>
                </c:pt>
                <c:pt idx="84">
                  <c:v>42922</c:v>
                </c:pt>
              </c:numCache>
            </c:numRef>
          </c:cat>
          <c:val>
            <c:numRef>
              <c:f>よもぎ!$AE$123:$AE$217</c:f>
              <c:numCache>
                <c:formatCode>0.0_);[Red]\(0.0\)</c:formatCode>
                <c:ptCount val="95"/>
                <c:pt idx="15">
                  <c:v>1.6</c:v>
                </c:pt>
                <c:pt idx="18">
                  <c:v>2.6</c:v>
                </c:pt>
                <c:pt idx="24">
                  <c:v>3</c:v>
                </c:pt>
                <c:pt idx="27">
                  <c:v>2.7</c:v>
                </c:pt>
                <c:pt idx="30">
                  <c:v>3.1</c:v>
                </c:pt>
                <c:pt idx="33">
                  <c:v>2.9</c:v>
                </c:pt>
                <c:pt idx="36">
                  <c:v>5</c:v>
                </c:pt>
                <c:pt idx="39">
                  <c:v>2.4</c:v>
                </c:pt>
                <c:pt idx="42">
                  <c:v>2.4</c:v>
                </c:pt>
                <c:pt idx="45">
                  <c:v>4</c:v>
                </c:pt>
                <c:pt idx="48">
                  <c:v>3.1</c:v>
                </c:pt>
                <c:pt idx="51">
                  <c:v>4.0999999999999996</c:v>
                </c:pt>
                <c:pt idx="54">
                  <c:v>3.7</c:v>
                </c:pt>
                <c:pt idx="57">
                  <c:v>3.8</c:v>
                </c:pt>
                <c:pt idx="60">
                  <c:v>3.1</c:v>
                </c:pt>
                <c:pt idx="62">
                  <c:v>2.21</c:v>
                </c:pt>
                <c:pt idx="63">
                  <c:v>3.2</c:v>
                </c:pt>
                <c:pt idx="64">
                  <c:v>2.9</c:v>
                </c:pt>
                <c:pt idx="65">
                  <c:v>2.5</c:v>
                </c:pt>
                <c:pt idx="66">
                  <c:v>2.4</c:v>
                </c:pt>
                <c:pt idx="67">
                  <c:v>2.5</c:v>
                </c:pt>
                <c:pt idx="68">
                  <c:v>3.3</c:v>
                </c:pt>
                <c:pt idx="69">
                  <c:v>2.6</c:v>
                </c:pt>
                <c:pt idx="70">
                  <c:v>2.9</c:v>
                </c:pt>
                <c:pt idx="71">
                  <c:v>2.9</c:v>
                </c:pt>
                <c:pt idx="72">
                  <c:v>4</c:v>
                </c:pt>
                <c:pt idx="73">
                  <c:v>4.0999999999999996</c:v>
                </c:pt>
                <c:pt idx="74">
                  <c:v>3.4</c:v>
                </c:pt>
                <c:pt idx="79">
                  <c:v>2.9</c:v>
                </c:pt>
                <c:pt idx="80">
                  <c:v>3.3</c:v>
                </c:pt>
                <c:pt idx="81">
                  <c:v>2.5</c:v>
                </c:pt>
                <c:pt idx="82">
                  <c:v>2.8</c:v>
                </c:pt>
                <c:pt idx="83">
                  <c:v>3.8</c:v>
                </c:pt>
                <c:pt idx="84">
                  <c:v>3.47</c:v>
                </c:pt>
                <c:pt idx="85">
                  <c:v>3.8</c:v>
                </c:pt>
              </c:numCache>
            </c:numRef>
          </c:val>
          <c:smooth val="0"/>
        </c:ser>
        <c:dLbls>
          <c:showLegendKey val="0"/>
          <c:showVal val="0"/>
          <c:showCatName val="0"/>
          <c:showSerName val="0"/>
          <c:showPercent val="0"/>
          <c:showBubbleSize val="0"/>
        </c:dLbls>
        <c:marker val="1"/>
        <c:smooth val="0"/>
        <c:axId val="346651648"/>
        <c:axId val="346654592"/>
      </c:lineChart>
      <c:dateAx>
        <c:axId val="346651648"/>
        <c:scaling>
          <c:orientation val="minMax"/>
          <c:min val="29677"/>
        </c:scaling>
        <c:delete val="0"/>
        <c:axPos val="b"/>
        <c:majorGridlines>
          <c:spPr>
            <a:ln w="3175">
              <a:solidFill>
                <a:schemeClr val="bg1">
                  <a:lumMod val="85000"/>
                </a:schemeClr>
              </a:solidFill>
              <a:prstDash val="solid"/>
            </a:ln>
          </c:spPr>
        </c:majorGridlines>
        <c:minorGridlines>
          <c:spPr>
            <a:ln w="3175">
              <a:pattFill prst="pct50">
                <a:fgClr>
                  <a:srgbClr val="000000"/>
                </a:fgClr>
                <a:bgClr>
                  <a:srgbClr val="FFFFFF"/>
                </a:bgClr>
              </a:pattFill>
              <a:prstDash val="solid"/>
            </a:ln>
          </c:spPr>
        </c:minorGridlines>
        <c:numFmt formatCode="[$-411]ge"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346654592"/>
        <c:crossesAt val="0.01"/>
        <c:auto val="0"/>
        <c:lblOffset val="100"/>
        <c:baseTimeUnit val="days"/>
        <c:majorUnit val="24"/>
        <c:majorTimeUnit val="months"/>
        <c:minorUnit val="24"/>
        <c:minorTimeUnit val="months"/>
      </c:dateAx>
      <c:valAx>
        <c:axId val="346654592"/>
        <c:scaling>
          <c:orientation val="minMax"/>
        </c:scaling>
        <c:delete val="0"/>
        <c:axPos val="l"/>
        <c:majorGridlines>
          <c:spPr>
            <a:ln w="3175">
              <a:solidFill>
                <a:schemeClr val="bg1">
                  <a:lumMod val="85000"/>
                </a:schemeClr>
              </a:solidFill>
              <a:prstDash val="solid"/>
            </a:ln>
          </c:spPr>
        </c:majorGridlines>
        <c:title>
          <c:tx>
            <c:rich>
              <a:bodyPr rot="0" vert="horz"/>
              <a:lstStyle/>
              <a:p>
                <a:pPr algn="ctr">
                  <a:defRPr sz="1100" b="0" i="0" u="none" strike="noStrike" baseline="0">
                    <a:solidFill>
                      <a:srgbClr val="000000"/>
                    </a:solidFill>
                    <a:latin typeface="Meiryo UI"/>
                    <a:ea typeface="Meiryo UI"/>
                    <a:cs typeface="Meiryo UI"/>
                  </a:defRPr>
                </a:pPr>
                <a:r>
                  <a:rPr lang="en-US" altLang="en-US"/>
                  <a:t>Bq/kg</a:t>
                </a:r>
                <a:r>
                  <a:rPr lang="ja-JP" altLang="en-US"/>
                  <a:t>生</a:t>
                </a:r>
              </a:p>
            </c:rich>
          </c:tx>
          <c:layout>
            <c:manualLayout>
              <c:xMode val="edge"/>
              <c:yMode val="edge"/>
              <c:x val="2.0717139534494652E-2"/>
              <c:y val="6.5972445924363618E-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346651648"/>
        <c:crosses val="autoZero"/>
        <c:crossBetween val="midCat"/>
      </c:valAx>
      <c:spPr>
        <a:solidFill>
          <a:srgbClr val="FFFFFF"/>
        </a:solidFill>
        <a:ln w="12700">
          <a:solidFill>
            <a:srgbClr val="808080"/>
          </a:solidFill>
          <a:prstDash val="solid"/>
        </a:ln>
      </c:spPr>
    </c:plotArea>
    <c:legend>
      <c:legendPos val="r"/>
      <c:layout>
        <c:manualLayout>
          <c:xMode val="edge"/>
          <c:yMode val="edge"/>
          <c:x val="0.27275882792154577"/>
          <c:y val="1.1717952600219097E-2"/>
          <c:w val="0.50804756788257366"/>
          <c:h val="0.13085973334283349"/>
        </c:manualLayout>
      </c:layout>
      <c:overlay val="0"/>
      <c:spPr>
        <a:solidFill>
          <a:srgbClr val="FFFFFF"/>
        </a:solidFill>
        <a:ln w="25400">
          <a:noFill/>
        </a:ln>
      </c:spPr>
      <c:txPr>
        <a:bodyPr/>
        <a:lstStyle/>
        <a:p>
          <a:pPr>
            <a:defRPr sz="92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Meiryo UI"/>
                <a:ea typeface="Meiryo UI"/>
                <a:cs typeface="Meiryo UI"/>
              </a:defRPr>
            </a:pPr>
            <a:r>
              <a:rPr lang="ja-JP" altLang="en-US"/>
              <a:t>よもぎの</a:t>
            </a:r>
            <a:r>
              <a:rPr lang="en-US" altLang="en-US"/>
              <a:t>Sr</a:t>
            </a:r>
            <a:r>
              <a:rPr lang="ja-JP" altLang="en-US"/>
              <a:t>単位</a:t>
            </a:r>
          </a:p>
        </c:rich>
      </c:tx>
      <c:layout>
        <c:manualLayout>
          <c:xMode val="edge"/>
          <c:yMode val="edge"/>
          <c:x val="0.16342908717437987"/>
          <c:y val="2.3782377881497864E-3"/>
        </c:manualLayout>
      </c:layout>
      <c:overlay val="0"/>
      <c:spPr>
        <a:solidFill>
          <a:srgbClr val="FFFFFF"/>
        </a:solidFill>
        <a:ln w="25400">
          <a:noFill/>
        </a:ln>
      </c:spPr>
    </c:title>
    <c:autoTitleDeleted val="0"/>
    <c:plotArea>
      <c:layout>
        <c:manualLayout>
          <c:layoutTarget val="inner"/>
          <c:xMode val="edge"/>
          <c:yMode val="edge"/>
          <c:x val="9.0882432799348351E-2"/>
          <c:y val="6.3492309540510064E-2"/>
          <c:w val="0.89618653271789306"/>
          <c:h val="0.8197809717016814"/>
        </c:manualLayout>
      </c:layout>
      <c:lineChart>
        <c:grouping val="standard"/>
        <c:varyColors val="0"/>
        <c:ser>
          <c:idx val="1"/>
          <c:order val="0"/>
          <c:tx>
            <c:strRef>
              <c:f>よもぎ!$C$120</c:f>
              <c:strCache>
                <c:ptCount val="1"/>
                <c:pt idx="0">
                  <c:v>前網(県)</c:v>
                </c:pt>
              </c:strCache>
            </c:strRef>
          </c:tx>
          <c:spPr>
            <a:ln w="12700">
              <a:solidFill>
                <a:srgbClr val="000080"/>
              </a:solidFill>
              <a:prstDash val="solid"/>
            </a:ln>
          </c:spPr>
          <c:marker>
            <c:symbol val="square"/>
            <c:size val="6"/>
            <c:spPr>
              <a:noFill/>
              <a:ln>
                <a:solidFill>
                  <a:srgbClr val="000080"/>
                </a:solidFill>
                <a:prstDash val="solid"/>
              </a:ln>
            </c:spPr>
          </c:marker>
          <c:cat>
            <c:numRef>
              <c:f>よもぎ!$B$123:$B$217</c:f>
              <c:numCache>
                <c:formatCode>[$-411]m\.d\.ge</c:formatCode>
                <c:ptCount val="95"/>
                <c:pt idx="0">
                  <c:v>29866</c:v>
                </c:pt>
                <c:pt idx="1">
                  <c:v>29895</c:v>
                </c:pt>
                <c:pt idx="2">
                  <c:v>30069</c:v>
                </c:pt>
                <c:pt idx="3">
                  <c:v>30083</c:v>
                </c:pt>
                <c:pt idx="4">
                  <c:v>30111</c:v>
                </c:pt>
                <c:pt idx="5">
                  <c:v>30138</c:v>
                </c:pt>
                <c:pt idx="6">
                  <c:v>30202</c:v>
                </c:pt>
                <c:pt idx="7">
                  <c:v>30243</c:v>
                </c:pt>
                <c:pt idx="8">
                  <c:v>30434</c:v>
                </c:pt>
                <c:pt idx="9">
                  <c:v>30455</c:v>
                </c:pt>
                <c:pt idx="10">
                  <c:v>30468</c:v>
                </c:pt>
                <c:pt idx="11">
                  <c:v>30523</c:v>
                </c:pt>
                <c:pt idx="12">
                  <c:v>30564</c:v>
                </c:pt>
                <c:pt idx="13">
                  <c:v>30616</c:v>
                </c:pt>
                <c:pt idx="14">
                  <c:v>30827</c:v>
                </c:pt>
                <c:pt idx="15">
                  <c:v>30888</c:v>
                </c:pt>
                <c:pt idx="16">
                  <c:v>30944</c:v>
                </c:pt>
                <c:pt idx="17">
                  <c:v>31187</c:v>
                </c:pt>
                <c:pt idx="18">
                  <c:v>31253</c:v>
                </c:pt>
                <c:pt idx="19">
                  <c:v>31294</c:v>
                </c:pt>
                <c:pt idx="20">
                  <c:v>31526</c:v>
                </c:pt>
                <c:pt idx="21">
                  <c:v>31527</c:v>
                </c:pt>
                <c:pt idx="22">
                  <c:v>31528</c:v>
                </c:pt>
                <c:pt idx="23">
                  <c:v>31553</c:v>
                </c:pt>
                <c:pt idx="24">
                  <c:v>31601</c:v>
                </c:pt>
                <c:pt idx="25">
                  <c:v>31665</c:v>
                </c:pt>
                <c:pt idx="26">
                  <c:v>31924</c:v>
                </c:pt>
                <c:pt idx="27">
                  <c:v>31968</c:v>
                </c:pt>
                <c:pt idx="28">
                  <c:v>32036</c:v>
                </c:pt>
                <c:pt idx="29">
                  <c:v>32283</c:v>
                </c:pt>
                <c:pt idx="30">
                  <c:v>32331</c:v>
                </c:pt>
                <c:pt idx="31">
                  <c:v>32413</c:v>
                </c:pt>
                <c:pt idx="32">
                  <c:v>32653</c:v>
                </c:pt>
                <c:pt idx="33">
                  <c:v>32702</c:v>
                </c:pt>
                <c:pt idx="34">
                  <c:v>32764</c:v>
                </c:pt>
                <c:pt idx="35">
                  <c:v>33016</c:v>
                </c:pt>
                <c:pt idx="36">
                  <c:v>33072</c:v>
                </c:pt>
                <c:pt idx="37">
                  <c:v>33122</c:v>
                </c:pt>
                <c:pt idx="38">
                  <c:v>33380</c:v>
                </c:pt>
                <c:pt idx="39">
                  <c:v>33448</c:v>
                </c:pt>
                <c:pt idx="40">
                  <c:v>33491</c:v>
                </c:pt>
                <c:pt idx="41">
                  <c:v>33743</c:v>
                </c:pt>
                <c:pt idx="42">
                  <c:v>33793</c:v>
                </c:pt>
                <c:pt idx="43">
                  <c:v>33869</c:v>
                </c:pt>
                <c:pt idx="44">
                  <c:v>34113</c:v>
                </c:pt>
                <c:pt idx="45">
                  <c:v>34162</c:v>
                </c:pt>
                <c:pt idx="46">
                  <c:v>34233</c:v>
                </c:pt>
                <c:pt idx="47">
                  <c:v>34472</c:v>
                </c:pt>
                <c:pt idx="48">
                  <c:v>34526</c:v>
                </c:pt>
                <c:pt idx="49">
                  <c:v>34596</c:v>
                </c:pt>
                <c:pt idx="50">
                  <c:v>34842</c:v>
                </c:pt>
                <c:pt idx="51">
                  <c:v>34890</c:v>
                </c:pt>
                <c:pt idx="52">
                  <c:v>34960</c:v>
                </c:pt>
                <c:pt idx="53">
                  <c:v>35209</c:v>
                </c:pt>
                <c:pt idx="54">
                  <c:v>35272</c:v>
                </c:pt>
                <c:pt idx="55">
                  <c:v>35332</c:v>
                </c:pt>
                <c:pt idx="56">
                  <c:v>35576</c:v>
                </c:pt>
                <c:pt idx="57">
                  <c:v>35618</c:v>
                </c:pt>
                <c:pt idx="58">
                  <c:v>35698</c:v>
                </c:pt>
                <c:pt idx="59">
                  <c:v>35942</c:v>
                </c:pt>
                <c:pt idx="60">
                  <c:v>35982</c:v>
                </c:pt>
                <c:pt idx="61">
                  <c:v>36066</c:v>
                </c:pt>
                <c:pt idx="62">
                  <c:v>36349</c:v>
                </c:pt>
                <c:pt idx="63">
                  <c:v>36368</c:v>
                </c:pt>
                <c:pt idx="64">
                  <c:v>36713</c:v>
                </c:pt>
                <c:pt idx="65">
                  <c:v>37090</c:v>
                </c:pt>
                <c:pt idx="66">
                  <c:v>37441</c:v>
                </c:pt>
                <c:pt idx="67">
                  <c:v>37809</c:v>
                </c:pt>
                <c:pt idx="68">
                  <c:v>38173</c:v>
                </c:pt>
                <c:pt idx="69">
                  <c:v>38553</c:v>
                </c:pt>
                <c:pt idx="70">
                  <c:v>38908</c:v>
                </c:pt>
                <c:pt idx="71">
                  <c:v>39287</c:v>
                </c:pt>
                <c:pt idx="72">
                  <c:v>39636</c:v>
                </c:pt>
                <c:pt idx="73">
                  <c:v>40009</c:v>
                </c:pt>
                <c:pt idx="74">
                  <c:v>40364</c:v>
                </c:pt>
                <c:pt idx="75">
                  <c:v>40611</c:v>
                </c:pt>
                <c:pt idx="76">
                  <c:v>40612</c:v>
                </c:pt>
                <c:pt idx="77">
                  <c:v>40613</c:v>
                </c:pt>
                <c:pt idx="78">
                  <c:v>40614</c:v>
                </c:pt>
                <c:pt idx="79">
                  <c:v>40865</c:v>
                </c:pt>
                <c:pt idx="80">
                  <c:v>41107</c:v>
                </c:pt>
                <c:pt idx="81">
                  <c:v>41458</c:v>
                </c:pt>
                <c:pt idx="82">
                  <c:v>41835</c:v>
                </c:pt>
                <c:pt idx="83">
                  <c:v>42192</c:v>
                </c:pt>
                <c:pt idx="84">
                  <c:v>42558</c:v>
                </c:pt>
                <c:pt idx="85">
                  <c:v>42922</c:v>
                </c:pt>
              </c:numCache>
            </c:numRef>
          </c:cat>
          <c:val>
            <c:numRef>
              <c:f>よもぎ!$I$123:$I$217</c:f>
              <c:numCache>
                <c:formatCode>0.000_ </c:formatCode>
                <c:ptCount val="95"/>
                <c:pt idx="1">
                  <c:v>0.37037037037037035</c:v>
                </c:pt>
                <c:pt idx="4">
                  <c:v>0.34074074074074073</c:v>
                </c:pt>
                <c:pt idx="10">
                  <c:v>0.1962962962962963</c:v>
                </c:pt>
                <c:pt idx="15">
                  <c:v>0.22222222222222221</c:v>
                </c:pt>
                <c:pt idx="18">
                  <c:v>0.33703703703703702</c:v>
                </c:pt>
                <c:pt idx="24">
                  <c:v>0.17407407407407408</c:v>
                </c:pt>
                <c:pt idx="27">
                  <c:v>0.20370370370370369</c:v>
                </c:pt>
                <c:pt idx="30">
                  <c:v>0.16600000000000001</c:v>
                </c:pt>
                <c:pt idx="33">
                  <c:v>0.20300000000000001</c:v>
                </c:pt>
                <c:pt idx="36">
                  <c:v>0.126</c:v>
                </c:pt>
                <c:pt idx="39">
                  <c:v>0.219</c:v>
                </c:pt>
                <c:pt idx="42">
                  <c:v>0.185</c:v>
                </c:pt>
                <c:pt idx="45">
                  <c:v>0.125</c:v>
                </c:pt>
                <c:pt idx="48">
                  <c:v>0.17199999999999999</c:v>
                </c:pt>
                <c:pt idx="51">
                  <c:v>9.4E-2</c:v>
                </c:pt>
                <c:pt idx="54">
                  <c:v>0.06</c:v>
                </c:pt>
                <c:pt idx="57">
                  <c:v>7.1999999999999995E-2</c:v>
                </c:pt>
                <c:pt idx="60">
                  <c:v>8.5000000000000006E-2</c:v>
                </c:pt>
              </c:numCache>
            </c:numRef>
          </c:val>
          <c:smooth val="0"/>
        </c:ser>
        <c:ser>
          <c:idx val="2"/>
          <c:order val="1"/>
          <c:tx>
            <c:strRef>
              <c:f>よもぎ!$J$120</c:f>
              <c:strCache>
                <c:ptCount val="1"/>
                <c:pt idx="0">
                  <c:v>谷川</c:v>
                </c:pt>
              </c:strCache>
            </c:strRef>
          </c:tx>
          <c:spPr>
            <a:ln w="12700">
              <a:solidFill>
                <a:srgbClr val="008000"/>
              </a:solidFill>
              <a:prstDash val="solid"/>
            </a:ln>
          </c:spPr>
          <c:marker>
            <c:symbol val="diamond"/>
            <c:size val="6"/>
            <c:spPr>
              <a:solidFill>
                <a:srgbClr val="008000"/>
              </a:solidFill>
              <a:ln>
                <a:solidFill>
                  <a:srgbClr val="008000"/>
                </a:solidFill>
                <a:prstDash val="solid"/>
              </a:ln>
            </c:spPr>
          </c:marker>
          <c:cat>
            <c:numRef>
              <c:f>よもぎ!$B$123:$B$217</c:f>
              <c:numCache>
                <c:formatCode>[$-411]m\.d\.ge</c:formatCode>
                <c:ptCount val="95"/>
                <c:pt idx="0">
                  <c:v>29866</c:v>
                </c:pt>
                <c:pt idx="1">
                  <c:v>29895</c:v>
                </c:pt>
                <c:pt idx="2">
                  <c:v>30069</c:v>
                </c:pt>
                <c:pt idx="3">
                  <c:v>30083</c:v>
                </c:pt>
                <c:pt idx="4">
                  <c:v>30111</c:v>
                </c:pt>
                <c:pt idx="5">
                  <c:v>30138</c:v>
                </c:pt>
                <c:pt idx="6">
                  <c:v>30202</c:v>
                </c:pt>
                <c:pt idx="7">
                  <c:v>30243</c:v>
                </c:pt>
                <c:pt idx="8">
                  <c:v>30434</c:v>
                </c:pt>
                <c:pt idx="9">
                  <c:v>30455</c:v>
                </c:pt>
                <c:pt idx="10">
                  <c:v>30468</c:v>
                </c:pt>
                <c:pt idx="11">
                  <c:v>30523</c:v>
                </c:pt>
                <c:pt idx="12">
                  <c:v>30564</c:v>
                </c:pt>
                <c:pt idx="13">
                  <c:v>30616</c:v>
                </c:pt>
                <c:pt idx="14">
                  <c:v>30827</c:v>
                </c:pt>
                <c:pt idx="15">
                  <c:v>30888</c:v>
                </c:pt>
                <c:pt idx="16">
                  <c:v>30944</c:v>
                </c:pt>
                <c:pt idx="17">
                  <c:v>31187</c:v>
                </c:pt>
                <c:pt idx="18">
                  <c:v>31253</c:v>
                </c:pt>
                <c:pt idx="19">
                  <c:v>31294</c:v>
                </c:pt>
                <c:pt idx="20">
                  <c:v>31526</c:v>
                </c:pt>
                <c:pt idx="21">
                  <c:v>31527</c:v>
                </c:pt>
                <c:pt idx="22">
                  <c:v>31528</c:v>
                </c:pt>
                <c:pt idx="23">
                  <c:v>31553</c:v>
                </c:pt>
                <c:pt idx="24">
                  <c:v>31601</c:v>
                </c:pt>
                <c:pt idx="25">
                  <c:v>31665</c:v>
                </c:pt>
                <c:pt idx="26">
                  <c:v>31924</c:v>
                </c:pt>
                <c:pt idx="27">
                  <c:v>31968</c:v>
                </c:pt>
                <c:pt idx="28">
                  <c:v>32036</c:v>
                </c:pt>
                <c:pt idx="29">
                  <c:v>32283</c:v>
                </c:pt>
                <c:pt idx="30">
                  <c:v>32331</c:v>
                </c:pt>
                <c:pt idx="31">
                  <c:v>32413</c:v>
                </c:pt>
                <c:pt idx="32">
                  <c:v>32653</c:v>
                </c:pt>
                <c:pt idx="33">
                  <c:v>32702</c:v>
                </c:pt>
                <c:pt idx="34">
                  <c:v>32764</c:v>
                </c:pt>
                <c:pt idx="35">
                  <c:v>33016</c:v>
                </c:pt>
                <c:pt idx="36">
                  <c:v>33072</c:v>
                </c:pt>
                <c:pt idx="37">
                  <c:v>33122</c:v>
                </c:pt>
                <c:pt idx="38">
                  <c:v>33380</c:v>
                </c:pt>
                <c:pt idx="39">
                  <c:v>33448</c:v>
                </c:pt>
                <c:pt idx="40">
                  <c:v>33491</c:v>
                </c:pt>
                <c:pt idx="41">
                  <c:v>33743</c:v>
                </c:pt>
                <c:pt idx="42">
                  <c:v>33793</c:v>
                </c:pt>
                <c:pt idx="43">
                  <c:v>33869</c:v>
                </c:pt>
                <c:pt idx="44">
                  <c:v>34113</c:v>
                </c:pt>
                <c:pt idx="45">
                  <c:v>34162</c:v>
                </c:pt>
                <c:pt idx="46">
                  <c:v>34233</c:v>
                </c:pt>
                <c:pt idx="47">
                  <c:v>34472</c:v>
                </c:pt>
                <c:pt idx="48">
                  <c:v>34526</c:v>
                </c:pt>
                <c:pt idx="49">
                  <c:v>34596</c:v>
                </c:pt>
                <c:pt idx="50">
                  <c:v>34842</c:v>
                </c:pt>
                <c:pt idx="51">
                  <c:v>34890</c:v>
                </c:pt>
                <c:pt idx="52">
                  <c:v>34960</c:v>
                </c:pt>
                <c:pt idx="53">
                  <c:v>35209</c:v>
                </c:pt>
                <c:pt idx="54">
                  <c:v>35272</c:v>
                </c:pt>
                <c:pt idx="55">
                  <c:v>35332</c:v>
                </c:pt>
                <c:pt idx="56">
                  <c:v>35576</c:v>
                </c:pt>
                <c:pt idx="57">
                  <c:v>35618</c:v>
                </c:pt>
                <c:pt idx="58">
                  <c:v>35698</c:v>
                </c:pt>
                <c:pt idx="59">
                  <c:v>35942</c:v>
                </c:pt>
                <c:pt idx="60">
                  <c:v>35982</c:v>
                </c:pt>
                <c:pt idx="61">
                  <c:v>36066</c:v>
                </c:pt>
                <c:pt idx="62">
                  <c:v>36349</c:v>
                </c:pt>
                <c:pt idx="63">
                  <c:v>36368</c:v>
                </c:pt>
                <c:pt idx="64">
                  <c:v>36713</c:v>
                </c:pt>
                <c:pt idx="65">
                  <c:v>37090</c:v>
                </c:pt>
                <c:pt idx="66">
                  <c:v>37441</c:v>
                </c:pt>
                <c:pt idx="67">
                  <c:v>37809</c:v>
                </c:pt>
                <c:pt idx="68">
                  <c:v>38173</c:v>
                </c:pt>
                <c:pt idx="69">
                  <c:v>38553</c:v>
                </c:pt>
                <c:pt idx="70">
                  <c:v>38908</c:v>
                </c:pt>
                <c:pt idx="71">
                  <c:v>39287</c:v>
                </c:pt>
                <c:pt idx="72">
                  <c:v>39636</c:v>
                </c:pt>
                <c:pt idx="73">
                  <c:v>40009</c:v>
                </c:pt>
                <c:pt idx="74">
                  <c:v>40364</c:v>
                </c:pt>
                <c:pt idx="75">
                  <c:v>40611</c:v>
                </c:pt>
                <c:pt idx="76">
                  <c:v>40612</c:v>
                </c:pt>
                <c:pt idx="77">
                  <c:v>40613</c:v>
                </c:pt>
                <c:pt idx="78">
                  <c:v>40614</c:v>
                </c:pt>
                <c:pt idx="79">
                  <c:v>40865</c:v>
                </c:pt>
                <c:pt idx="80">
                  <c:v>41107</c:v>
                </c:pt>
                <c:pt idx="81">
                  <c:v>41458</c:v>
                </c:pt>
                <c:pt idx="82">
                  <c:v>41835</c:v>
                </c:pt>
                <c:pt idx="83">
                  <c:v>42192</c:v>
                </c:pt>
                <c:pt idx="84">
                  <c:v>42558</c:v>
                </c:pt>
                <c:pt idx="85">
                  <c:v>42922</c:v>
                </c:pt>
              </c:numCache>
            </c:numRef>
          </c:cat>
          <c:val>
            <c:numRef>
              <c:f>よもぎ!$P$123:$P$217</c:f>
              <c:numCache>
                <c:formatCode>0.000_ </c:formatCode>
                <c:ptCount val="95"/>
                <c:pt idx="1">
                  <c:v>0.40740740740740738</c:v>
                </c:pt>
                <c:pt idx="4">
                  <c:v>0.11851851851851852</c:v>
                </c:pt>
                <c:pt idx="10">
                  <c:v>0.27407407407407408</c:v>
                </c:pt>
                <c:pt idx="15">
                  <c:v>0.40370370370370373</c:v>
                </c:pt>
                <c:pt idx="18">
                  <c:v>0.78148148148148155</c:v>
                </c:pt>
                <c:pt idx="62">
                  <c:v>0.14099999999999999</c:v>
                </c:pt>
                <c:pt idx="64">
                  <c:v>0.128</c:v>
                </c:pt>
                <c:pt idx="65">
                  <c:v>0.17699999999999999</c:v>
                </c:pt>
                <c:pt idx="66">
                  <c:v>0.12</c:v>
                </c:pt>
                <c:pt idx="67">
                  <c:v>0.10100000000000001</c:v>
                </c:pt>
                <c:pt idx="68">
                  <c:v>0.123</c:v>
                </c:pt>
                <c:pt idx="69">
                  <c:v>0.11</c:v>
                </c:pt>
                <c:pt idx="70">
                  <c:v>0.307</c:v>
                </c:pt>
                <c:pt idx="71">
                  <c:v>0.216</c:v>
                </c:pt>
                <c:pt idx="72">
                  <c:v>2.4E-2</c:v>
                </c:pt>
                <c:pt idx="73">
                  <c:v>2.8000000000000001E-2</c:v>
                </c:pt>
                <c:pt idx="74">
                  <c:v>6.0370370370370366E-2</c:v>
                </c:pt>
                <c:pt idx="79">
                  <c:v>3.7999999999999999E-2</c:v>
                </c:pt>
                <c:pt idx="80">
                  <c:v>0.17</c:v>
                </c:pt>
                <c:pt idx="81">
                  <c:v>6.4000000000000001E-2</c:v>
                </c:pt>
                <c:pt idx="82">
                  <c:v>4.2000000000000003E-2</c:v>
                </c:pt>
                <c:pt idx="83">
                  <c:v>0.16</c:v>
                </c:pt>
                <c:pt idx="84">
                  <c:v>7.2999999999999995E-2</c:v>
                </c:pt>
                <c:pt idx="85">
                  <c:v>3.2000000000000001E-2</c:v>
                </c:pt>
              </c:numCache>
            </c:numRef>
          </c:val>
          <c:smooth val="0"/>
        </c:ser>
        <c:ser>
          <c:idx val="3"/>
          <c:order val="2"/>
          <c:tx>
            <c:strRef>
              <c:f>よもぎ!$R$120</c:f>
              <c:strCache>
                <c:ptCount val="1"/>
                <c:pt idx="0">
                  <c:v>岩出山(対照地点)</c:v>
                </c:pt>
              </c:strCache>
            </c:strRef>
          </c:tx>
          <c:spPr>
            <a:ln w="12700">
              <a:solidFill>
                <a:srgbClr val="FF00FF"/>
              </a:solidFill>
              <a:prstDash val="solid"/>
            </a:ln>
          </c:spPr>
          <c:marker>
            <c:symbol val="circle"/>
            <c:size val="4"/>
            <c:spPr>
              <a:solidFill>
                <a:srgbClr val="FF00FF"/>
              </a:solidFill>
              <a:ln>
                <a:solidFill>
                  <a:srgbClr val="FF00FF"/>
                </a:solidFill>
                <a:prstDash val="solid"/>
              </a:ln>
            </c:spPr>
          </c:marker>
          <c:cat>
            <c:numRef>
              <c:f>よもぎ!$B$123:$B$217</c:f>
              <c:numCache>
                <c:formatCode>[$-411]m\.d\.ge</c:formatCode>
                <c:ptCount val="95"/>
                <c:pt idx="0">
                  <c:v>29866</c:v>
                </c:pt>
                <c:pt idx="1">
                  <c:v>29895</c:v>
                </c:pt>
                <c:pt idx="2">
                  <c:v>30069</c:v>
                </c:pt>
                <c:pt idx="3">
                  <c:v>30083</c:v>
                </c:pt>
                <c:pt idx="4">
                  <c:v>30111</c:v>
                </c:pt>
                <c:pt idx="5">
                  <c:v>30138</c:v>
                </c:pt>
                <c:pt idx="6">
                  <c:v>30202</c:v>
                </c:pt>
                <c:pt idx="7">
                  <c:v>30243</c:v>
                </c:pt>
                <c:pt idx="8">
                  <c:v>30434</c:v>
                </c:pt>
                <c:pt idx="9">
                  <c:v>30455</c:v>
                </c:pt>
                <c:pt idx="10">
                  <c:v>30468</c:v>
                </c:pt>
                <c:pt idx="11">
                  <c:v>30523</c:v>
                </c:pt>
                <c:pt idx="12">
                  <c:v>30564</c:v>
                </c:pt>
                <c:pt idx="13">
                  <c:v>30616</c:v>
                </c:pt>
                <c:pt idx="14">
                  <c:v>30827</c:v>
                </c:pt>
                <c:pt idx="15">
                  <c:v>30888</c:v>
                </c:pt>
                <c:pt idx="16">
                  <c:v>30944</c:v>
                </c:pt>
                <c:pt idx="17">
                  <c:v>31187</c:v>
                </c:pt>
                <c:pt idx="18">
                  <c:v>31253</c:v>
                </c:pt>
                <c:pt idx="19">
                  <c:v>31294</c:v>
                </c:pt>
                <c:pt idx="20">
                  <c:v>31526</c:v>
                </c:pt>
                <c:pt idx="21">
                  <c:v>31527</c:v>
                </c:pt>
                <c:pt idx="22">
                  <c:v>31528</c:v>
                </c:pt>
                <c:pt idx="23">
                  <c:v>31553</c:v>
                </c:pt>
                <c:pt idx="24">
                  <c:v>31601</c:v>
                </c:pt>
                <c:pt idx="25">
                  <c:v>31665</c:v>
                </c:pt>
                <c:pt idx="26">
                  <c:v>31924</c:v>
                </c:pt>
                <c:pt idx="27">
                  <c:v>31968</c:v>
                </c:pt>
                <c:pt idx="28">
                  <c:v>32036</c:v>
                </c:pt>
                <c:pt idx="29">
                  <c:v>32283</c:v>
                </c:pt>
                <c:pt idx="30">
                  <c:v>32331</c:v>
                </c:pt>
                <c:pt idx="31">
                  <c:v>32413</c:v>
                </c:pt>
                <c:pt idx="32">
                  <c:v>32653</c:v>
                </c:pt>
                <c:pt idx="33">
                  <c:v>32702</c:v>
                </c:pt>
                <c:pt idx="34">
                  <c:v>32764</c:v>
                </c:pt>
                <c:pt idx="35">
                  <c:v>33016</c:v>
                </c:pt>
                <c:pt idx="36">
                  <c:v>33072</c:v>
                </c:pt>
                <c:pt idx="37">
                  <c:v>33122</c:v>
                </c:pt>
                <c:pt idx="38">
                  <c:v>33380</c:v>
                </c:pt>
                <c:pt idx="39">
                  <c:v>33448</c:v>
                </c:pt>
                <c:pt idx="40">
                  <c:v>33491</c:v>
                </c:pt>
                <c:pt idx="41">
                  <c:v>33743</c:v>
                </c:pt>
                <c:pt idx="42">
                  <c:v>33793</c:v>
                </c:pt>
                <c:pt idx="43">
                  <c:v>33869</c:v>
                </c:pt>
                <c:pt idx="44">
                  <c:v>34113</c:v>
                </c:pt>
                <c:pt idx="45">
                  <c:v>34162</c:v>
                </c:pt>
                <c:pt idx="46">
                  <c:v>34233</c:v>
                </c:pt>
                <c:pt idx="47">
                  <c:v>34472</c:v>
                </c:pt>
                <c:pt idx="48">
                  <c:v>34526</c:v>
                </c:pt>
                <c:pt idx="49">
                  <c:v>34596</c:v>
                </c:pt>
                <c:pt idx="50">
                  <c:v>34842</c:v>
                </c:pt>
                <c:pt idx="51">
                  <c:v>34890</c:v>
                </c:pt>
                <c:pt idx="52">
                  <c:v>34960</c:v>
                </c:pt>
                <c:pt idx="53">
                  <c:v>35209</c:v>
                </c:pt>
                <c:pt idx="54">
                  <c:v>35272</c:v>
                </c:pt>
                <c:pt idx="55">
                  <c:v>35332</c:v>
                </c:pt>
                <c:pt idx="56">
                  <c:v>35576</c:v>
                </c:pt>
                <c:pt idx="57">
                  <c:v>35618</c:v>
                </c:pt>
                <c:pt idx="58">
                  <c:v>35698</c:v>
                </c:pt>
                <c:pt idx="59">
                  <c:v>35942</c:v>
                </c:pt>
                <c:pt idx="60">
                  <c:v>35982</c:v>
                </c:pt>
                <c:pt idx="61">
                  <c:v>36066</c:v>
                </c:pt>
                <c:pt idx="62">
                  <c:v>36349</c:v>
                </c:pt>
                <c:pt idx="63">
                  <c:v>36368</c:v>
                </c:pt>
                <c:pt idx="64">
                  <c:v>36713</c:v>
                </c:pt>
                <c:pt idx="65">
                  <c:v>37090</c:v>
                </c:pt>
                <c:pt idx="66">
                  <c:v>37441</c:v>
                </c:pt>
                <c:pt idx="67">
                  <c:v>37809</c:v>
                </c:pt>
                <c:pt idx="68">
                  <c:v>38173</c:v>
                </c:pt>
                <c:pt idx="69">
                  <c:v>38553</c:v>
                </c:pt>
                <c:pt idx="70">
                  <c:v>38908</c:v>
                </c:pt>
                <c:pt idx="71">
                  <c:v>39287</c:v>
                </c:pt>
                <c:pt idx="72">
                  <c:v>39636</c:v>
                </c:pt>
                <c:pt idx="73">
                  <c:v>40009</c:v>
                </c:pt>
                <c:pt idx="74">
                  <c:v>40364</c:v>
                </c:pt>
                <c:pt idx="75">
                  <c:v>40611</c:v>
                </c:pt>
                <c:pt idx="76">
                  <c:v>40612</c:v>
                </c:pt>
                <c:pt idx="77">
                  <c:v>40613</c:v>
                </c:pt>
                <c:pt idx="78">
                  <c:v>40614</c:v>
                </c:pt>
                <c:pt idx="79">
                  <c:v>40865</c:v>
                </c:pt>
                <c:pt idx="80">
                  <c:v>41107</c:v>
                </c:pt>
                <c:pt idx="81">
                  <c:v>41458</c:v>
                </c:pt>
                <c:pt idx="82">
                  <c:v>41835</c:v>
                </c:pt>
                <c:pt idx="83">
                  <c:v>42192</c:v>
                </c:pt>
                <c:pt idx="84">
                  <c:v>42558</c:v>
                </c:pt>
                <c:pt idx="85">
                  <c:v>42922</c:v>
                </c:pt>
              </c:numCache>
            </c:numRef>
          </c:cat>
          <c:val>
            <c:numRef>
              <c:f>よもぎ!$X$123:$X$217</c:f>
              <c:numCache>
                <c:formatCode>0.000_ </c:formatCode>
                <c:ptCount val="95"/>
                <c:pt idx="15">
                  <c:v>0.7407407407407407</c:v>
                </c:pt>
                <c:pt idx="18">
                  <c:v>0.6074074074074074</c:v>
                </c:pt>
                <c:pt idx="27">
                  <c:v>0.81481481481481477</c:v>
                </c:pt>
                <c:pt idx="30">
                  <c:v>0.49</c:v>
                </c:pt>
                <c:pt idx="33">
                  <c:v>0.96</c:v>
                </c:pt>
                <c:pt idx="36">
                  <c:v>8.3000000000000004E-2</c:v>
                </c:pt>
                <c:pt idx="39">
                  <c:v>0.21</c:v>
                </c:pt>
                <c:pt idx="42">
                  <c:v>0.28999999999999998</c:v>
                </c:pt>
                <c:pt idx="45">
                  <c:v>0.97</c:v>
                </c:pt>
                <c:pt idx="48">
                  <c:v>1.81</c:v>
                </c:pt>
                <c:pt idx="51">
                  <c:v>1.48</c:v>
                </c:pt>
                <c:pt idx="54">
                  <c:v>1.4</c:v>
                </c:pt>
                <c:pt idx="57">
                  <c:v>0.64200000000000002</c:v>
                </c:pt>
                <c:pt idx="60">
                  <c:v>0.43</c:v>
                </c:pt>
                <c:pt idx="62">
                  <c:v>0.56000000000000005</c:v>
                </c:pt>
                <c:pt idx="64">
                  <c:v>0.505</c:v>
                </c:pt>
                <c:pt idx="65">
                  <c:v>0.48099999999999998</c:v>
                </c:pt>
                <c:pt idx="66">
                  <c:v>0.312</c:v>
                </c:pt>
                <c:pt idx="67">
                  <c:v>0.33200000000000002</c:v>
                </c:pt>
                <c:pt idx="68">
                  <c:v>0.36</c:v>
                </c:pt>
                <c:pt idx="69">
                  <c:v>0.4</c:v>
                </c:pt>
                <c:pt idx="70">
                  <c:v>5.0999999999999997E-2</c:v>
                </c:pt>
                <c:pt idx="71">
                  <c:v>0.435</c:v>
                </c:pt>
                <c:pt idx="72">
                  <c:v>0.16</c:v>
                </c:pt>
                <c:pt idx="73">
                  <c:v>0.11700000000000001</c:v>
                </c:pt>
                <c:pt idx="74">
                  <c:v>0.30384615384615388</c:v>
                </c:pt>
                <c:pt idx="79">
                  <c:v>8.5000000000000006E-2</c:v>
                </c:pt>
                <c:pt idx="80">
                  <c:v>7.1999999999999995E-2</c:v>
                </c:pt>
                <c:pt idx="81">
                  <c:v>7.9000000000000001E-2</c:v>
                </c:pt>
                <c:pt idx="82">
                  <c:v>0.108</c:v>
                </c:pt>
                <c:pt idx="83">
                  <c:v>0.157</c:v>
                </c:pt>
                <c:pt idx="84">
                  <c:v>0.20200000000000001</c:v>
                </c:pt>
                <c:pt idx="85">
                  <c:v>0.14599999999999999</c:v>
                </c:pt>
              </c:numCache>
            </c:numRef>
          </c:val>
          <c:smooth val="0"/>
        </c:ser>
        <c:ser>
          <c:idx val="0"/>
          <c:order val="3"/>
          <c:tx>
            <c:strRef>
              <c:f>よもぎ!$Z$120</c:f>
              <c:strCache>
                <c:ptCount val="1"/>
                <c:pt idx="0">
                  <c:v>前網(電力)</c:v>
                </c:pt>
              </c:strCache>
            </c:strRef>
          </c:tx>
          <c:spPr>
            <a:ln w="12700">
              <a:solidFill>
                <a:srgbClr val="FF0000"/>
              </a:solidFill>
              <a:prstDash val="solid"/>
            </a:ln>
          </c:spPr>
          <c:marker>
            <c:symbol val="square"/>
            <c:size val="4"/>
            <c:spPr>
              <a:noFill/>
              <a:ln>
                <a:solidFill>
                  <a:srgbClr val="FF0000"/>
                </a:solidFill>
                <a:prstDash val="solid"/>
              </a:ln>
            </c:spPr>
          </c:marker>
          <c:cat>
            <c:numRef>
              <c:f>よもぎ!$B$123:$B$217</c:f>
              <c:numCache>
                <c:formatCode>[$-411]m\.d\.ge</c:formatCode>
                <c:ptCount val="95"/>
                <c:pt idx="0">
                  <c:v>29866</c:v>
                </c:pt>
                <c:pt idx="1">
                  <c:v>29895</c:v>
                </c:pt>
                <c:pt idx="2">
                  <c:v>30069</c:v>
                </c:pt>
                <c:pt idx="3">
                  <c:v>30083</c:v>
                </c:pt>
                <c:pt idx="4">
                  <c:v>30111</c:v>
                </c:pt>
                <c:pt idx="5">
                  <c:v>30138</c:v>
                </c:pt>
                <c:pt idx="6">
                  <c:v>30202</c:v>
                </c:pt>
                <c:pt idx="7">
                  <c:v>30243</c:v>
                </c:pt>
                <c:pt idx="8">
                  <c:v>30434</c:v>
                </c:pt>
                <c:pt idx="9">
                  <c:v>30455</c:v>
                </c:pt>
                <c:pt idx="10">
                  <c:v>30468</c:v>
                </c:pt>
                <c:pt idx="11">
                  <c:v>30523</c:v>
                </c:pt>
                <c:pt idx="12">
                  <c:v>30564</c:v>
                </c:pt>
                <c:pt idx="13">
                  <c:v>30616</c:v>
                </c:pt>
                <c:pt idx="14">
                  <c:v>30827</c:v>
                </c:pt>
                <c:pt idx="15">
                  <c:v>30888</c:v>
                </c:pt>
                <c:pt idx="16">
                  <c:v>30944</c:v>
                </c:pt>
                <c:pt idx="17">
                  <c:v>31187</c:v>
                </c:pt>
                <c:pt idx="18">
                  <c:v>31253</c:v>
                </c:pt>
                <c:pt idx="19">
                  <c:v>31294</c:v>
                </c:pt>
                <c:pt idx="20">
                  <c:v>31526</c:v>
                </c:pt>
                <c:pt idx="21">
                  <c:v>31527</c:v>
                </c:pt>
                <c:pt idx="22">
                  <c:v>31528</c:v>
                </c:pt>
                <c:pt idx="23">
                  <c:v>31553</c:v>
                </c:pt>
                <c:pt idx="24">
                  <c:v>31601</c:v>
                </c:pt>
                <c:pt idx="25">
                  <c:v>31665</c:v>
                </c:pt>
                <c:pt idx="26">
                  <c:v>31924</c:v>
                </c:pt>
                <c:pt idx="27">
                  <c:v>31968</c:v>
                </c:pt>
                <c:pt idx="28">
                  <c:v>32036</c:v>
                </c:pt>
                <c:pt idx="29">
                  <c:v>32283</c:v>
                </c:pt>
                <c:pt idx="30">
                  <c:v>32331</c:v>
                </c:pt>
                <c:pt idx="31">
                  <c:v>32413</c:v>
                </c:pt>
                <c:pt idx="32">
                  <c:v>32653</c:v>
                </c:pt>
                <c:pt idx="33">
                  <c:v>32702</c:v>
                </c:pt>
                <c:pt idx="34">
                  <c:v>32764</c:v>
                </c:pt>
                <c:pt idx="35">
                  <c:v>33016</c:v>
                </c:pt>
                <c:pt idx="36">
                  <c:v>33072</c:v>
                </c:pt>
                <c:pt idx="37">
                  <c:v>33122</c:v>
                </c:pt>
                <c:pt idx="38">
                  <c:v>33380</c:v>
                </c:pt>
                <c:pt idx="39">
                  <c:v>33448</c:v>
                </c:pt>
                <c:pt idx="40">
                  <c:v>33491</c:v>
                </c:pt>
                <c:pt idx="41">
                  <c:v>33743</c:v>
                </c:pt>
                <c:pt idx="42">
                  <c:v>33793</c:v>
                </c:pt>
                <c:pt idx="43">
                  <c:v>33869</c:v>
                </c:pt>
                <c:pt idx="44">
                  <c:v>34113</c:v>
                </c:pt>
                <c:pt idx="45">
                  <c:v>34162</c:v>
                </c:pt>
                <c:pt idx="46">
                  <c:v>34233</c:v>
                </c:pt>
                <c:pt idx="47">
                  <c:v>34472</c:v>
                </c:pt>
                <c:pt idx="48">
                  <c:v>34526</c:v>
                </c:pt>
                <c:pt idx="49">
                  <c:v>34596</c:v>
                </c:pt>
                <c:pt idx="50">
                  <c:v>34842</c:v>
                </c:pt>
                <c:pt idx="51">
                  <c:v>34890</c:v>
                </c:pt>
                <c:pt idx="52">
                  <c:v>34960</c:v>
                </c:pt>
                <c:pt idx="53">
                  <c:v>35209</c:v>
                </c:pt>
                <c:pt idx="54">
                  <c:v>35272</c:v>
                </c:pt>
                <c:pt idx="55">
                  <c:v>35332</c:v>
                </c:pt>
                <c:pt idx="56">
                  <c:v>35576</c:v>
                </c:pt>
                <c:pt idx="57">
                  <c:v>35618</c:v>
                </c:pt>
                <c:pt idx="58">
                  <c:v>35698</c:v>
                </c:pt>
                <c:pt idx="59">
                  <c:v>35942</c:v>
                </c:pt>
                <c:pt idx="60">
                  <c:v>35982</c:v>
                </c:pt>
                <c:pt idx="61">
                  <c:v>36066</c:v>
                </c:pt>
                <c:pt idx="62">
                  <c:v>36349</c:v>
                </c:pt>
                <c:pt idx="63">
                  <c:v>36368</c:v>
                </c:pt>
                <c:pt idx="64">
                  <c:v>36713</c:v>
                </c:pt>
                <c:pt idx="65">
                  <c:v>37090</c:v>
                </c:pt>
                <c:pt idx="66">
                  <c:v>37441</c:v>
                </c:pt>
                <c:pt idx="67">
                  <c:v>37809</c:v>
                </c:pt>
                <c:pt idx="68">
                  <c:v>38173</c:v>
                </c:pt>
                <c:pt idx="69">
                  <c:v>38553</c:v>
                </c:pt>
                <c:pt idx="70">
                  <c:v>38908</c:v>
                </c:pt>
                <c:pt idx="71">
                  <c:v>39287</c:v>
                </c:pt>
                <c:pt idx="72">
                  <c:v>39636</c:v>
                </c:pt>
                <c:pt idx="73">
                  <c:v>40009</c:v>
                </c:pt>
                <c:pt idx="74">
                  <c:v>40364</c:v>
                </c:pt>
                <c:pt idx="75">
                  <c:v>40611</c:v>
                </c:pt>
                <c:pt idx="76">
                  <c:v>40612</c:v>
                </c:pt>
                <c:pt idx="77">
                  <c:v>40613</c:v>
                </c:pt>
                <c:pt idx="78">
                  <c:v>40614</c:v>
                </c:pt>
                <c:pt idx="79">
                  <c:v>40865</c:v>
                </c:pt>
                <c:pt idx="80">
                  <c:v>41107</c:v>
                </c:pt>
                <c:pt idx="81">
                  <c:v>41458</c:v>
                </c:pt>
                <c:pt idx="82">
                  <c:v>41835</c:v>
                </c:pt>
                <c:pt idx="83">
                  <c:v>42192</c:v>
                </c:pt>
                <c:pt idx="84">
                  <c:v>42558</c:v>
                </c:pt>
                <c:pt idx="85">
                  <c:v>42922</c:v>
                </c:pt>
              </c:numCache>
            </c:numRef>
          </c:cat>
          <c:val>
            <c:numRef>
              <c:f>よもぎ!$AF$123:$AF$217</c:f>
              <c:numCache>
                <c:formatCode>0.000_ </c:formatCode>
                <c:ptCount val="95"/>
                <c:pt idx="15">
                  <c:v>0.23703703703703705</c:v>
                </c:pt>
                <c:pt idx="18">
                  <c:v>0.33703703703703702</c:v>
                </c:pt>
                <c:pt idx="24">
                  <c:v>0.18148148148148149</c:v>
                </c:pt>
                <c:pt idx="27">
                  <c:v>0.37037037037037035</c:v>
                </c:pt>
                <c:pt idx="30">
                  <c:v>0.20399999999999999</c:v>
                </c:pt>
                <c:pt idx="33">
                  <c:v>0.24</c:v>
                </c:pt>
                <c:pt idx="36">
                  <c:v>0.113</c:v>
                </c:pt>
                <c:pt idx="39">
                  <c:v>0.22</c:v>
                </c:pt>
                <c:pt idx="42">
                  <c:v>0.28999999999999998</c:v>
                </c:pt>
                <c:pt idx="45">
                  <c:v>5.3999999999999999E-2</c:v>
                </c:pt>
                <c:pt idx="48">
                  <c:v>0.11</c:v>
                </c:pt>
                <c:pt idx="51">
                  <c:v>8.3000000000000004E-2</c:v>
                </c:pt>
                <c:pt idx="54">
                  <c:v>9.0999999999999998E-2</c:v>
                </c:pt>
                <c:pt idx="57">
                  <c:v>7.3999999999999996E-2</c:v>
                </c:pt>
                <c:pt idx="60">
                  <c:v>7.6999999999999999E-2</c:v>
                </c:pt>
                <c:pt idx="62">
                  <c:v>0.45</c:v>
                </c:pt>
                <c:pt idx="63">
                  <c:v>0.19</c:v>
                </c:pt>
                <c:pt idx="64">
                  <c:v>3.6999999999999998E-2</c:v>
                </c:pt>
                <c:pt idx="65">
                  <c:v>0.14000000000000001</c:v>
                </c:pt>
                <c:pt idx="66">
                  <c:v>0.114</c:v>
                </c:pt>
                <c:pt idx="67">
                  <c:v>0.17699999999999999</c:v>
                </c:pt>
                <c:pt idx="68">
                  <c:v>0.122</c:v>
                </c:pt>
                <c:pt idx="69">
                  <c:v>0.224</c:v>
                </c:pt>
                <c:pt idx="70">
                  <c:v>0.14199999999999999</c:v>
                </c:pt>
                <c:pt idx="71">
                  <c:v>0.17199999999999999</c:v>
                </c:pt>
                <c:pt idx="72">
                  <c:v>0.1125</c:v>
                </c:pt>
                <c:pt idx="73">
                  <c:v>1.8780487804878052E-2</c:v>
                </c:pt>
                <c:pt idx="74">
                  <c:v>1.9117647058823531E-2</c:v>
                </c:pt>
                <c:pt idx="79">
                  <c:v>6.7000000000000004E-2</c:v>
                </c:pt>
                <c:pt idx="80">
                  <c:v>2.1999999999999999E-2</c:v>
                </c:pt>
                <c:pt idx="81">
                  <c:v>1.2E-2</c:v>
                </c:pt>
                <c:pt idx="82">
                  <c:v>0.01</c:v>
                </c:pt>
                <c:pt idx="83">
                  <c:v>0.02</c:v>
                </c:pt>
                <c:pt idx="84">
                  <c:v>3.7999999999999999E-2</c:v>
                </c:pt>
                <c:pt idx="85">
                  <c:v>0.02</c:v>
                </c:pt>
              </c:numCache>
            </c:numRef>
          </c:val>
          <c:smooth val="0"/>
        </c:ser>
        <c:dLbls>
          <c:showLegendKey val="0"/>
          <c:showVal val="0"/>
          <c:showCatName val="0"/>
          <c:showSerName val="0"/>
          <c:showPercent val="0"/>
          <c:showBubbleSize val="0"/>
        </c:dLbls>
        <c:marker val="1"/>
        <c:smooth val="0"/>
        <c:axId val="346765952"/>
        <c:axId val="346777088"/>
      </c:lineChart>
      <c:dateAx>
        <c:axId val="346765952"/>
        <c:scaling>
          <c:orientation val="minMax"/>
          <c:min val="29677"/>
        </c:scaling>
        <c:delete val="0"/>
        <c:axPos val="b"/>
        <c:majorGridlines>
          <c:spPr>
            <a:ln w="3175">
              <a:solidFill>
                <a:schemeClr val="bg1">
                  <a:lumMod val="85000"/>
                </a:schemeClr>
              </a:solidFill>
              <a:prstDash val="solid"/>
            </a:ln>
          </c:spPr>
        </c:majorGridlines>
        <c:minorGridlines>
          <c:spPr>
            <a:ln w="3175">
              <a:pattFill prst="pct50">
                <a:fgClr>
                  <a:srgbClr val="000000"/>
                </a:fgClr>
                <a:bgClr>
                  <a:srgbClr val="FFFFFF"/>
                </a:bgClr>
              </a:pattFill>
              <a:prstDash val="solid"/>
            </a:ln>
          </c:spPr>
        </c:minorGridlines>
        <c:numFmt formatCode="[$-411]ge"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346777088"/>
        <c:crossesAt val="0.01"/>
        <c:auto val="0"/>
        <c:lblOffset val="100"/>
        <c:baseTimeUnit val="days"/>
        <c:majorUnit val="24"/>
        <c:majorTimeUnit val="months"/>
        <c:minorUnit val="24"/>
        <c:minorTimeUnit val="months"/>
      </c:dateAx>
      <c:valAx>
        <c:axId val="346777088"/>
        <c:scaling>
          <c:orientation val="minMax"/>
        </c:scaling>
        <c:delete val="0"/>
        <c:axPos val="l"/>
        <c:majorGridlines>
          <c:spPr>
            <a:ln w="3175">
              <a:solidFill>
                <a:schemeClr val="bg1">
                  <a:lumMod val="85000"/>
                </a:schemeClr>
              </a:solidFill>
              <a:prstDash val="solid"/>
            </a:ln>
          </c:spPr>
        </c:majorGridlines>
        <c:title>
          <c:tx>
            <c:rich>
              <a:bodyPr rot="0" vert="horz"/>
              <a:lstStyle/>
              <a:p>
                <a:pPr algn="ctr">
                  <a:defRPr sz="1100" b="0" i="0" u="none" strike="noStrike" baseline="0">
                    <a:solidFill>
                      <a:srgbClr val="000000"/>
                    </a:solidFill>
                    <a:latin typeface="Meiryo UI"/>
                    <a:ea typeface="Meiryo UI"/>
                    <a:cs typeface="Meiryo UI"/>
                  </a:defRPr>
                </a:pPr>
                <a:r>
                  <a:rPr lang="en-US" altLang="en-US"/>
                  <a:t>Bq/kg</a:t>
                </a:r>
                <a:r>
                  <a:rPr lang="ja-JP" altLang="en-US"/>
                  <a:t>生</a:t>
                </a:r>
              </a:p>
            </c:rich>
          </c:tx>
          <c:layout>
            <c:manualLayout>
              <c:xMode val="edge"/>
              <c:yMode val="edge"/>
              <c:x val="3.0278896242722952E-2"/>
              <c:y val="7.9365386925637577E-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346765952"/>
        <c:crosses val="autoZero"/>
        <c:crossBetween val="midCat"/>
      </c:valAx>
      <c:spPr>
        <a:solidFill>
          <a:srgbClr val="FFFFFF"/>
        </a:solidFill>
        <a:ln w="12700">
          <a:solidFill>
            <a:srgbClr val="808080"/>
          </a:solidFill>
          <a:prstDash val="solid"/>
        </a:ln>
      </c:spPr>
    </c:plotArea>
    <c:legend>
      <c:legendPos val="r"/>
      <c:layout>
        <c:manualLayout>
          <c:xMode val="edge"/>
          <c:yMode val="edge"/>
          <c:x val="0.50970757534618516"/>
          <c:y val="8.1735133787009653E-2"/>
          <c:w val="0.45043609933373713"/>
          <c:h val="0.12862487284783183"/>
        </c:manualLayout>
      </c:layout>
      <c:overlay val="0"/>
      <c:spPr>
        <a:solidFill>
          <a:srgbClr val="FFFFFF"/>
        </a:solidFill>
        <a:ln w="25400">
          <a:noFill/>
        </a:ln>
      </c:spPr>
      <c:txPr>
        <a:bodyPr/>
        <a:lstStyle/>
        <a:p>
          <a:pPr>
            <a:defRPr sz="92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Meiryo UI"/>
                <a:ea typeface="Meiryo UI"/>
                <a:cs typeface="Meiryo UI"/>
              </a:defRPr>
            </a:pPr>
            <a:r>
              <a:rPr lang="ja-JP" altLang="en-US"/>
              <a:t>よもぎ</a:t>
            </a:r>
            <a:r>
              <a:rPr lang="en-US" altLang="ja-JP"/>
              <a:t>(</a:t>
            </a:r>
            <a:r>
              <a:rPr lang="ja-JP" altLang="en-US"/>
              <a:t>前網</a:t>
            </a:r>
            <a:r>
              <a:rPr lang="en-US" altLang="ja-JP"/>
              <a:t>/</a:t>
            </a:r>
            <a:r>
              <a:rPr lang="ja-JP" altLang="en-US"/>
              <a:t>電力</a:t>
            </a:r>
            <a:r>
              <a:rPr lang="en-US" altLang="ja-JP"/>
              <a:t>)</a:t>
            </a:r>
            <a:endParaRPr lang="ja-JP" altLang="en-US"/>
          </a:p>
        </c:rich>
      </c:tx>
      <c:layout>
        <c:manualLayout>
          <c:xMode val="edge"/>
          <c:yMode val="edge"/>
          <c:x val="0.59711460363133073"/>
          <c:y val="0.38980890595348427"/>
        </c:manualLayout>
      </c:layout>
      <c:overlay val="0"/>
      <c:spPr>
        <a:solidFill>
          <a:srgbClr val="FFFFFF"/>
        </a:solidFill>
        <a:ln w="25400">
          <a:noFill/>
        </a:ln>
      </c:spPr>
    </c:title>
    <c:autoTitleDeleted val="0"/>
    <c:plotArea>
      <c:layout>
        <c:manualLayout>
          <c:layoutTarget val="inner"/>
          <c:xMode val="edge"/>
          <c:yMode val="edge"/>
          <c:x val="0.10499714898821727"/>
          <c:y val="4.8929809733997916E-2"/>
          <c:w val="0.88081047083044972"/>
          <c:h val="0.83453858267716541"/>
        </c:manualLayout>
      </c:layout>
      <c:lineChart>
        <c:grouping val="standard"/>
        <c:varyColors val="0"/>
        <c:ser>
          <c:idx val="0"/>
          <c:order val="0"/>
          <c:tx>
            <c:strRef>
              <c:f>よもぎ!$Z$121</c:f>
              <c:strCache>
                <c:ptCount val="1"/>
                <c:pt idx="0">
                  <c:v>Be-7</c:v>
                </c:pt>
              </c:strCache>
            </c:strRef>
          </c:tx>
          <c:spPr>
            <a:ln w="0">
              <a:solidFill>
                <a:srgbClr val="0066FF"/>
              </a:solidFill>
              <a:prstDash val="sysDash"/>
            </a:ln>
          </c:spPr>
          <c:marker>
            <c:symbol val="circle"/>
            <c:size val="5"/>
            <c:spPr>
              <a:solidFill>
                <a:srgbClr val="FFFFFF"/>
              </a:solidFill>
              <a:ln>
                <a:solidFill>
                  <a:srgbClr val="0066FF"/>
                </a:solidFill>
                <a:prstDash val="solid"/>
              </a:ln>
            </c:spPr>
          </c:marker>
          <c:cat>
            <c:numRef>
              <c:f>よもぎ!$B$123:$B$217</c:f>
              <c:numCache>
                <c:formatCode>[$-411]m\.d\.ge</c:formatCode>
                <c:ptCount val="95"/>
                <c:pt idx="0">
                  <c:v>29866</c:v>
                </c:pt>
                <c:pt idx="1">
                  <c:v>29895</c:v>
                </c:pt>
                <c:pt idx="2">
                  <c:v>30069</c:v>
                </c:pt>
                <c:pt idx="3">
                  <c:v>30083</c:v>
                </c:pt>
                <c:pt idx="4">
                  <c:v>30111</c:v>
                </c:pt>
                <c:pt idx="5">
                  <c:v>30138</c:v>
                </c:pt>
                <c:pt idx="6">
                  <c:v>30202</c:v>
                </c:pt>
                <c:pt idx="7">
                  <c:v>30243</c:v>
                </c:pt>
                <c:pt idx="8">
                  <c:v>30434</c:v>
                </c:pt>
                <c:pt idx="9">
                  <c:v>30455</c:v>
                </c:pt>
                <c:pt idx="10">
                  <c:v>30468</c:v>
                </c:pt>
                <c:pt idx="11">
                  <c:v>30523</c:v>
                </c:pt>
                <c:pt idx="12">
                  <c:v>30564</c:v>
                </c:pt>
                <c:pt idx="13">
                  <c:v>30616</c:v>
                </c:pt>
                <c:pt idx="14">
                  <c:v>30827</c:v>
                </c:pt>
                <c:pt idx="15">
                  <c:v>30888</c:v>
                </c:pt>
                <c:pt idx="16">
                  <c:v>30944</c:v>
                </c:pt>
                <c:pt idx="17">
                  <c:v>31187</c:v>
                </c:pt>
                <c:pt idx="18">
                  <c:v>31253</c:v>
                </c:pt>
                <c:pt idx="19">
                  <c:v>31294</c:v>
                </c:pt>
                <c:pt idx="20">
                  <c:v>31526</c:v>
                </c:pt>
                <c:pt idx="21">
                  <c:v>31527</c:v>
                </c:pt>
                <c:pt idx="22">
                  <c:v>31528</c:v>
                </c:pt>
                <c:pt idx="23">
                  <c:v>31553</c:v>
                </c:pt>
                <c:pt idx="24">
                  <c:v>31601</c:v>
                </c:pt>
                <c:pt idx="25">
                  <c:v>31665</c:v>
                </c:pt>
                <c:pt idx="26">
                  <c:v>31924</c:v>
                </c:pt>
                <c:pt idx="27">
                  <c:v>31968</c:v>
                </c:pt>
                <c:pt idx="28">
                  <c:v>32036</c:v>
                </c:pt>
                <c:pt idx="29">
                  <c:v>32283</c:v>
                </c:pt>
                <c:pt idx="30">
                  <c:v>32331</c:v>
                </c:pt>
                <c:pt idx="31">
                  <c:v>32413</c:v>
                </c:pt>
                <c:pt idx="32">
                  <c:v>32653</c:v>
                </c:pt>
                <c:pt idx="33">
                  <c:v>32702</c:v>
                </c:pt>
                <c:pt idx="34">
                  <c:v>32764</c:v>
                </c:pt>
                <c:pt idx="35">
                  <c:v>33016</c:v>
                </c:pt>
                <c:pt idx="36">
                  <c:v>33072</c:v>
                </c:pt>
                <c:pt idx="37">
                  <c:v>33122</c:v>
                </c:pt>
                <c:pt idx="38">
                  <c:v>33380</c:v>
                </c:pt>
                <c:pt idx="39">
                  <c:v>33448</c:v>
                </c:pt>
                <c:pt idx="40">
                  <c:v>33491</c:v>
                </c:pt>
                <c:pt idx="41">
                  <c:v>33743</c:v>
                </c:pt>
                <c:pt idx="42">
                  <c:v>33793</c:v>
                </c:pt>
                <c:pt idx="43">
                  <c:v>33869</c:v>
                </c:pt>
                <c:pt idx="44">
                  <c:v>34113</c:v>
                </c:pt>
                <c:pt idx="45">
                  <c:v>34162</c:v>
                </c:pt>
                <c:pt idx="46">
                  <c:v>34233</c:v>
                </c:pt>
                <c:pt idx="47">
                  <c:v>34472</c:v>
                </c:pt>
                <c:pt idx="48">
                  <c:v>34526</c:v>
                </c:pt>
                <c:pt idx="49">
                  <c:v>34596</c:v>
                </c:pt>
                <c:pt idx="50">
                  <c:v>34842</c:v>
                </c:pt>
                <c:pt idx="51">
                  <c:v>34890</c:v>
                </c:pt>
                <c:pt idx="52">
                  <c:v>34960</c:v>
                </c:pt>
                <c:pt idx="53">
                  <c:v>35209</c:v>
                </c:pt>
                <c:pt idx="54">
                  <c:v>35272</c:v>
                </c:pt>
                <c:pt idx="55">
                  <c:v>35332</c:v>
                </c:pt>
                <c:pt idx="56">
                  <c:v>35576</c:v>
                </c:pt>
                <c:pt idx="57">
                  <c:v>35618</c:v>
                </c:pt>
                <c:pt idx="58">
                  <c:v>35698</c:v>
                </c:pt>
                <c:pt idx="59">
                  <c:v>35942</c:v>
                </c:pt>
                <c:pt idx="60">
                  <c:v>35982</c:v>
                </c:pt>
                <c:pt idx="61">
                  <c:v>36066</c:v>
                </c:pt>
                <c:pt idx="62">
                  <c:v>36349</c:v>
                </c:pt>
                <c:pt idx="63">
                  <c:v>36368</c:v>
                </c:pt>
                <c:pt idx="64">
                  <c:v>36713</c:v>
                </c:pt>
                <c:pt idx="65">
                  <c:v>37090</c:v>
                </c:pt>
                <c:pt idx="66">
                  <c:v>37441</c:v>
                </c:pt>
                <c:pt idx="67">
                  <c:v>37809</c:v>
                </c:pt>
                <c:pt idx="68">
                  <c:v>38173</c:v>
                </c:pt>
                <c:pt idx="69">
                  <c:v>38553</c:v>
                </c:pt>
                <c:pt idx="70">
                  <c:v>38908</c:v>
                </c:pt>
                <c:pt idx="71">
                  <c:v>39287</c:v>
                </c:pt>
                <c:pt idx="72">
                  <c:v>39636</c:v>
                </c:pt>
                <c:pt idx="73">
                  <c:v>40009</c:v>
                </c:pt>
                <c:pt idx="74">
                  <c:v>40364</c:v>
                </c:pt>
                <c:pt idx="75">
                  <c:v>40611</c:v>
                </c:pt>
                <c:pt idx="76">
                  <c:v>40612</c:v>
                </c:pt>
                <c:pt idx="77">
                  <c:v>40613</c:v>
                </c:pt>
                <c:pt idx="78">
                  <c:v>40614</c:v>
                </c:pt>
                <c:pt idx="79">
                  <c:v>40865</c:v>
                </c:pt>
                <c:pt idx="80">
                  <c:v>41107</c:v>
                </c:pt>
                <c:pt idx="81">
                  <c:v>41458</c:v>
                </c:pt>
                <c:pt idx="82">
                  <c:v>41835</c:v>
                </c:pt>
                <c:pt idx="83">
                  <c:v>42192</c:v>
                </c:pt>
                <c:pt idx="84">
                  <c:v>42558</c:v>
                </c:pt>
                <c:pt idx="85">
                  <c:v>42922</c:v>
                </c:pt>
              </c:numCache>
            </c:numRef>
          </c:cat>
          <c:val>
            <c:numRef>
              <c:f>よもぎ!$Z$123:$Z$217</c:f>
              <c:numCache>
                <c:formatCode>General</c:formatCode>
                <c:ptCount val="95"/>
                <c:pt idx="4" formatCode="0.0">
                  <c:v>13.518518518518519</c:v>
                </c:pt>
                <c:pt idx="6" formatCode="0.0">
                  <c:v>141.85185185185185</c:v>
                </c:pt>
                <c:pt idx="10" formatCode="0.0">
                  <c:v>16.111111111111111</c:v>
                </c:pt>
                <c:pt idx="12" formatCode="0.0">
                  <c:v>45.555555555555557</c:v>
                </c:pt>
                <c:pt idx="15" formatCode="0.0">
                  <c:v>18.333333333333332</c:v>
                </c:pt>
                <c:pt idx="16" formatCode="0.0">
                  <c:v>16.296296296296298</c:v>
                </c:pt>
                <c:pt idx="17" formatCode="0.0">
                  <c:v>59.25925925925926</c:v>
                </c:pt>
                <c:pt idx="18" formatCode="0.0">
                  <c:v>36.666666666666664</c:v>
                </c:pt>
                <c:pt idx="23" formatCode="0.0">
                  <c:v>23.703703703703702</c:v>
                </c:pt>
                <c:pt idx="24" formatCode="0.0">
                  <c:v>81.851851851851848</c:v>
                </c:pt>
                <c:pt idx="26" formatCode="0.0">
                  <c:v>17.37037037037037</c:v>
                </c:pt>
                <c:pt idx="27" formatCode="0.0">
                  <c:v>61.481481481481481</c:v>
                </c:pt>
                <c:pt idx="29" formatCode="0.0">
                  <c:v>22.7</c:v>
                </c:pt>
                <c:pt idx="30" formatCode="0.0">
                  <c:v>89.7</c:v>
                </c:pt>
                <c:pt idx="32" formatCode="0.0">
                  <c:v>25.9</c:v>
                </c:pt>
                <c:pt idx="33" formatCode="0.0">
                  <c:v>60.5</c:v>
                </c:pt>
                <c:pt idx="35" formatCode="0.0">
                  <c:v>13.2</c:v>
                </c:pt>
                <c:pt idx="36" formatCode="0.0">
                  <c:v>33.799999999999997</c:v>
                </c:pt>
                <c:pt idx="38" formatCode="0.0">
                  <c:v>34.799999999999997</c:v>
                </c:pt>
                <c:pt idx="39" formatCode="0.0">
                  <c:v>99.3</c:v>
                </c:pt>
                <c:pt idx="41" formatCode="0.0">
                  <c:v>42.9</c:v>
                </c:pt>
                <c:pt idx="42" formatCode="0.0">
                  <c:v>43.9</c:v>
                </c:pt>
                <c:pt idx="44" formatCode="0.0">
                  <c:v>20.100000000000001</c:v>
                </c:pt>
                <c:pt idx="45" formatCode="0.0">
                  <c:v>76.2</c:v>
                </c:pt>
                <c:pt idx="47" formatCode="0.0">
                  <c:v>54.5</c:v>
                </c:pt>
                <c:pt idx="48" formatCode="0.0">
                  <c:v>40.5</c:v>
                </c:pt>
                <c:pt idx="50" formatCode="0.0">
                  <c:v>67.7</c:v>
                </c:pt>
                <c:pt idx="51" formatCode="0.0">
                  <c:v>59.8</c:v>
                </c:pt>
                <c:pt idx="53" formatCode="0.0">
                  <c:v>20.8</c:v>
                </c:pt>
                <c:pt idx="54" formatCode="0.0">
                  <c:v>43.4</c:v>
                </c:pt>
                <c:pt idx="56" formatCode="0.0">
                  <c:v>57.4</c:v>
                </c:pt>
                <c:pt idx="57" formatCode="0.0">
                  <c:v>46.7</c:v>
                </c:pt>
                <c:pt idx="59" formatCode="0.0">
                  <c:v>51.4</c:v>
                </c:pt>
                <c:pt idx="60" formatCode="0.0">
                  <c:v>76.599999999999994</c:v>
                </c:pt>
                <c:pt idx="62" formatCode="0.0">
                  <c:v>80.400000000000006</c:v>
                </c:pt>
                <c:pt idx="63" formatCode="0.0">
                  <c:v>116</c:v>
                </c:pt>
                <c:pt idx="64" formatCode="0.0">
                  <c:v>42.6</c:v>
                </c:pt>
                <c:pt idx="65" formatCode="0.0">
                  <c:v>31.1</c:v>
                </c:pt>
                <c:pt idx="66" formatCode="0.0">
                  <c:v>43.9</c:v>
                </c:pt>
                <c:pt idx="67" formatCode="0.0">
                  <c:v>59.1</c:v>
                </c:pt>
                <c:pt idx="68" formatCode="0.0">
                  <c:v>53.2</c:v>
                </c:pt>
                <c:pt idx="69" formatCode="0.0">
                  <c:v>58.6</c:v>
                </c:pt>
                <c:pt idx="70" formatCode="0.0">
                  <c:v>114.4</c:v>
                </c:pt>
                <c:pt idx="71" formatCode="0.0">
                  <c:v>114.7</c:v>
                </c:pt>
                <c:pt idx="72" formatCode="0.0">
                  <c:v>65.5</c:v>
                </c:pt>
                <c:pt idx="73" formatCode="0.0">
                  <c:v>81.8</c:v>
                </c:pt>
                <c:pt idx="74" formatCode="0.0">
                  <c:v>55.5</c:v>
                </c:pt>
                <c:pt idx="79" formatCode="0.0">
                  <c:v>68.05</c:v>
                </c:pt>
                <c:pt idx="80" formatCode="0.0">
                  <c:v>80.099999999999994</c:v>
                </c:pt>
                <c:pt idx="81" formatCode="0.0">
                  <c:v>48</c:v>
                </c:pt>
                <c:pt idx="82" formatCode="0.0">
                  <c:v>70.7</c:v>
                </c:pt>
                <c:pt idx="83" formatCode="0.0">
                  <c:v>66.900000000000006</c:v>
                </c:pt>
                <c:pt idx="84" formatCode="0.0">
                  <c:v>49.2</c:v>
                </c:pt>
                <c:pt idx="85" formatCode="0.0">
                  <c:v>144.1</c:v>
                </c:pt>
              </c:numCache>
            </c:numRef>
          </c:val>
          <c:smooth val="0"/>
        </c:ser>
        <c:ser>
          <c:idx val="1"/>
          <c:order val="1"/>
          <c:tx>
            <c:strRef>
              <c:f>よもぎ!$AA$121</c:f>
              <c:strCache>
                <c:ptCount val="1"/>
                <c:pt idx="0">
                  <c:v>K-40</c:v>
                </c:pt>
              </c:strCache>
            </c:strRef>
          </c:tx>
          <c:spPr>
            <a:ln w="0">
              <a:solidFill>
                <a:srgbClr val="00B050"/>
              </a:solidFill>
              <a:prstDash val="sysDash"/>
            </a:ln>
          </c:spPr>
          <c:marker>
            <c:symbol val="square"/>
            <c:size val="5"/>
            <c:spPr>
              <a:solidFill>
                <a:srgbClr val="FFFFFF"/>
              </a:solidFill>
              <a:ln>
                <a:solidFill>
                  <a:srgbClr val="00B050"/>
                </a:solidFill>
                <a:prstDash val="solid"/>
              </a:ln>
            </c:spPr>
          </c:marker>
          <c:cat>
            <c:numRef>
              <c:f>よもぎ!$B$123:$B$217</c:f>
              <c:numCache>
                <c:formatCode>[$-411]m\.d\.ge</c:formatCode>
                <c:ptCount val="95"/>
                <c:pt idx="0">
                  <c:v>29866</c:v>
                </c:pt>
                <c:pt idx="1">
                  <c:v>29895</c:v>
                </c:pt>
                <c:pt idx="2">
                  <c:v>30069</c:v>
                </c:pt>
                <c:pt idx="3">
                  <c:v>30083</c:v>
                </c:pt>
                <c:pt idx="4">
                  <c:v>30111</c:v>
                </c:pt>
                <c:pt idx="5">
                  <c:v>30138</c:v>
                </c:pt>
                <c:pt idx="6">
                  <c:v>30202</c:v>
                </c:pt>
                <c:pt idx="7">
                  <c:v>30243</c:v>
                </c:pt>
                <c:pt idx="8">
                  <c:v>30434</c:v>
                </c:pt>
                <c:pt idx="9">
                  <c:v>30455</c:v>
                </c:pt>
                <c:pt idx="10">
                  <c:v>30468</c:v>
                </c:pt>
                <c:pt idx="11">
                  <c:v>30523</c:v>
                </c:pt>
                <c:pt idx="12">
                  <c:v>30564</c:v>
                </c:pt>
                <c:pt idx="13">
                  <c:v>30616</c:v>
                </c:pt>
                <c:pt idx="14">
                  <c:v>30827</c:v>
                </c:pt>
                <c:pt idx="15">
                  <c:v>30888</c:v>
                </c:pt>
                <c:pt idx="16">
                  <c:v>30944</c:v>
                </c:pt>
                <c:pt idx="17">
                  <c:v>31187</c:v>
                </c:pt>
                <c:pt idx="18">
                  <c:v>31253</c:v>
                </c:pt>
                <c:pt idx="19">
                  <c:v>31294</c:v>
                </c:pt>
                <c:pt idx="20">
                  <c:v>31526</c:v>
                </c:pt>
                <c:pt idx="21">
                  <c:v>31527</c:v>
                </c:pt>
                <c:pt idx="22">
                  <c:v>31528</c:v>
                </c:pt>
                <c:pt idx="23">
                  <c:v>31553</c:v>
                </c:pt>
                <c:pt idx="24">
                  <c:v>31601</c:v>
                </c:pt>
                <c:pt idx="25">
                  <c:v>31665</c:v>
                </c:pt>
                <c:pt idx="26">
                  <c:v>31924</c:v>
                </c:pt>
                <c:pt idx="27">
                  <c:v>31968</c:v>
                </c:pt>
                <c:pt idx="28">
                  <c:v>32036</c:v>
                </c:pt>
                <c:pt idx="29">
                  <c:v>32283</c:v>
                </c:pt>
                <c:pt idx="30">
                  <c:v>32331</c:v>
                </c:pt>
                <c:pt idx="31">
                  <c:v>32413</c:v>
                </c:pt>
                <c:pt idx="32">
                  <c:v>32653</c:v>
                </c:pt>
                <c:pt idx="33">
                  <c:v>32702</c:v>
                </c:pt>
                <c:pt idx="34">
                  <c:v>32764</c:v>
                </c:pt>
                <c:pt idx="35">
                  <c:v>33016</c:v>
                </c:pt>
                <c:pt idx="36">
                  <c:v>33072</c:v>
                </c:pt>
                <c:pt idx="37">
                  <c:v>33122</c:v>
                </c:pt>
                <c:pt idx="38">
                  <c:v>33380</c:v>
                </c:pt>
                <c:pt idx="39">
                  <c:v>33448</c:v>
                </c:pt>
                <c:pt idx="40">
                  <c:v>33491</c:v>
                </c:pt>
                <c:pt idx="41">
                  <c:v>33743</c:v>
                </c:pt>
                <c:pt idx="42">
                  <c:v>33793</c:v>
                </c:pt>
                <c:pt idx="43">
                  <c:v>33869</c:v>
                </c:pt>
                <c:pt idx="44">
                  <c:v>34113</c:v>
                </c:pt>
                <c:pt idx="45">
                  <c:v>34162</c:v>
                </c:pt>
                <c:pt idx="46">
                  <c:v>34233</c:v>
                </c:pt>
                <c:pt idx="47">
                  <c:v>34472</c:v>
                </c:pt>
                <c:pt idx="48">
                  <c:v>34526</c:v>
                </c:pt>
                <c:pt idx="49">
                  <c:v>34596</c:v>
                </c:pt>
                <c:pt idx="50">
                  <c:v>34842</c:v>
                </c:pt>
                <c:pt idx="51">
                  <c:v>34890</c:v>
                </c:pt>
                <c:pt idx="52">
                  <c:v>34960</c:v>
                </c:pt>
                <c:pt idx="53">
                  <c:v>35209</c:v>
                </c:pt>
                <c:pt idx="54">
                  <c:v>35272</c:v>
                </c:pt>
                <c:pt idx="55">
                  <c:v>35332</c:v>
                </c:pt>
                <c:pt idx="56">
                  <c:v>35576</c:v>
                </c:pt>
                <c:pt idx="57">
                  <c:v>35618</c:v>
                </c:pt>
                <c:pt idx="58">
                  <c:v>35698</c:v>
                </c:pt>
                <c:pt idx="59">
                  <c:v>35942</c:v>
                </c:pt>
                <c:pt idx="60">
                  <c:v>35982</c:v>
                </c:pt>
                <c:pt idx="61">
                  <c:v>36066</c:v>
                </c:pt>
                <c:pt idx="62">
                  <c:v>36349</c:v>
                </c:pt>
                <c:pt idx="63">
                  <c:v>36368</c:v>
                </c:pt>
                <c:pt idx="64">
                  <c:v>36713</c:v>
                </c:pt>
                <c:pt idx="65">
                  <c:v>37090</c:v>
                </c:pt>
                <c:pt idx="66">
                  <c:v>37441</c:v>
                </c:pt>
                <c:pt idx="67">
                  <c:v>37809</c:v>
                </c:pt>
                <c:pt idx="68">
                  <c:v>38173</c:v>
                </c:pt>
                <c:pt idx="69">
                  <c:v>38553</c:v>
                </c:pt>
                <c:pt idx="70">
                  <c:v>38908</c:v>
                </c:pt>
                <c:pt idx="71">
                  <c:v>39287</c:v>
                </c:pt>
                <c:pt idx="72">
                  <c:v>39636</c:v>
                </c:pt>
                <c:pt idx="73">
                  <c:v>40009</c:v>
                </c:pt>
                <c:pt idx="74">
                  <c:v>40364</c:v>
                </c:pt>
                <c:pt idx="75">
                  <c:v>40611</c:v>
                </c:pt>
                <c:pt idx="76">
                  <c:v>40612</c:v>
                </c:pt>
                <c:pt idx="77">
                  <c:v>40613</c:v>
                </c:pt>
                <c:pt idx="78">
                  <c:v>40614</c:v>
                </c:pt>
                <c:pt idx="79">
                  <c:v>40865</c:v>
                </c:pt>
                <c:pt idx="80">
                  <c:v>41107</c:v>
                </c:pt>
                <c:pt idx="81">
                  <c:v>41458</c:v>
                </c:pt>
                <c:pt idx="82">
                  <c:v>41835</c:v>
                </c:pt>
                <c:pt idx="83">
                  <c:v>42192</c:v>
                </c:pt>
                <c:pt idx="84">
                  <c:v>42558</c:v>
                </c:pt>
                <c:pt idx="85">
                  <c:v>42922</c:v>
                </c:pt>
              </c:numCache>
            </c:numRef>
          </c:cat>
          <c:val>
            <c:numRef>
              <c:f>よもぎ!$AA$123:$AA$217</c:f>
              <c:numCache>
                <c:formatCode>General</c:formatCode>
                <c:ptCount val="95"/>
                <c:pt idx="4" formatCode="0">
                  <c:v>192.96296296296296</c:v>
                </c:pt>
                <c:pt idx="6" formatCode="0">
                  <c:v>224.44444444444446</c:v>
                </c:pt>
                <c:pt idx="10" formatCode="0">
                  <c:v>223.33333333333334</c:v>
                </c:pt>
                <c:pt idx="12" formatCode="0">
                  <c:v>244.07407407407408</c:v>
                </c:pt>
                <c:pt idx="15" formatCode="0">
                  <c:v>151.85185185185185</c:v>
                </c:pt>
                <c:pt idx="16" formatCode="0">
                  <c:v>292.22222222222223</c:v>
                </c:pt>
                <c:pt idx="17" formatCode="0">
                  <c:v>231.11111111111111</c:v>
                </c:pt>
                <c:pt idx="18" formatCode="0">
                  <c:v>241.11111111111111</c:v>
                </c:pt>
                <c:pt idx="23" formatCode="0">
                  <c:v>211.85185185185185</c:v>
                </c:pt>
                <c:pt idx="24" formatCode="0">
                  <c:v>227.03703703703704</c:v>
                </c:pt>
                <c:pt idx="26" formatCode="0">
                  <c:v>212.59259259259258</c:v>
                </c:pt>
                <c:pt idx="27" formatCode="0">
                  <c:v>250.37037037037038</c:v>
                </c:pt>
                <c:pt idx="29" formatCode="0">
                  <c:v>211</c:v>
                </c:pt>
                <c:pt idx="30" formatCode="0">
                  <c:v>218</c:v>
                </c:pt>
                <c:pt idx="32" formatCode="0">
                  <c:v>225</c:v>
                </c:pt>
                <c:pt idx="33" formatCode="0">
                  <c:v>227</c:v>
                </c:pt>
                <c:pt idx="35" formatCode="0">
                  <c:v>236</c:v>
                </c:pt>
                <c:pt idx="36" formatCode="0">
                  <c:v>270</c:v>
                </c:pt>
                <c:pt idx="38" formatCode="0">
                  <c:v>254</c:v>
                </c:pt>
                <c:pt idx="39" formatCode="0">
                  <c:v>242</c:v>
                </c:pt>
                <c:pt idx="41" formatCode="0">
                  <c:v>234</c:v>
                </c:pt>
                <c:pt idx="42" formatCode="0">
                  <c:v>273</c:v>
                </c:pt>
                <c:pt idx="44" formatCode="0">
                  <c:v>191</c:v>
                </c:pt>
                <c:pt idx="45" formatCode="0">
                  <c:v>197</c:v>
                </c:pt>
                <c:pt idx="47" formatCode="0">
                  <c:v>244</c:v>
                </c:pt>
                <c:pt idx="48" formatCode="0">
                  <c:v>228</c:v>
                </c:pt>
                <c:pt idx="50" formatCode="0">
                  <c:v>199</c:v>
                </c:pt>
                <c:pt idx="51" formatCode="0">
                  <c:v>246</c:v>
                </c:pt>
                <c:pt idx="53" formatCode="0">
                  <c:v>235</c:v>
                </c:pt>
                <c:pt idx="54" formatCode="0">
                  <c:v>251</c:v>
                </c:pt>
                <c:pt idx="56" formatCode="0">
                  <c:v>197</c:v>
                </c:pt>
                <c:pt idx="57" formatCode="0">
                  <c:v>231</c:v>
                </c:pt>
                <c:pt idx="59" formatCode="0">
                  <c:v>215</c:v>
                </c:pt>
                <c:pt idx="60" formatCode="0">
                  <c:v>210</c:v>
                </c:pt>
                <c:pt idx="62" formatCode="0">
                  <c:v>224</c:v>
                </c:pt>
                <c:pt idx="63" formatCode="0">
                  <c:v>246</c:v>
                </c:pt>
                <c:pt idx="64" formatCode="0">
                  <c:v>216</c:v>
                </c:pt>
                <c:pt idx="65" formatCode="0">
                  <c:v>221</c:v>
                </c:pt>
                <c:pt idx="66" formatCode="0">
                  <c:v>215</c:v>
                </c:pt>
                <c:pt idx="67" formatCode="0">
                  <c:v>222</c:v>
                </c:pt>
                <c:pt idx="68" formatCode="0">
                  <c:v>243</c:v>
                </c:pt>
                <c:pt idx="69" formatCode="0">
                  <c:v>263</c:v>
                </c:pt>
                <c:pt idx="70" formatCode="0">
                  <c:v>219</c:v>
                </c:pt>
                <c:pt idx="71" formatCode="0">
                  <c:v>225</c:v>
                </c:pt>
                <c:pt idx="72" formatCode="0">
                  <c:v>262</c:v>
                </c:pt>
                <c:pt idx="73" formatCode="0">
                  <c:v>223</c:v>
                </c:pt>
                <c:pt idx="74" formatCode="0">
                  <c:v>259</c:v>
                </c:pt>
                <c:pt idx="79" formatCode="0">
                  <c:v>255</c:v>
                </c:pt>
                <c:pt idx="80" formatCode="0">
                  <c:v>245</c:v>
                </c:pt>
                <c:pt idx="81" formatCode="0">
                  <c:v>241</c:v>
                </c:pt>
                <c:pt idx="82" formatCode="0">
                  <c:v>256</c:v>
                </c:pt>
                <c:pt idx="83" formatCode="0">
                  <c:v>243</c:v>
                </c:pt>
                <c:pt idx="84" formatCode="0">
                  <c:v>222</c:v>
                </c:pt>
                <c:pt idx="85" formatCode="0">
                  <c:v>228</c:v>
                </c:pt>
              </c:numCache>
            </c:numRef>
          </c:val>
          <c:smooth val="0"/>
        </c:ser>
        <c:ser>
          <c:idx val="2"/>
          <c:order val="2"/>
          <c:tx>
            <c:strRef>
              <c:f>よもぎ!$AC$121</c:f>
              <c:strCache>
                <c:ptCount val="1"/>
                <c:pt idx="0">
                  <c:v>Cs-137</c:v>
                </c:pt>
              </c:strCache>
            </c:strRef>
          </c:tx>
          <c:spPr>
            <a:ln w="12700">
              <a:solidFill>
                <a:srgbClr val="FF0000"/>
              </a:solidFill>
              <a:prstDash val="sysDash"/>
            </a:ln>
          </c:spPr>
          <c:marker>
            <c:symbol val="triangle"/>
            <c:size val="5"/>
            <c:spPr>
              <a:solidFill>
                <a:srgbClr val="FF0000"/>
              </a:solidFill>
              <a:ln>
                <a:solidFill>
                  <a:srgbClr val="FF0000"/>
                </a:solidFill>
                <a:prstDash val="solid"/>
              </a:ln>
            </c:spPr>
          </c:marker>
          <c:cat>
            <c:numRef>
              <c:f>よもぎ!$B$123:$B$217</c:f>
              <c:numCache>
                <c:formatCode>[$-411]m\.d\.ge</c:formatCode>
                <c:ptCount val="95"/>
                <c:pt idx="0">
                  <c:v>29866</c:v>
                </c:pt>
                <c:pt idx="1">
                  <c:v>29895</c:v>
                </c:pt>
                <c:pt idx="2">
                  <c:v>30069</c:v>
                </c:pt>
                <c:pt idx="3">
                  <c:v>30083</c:v>
                </c:pt>
                <c:pt idx="4">
                  <c:v>30111</c:v>
                </c:pt>
                <c:pt idx="5">
                  <c:v>30138</c:v>
                </c:pt>
                <c:pt idx="6">
                  <c:v>30202</c:v>
                </c:pt>
                <c:pt idx="7">
                  <c:v>30243</c:v>
                </c:pt>
                <c:pt idx="8">
                  <c:v>30434</c:v>
                </c:pt>
                <c:pt idx="9">
                  <c:v>30455</c:v>
                </c:pt>
                <c:pt idx="10">
                  <c:v>30468</c:v>
                </c:pt>
                <c:pt idx="11">
                  <c:v>30523</c:v>
                </c:pt>
                <c:pt idx="12">
                  <c:v>30564</c:v>
                </c:pt>
                <c:pt idx="13">
                  <c:v>30616</c:v>
                </c:pt>
                <c:pt idx="14">
                  <c:v>30827</c:v>
                </c:pt>
                <c:pt idx="15">
                  <c:v>30888</c:v>
                </c:pt>
                <c:pt idx="16">
                  <c:v>30944</c:v>
                </c:pt>
                <c:pt idx="17">
                  <c:v>31187</c:v>
                </c:pt>
                <c:pt idx="18">
                  <c:v>31253</c:v>
                </c:pt>
                <c:pt idx="19">
                  <c:v>31294</c:v>
                </c:pt>
                <c:pt idx="20">
                  <c:v>31526</c:v>
                </c:pt>
                <c:pt idx="21">
                  <c:v>31527</c:v>
                </c:pt>
                <c:pt idx="22">
                  <c:v>31528</c:v>
                </c:pt>
                <c:pt idx="23">
                  <c:v>31553</c:v>
                </c:pt>
                <c:pt idx="24">
                  <c:v>31601</c:v>
                </c:pt>
                <c:pt idx="25">
                  <c:v>31665</c:v>
                </c:pt>
                <c:pt idx="26">
                  <c:v>31924</c:v>
                </c:pt>
                <c:pt idx="27">
                  <c:v>31968</c:v>
                </c:pt>
                <c:pt idx="28">
                  <c:v>32036</c:v>
                </c:pt>
                <c:pt idx="29">
                  <c:v>32283</c:v>
                </c:pt>
                <c:pt idx="30">
                  <c:v>32331</c:v>
                </c:pt>
                <c:pt idx="31">
                  <c:v>32413</c:v>
                </c:pt>
                <c:pt idx="32">
                  <c:v>32653</c:v>
                </c:pt>
                <c:pt idx="33">
                  <c:v>32702</c:v>
                </c:pt>
                <c:pt idx="34">
                  <c:v>32764</c:v>
                </c:pt>
                <c:pt idx="35">
                  <c:v>33016</c:v>
                </c:pt>
                <c:pt idx="36">
                  <c:v>33072</c:v>
                </c:pt>
                <c:pt idx="37">
                  <c:v>33122</c:v>
                </c:pt>
                <c:pt idx="38">
                  <c:v>33380</c:v>
                </c:pt>
                <c:pt idx="39">
                  <c:v>33448</c:v>
                </c:pt>
                <c:pt idx="40">
                  <c:v>33491</c:v>
                </c:pt>
                <c:pt idx="41">
                  <c:v>33743</c:v>
                </c:pt>
                <c:pt idx="42">
                  <c:v>33793</c:v>
                </c:pt>
                <c:pt idx="43">
                  <c:v>33869</c:v>
                </c:pt>
                <c:pt idx="44">
                  <c:v>34113</c:v>
                </c:pt>
                <c:pt idx="45">
                  <c:v>34162</c:v>
                </c:pt>
                <c:pt idx="46">
                  <c:v>34233</c:v>
                </c:pt>
                <c:pt idx="47">
                  <c:v>34472</c:v>
                </c:pt>
                <c:pt idx="48">
                  <c:v>34526</c:v>
                </c:pt>
                <c:pt idx="49">
                  <c:v>34596</c:v>
                </c:pt>
                <c:pt idx="50">
                  <c:v>34842</c:v>
                </c:pt>
                <c:pt idx="51">
                  <c:v>34890</c:v>
                </c:pt>
                <c:pt idx="52">
                  <c:v>34960</c:v>
                </c:pt>
                <c:pt idx="53">
                  <c:v>35209</c:v>
                </c:pt>
                <c:pt idx="54">
                  <c:v>35272</c:v>
                </c:pt>
                <c:pt idx="55">
                  <c:v>35332</c:v>
                </c:pt>
                <c:pt idx="56">
                  <c:v>35576</c:v>
                </c:pt>
                <c:pt idx="57">
                  <c:v>35618</c:v>
                </c:pt>
                <c:pt idx="58">
                  <c:v>35698</c:v>
                </c:pt>
                <c:pt idx="59">
                  <c:v>35942</c:v>
                </c:pt>
                <c:pt idx="60">
                  <c:v>35982</c:v>
                </c:pt>
                <c:pt idx="61">
                  <c:v>36066</c:v>
                </c:pt>
                <c:pt idx="62">
                  <c:v>36349</c:v>
                </c:pt>
                <c:pt idx="63">
                  <c:v>36368</c:v>
                </c:pt>
                <c:pt idx="64">
                  <c:v>36713</c:v>
                </c:pt>
                <c:pt idx="65">
                  <c:v>37090</c:v>
                </c:pt>
                <c:pt idx="66">
                  <c:v>37441</c:v>
                </c:pt>
                <c:pt idx="67">
                  <c:v>37809</c:v>
                </c:pt>
                <c:pt idx="68">
                  <c:v>38173</c:v>
                </c:pt>
                <c:pt idx="69">
                  <c:v>38553</c:v>
                </c:pt>
                <c:pt idx="70">
                  <c:v>38908</c:v>
                </c:pt>
                <c:pt idx="71">
                  <c:v>39287</c:v>
                </c:pt>
                <c:pt idx="72">
                  <c:v>39636</c:v>
                </c:pt>
                <c:pt idx="73">
                  <c:v>40009</c:v>
                </c:pt>
                <c:pt idx="74">
                  <c:v>40364</c:v>
                </c:pt>
                <c:pt idx="75">
                  <c:v>40611</c:v>
                </c:pt>
                <c:pt idx="76">
                  <c:v>40612</c:v>
                </c:pt>
                <c:pt idx="77">
                  <c:v>40613</c:v>
                </c:pt>
                <c:pt idx="78">
                  <c:v>40614</c:v>
                </c:pt>
                <c:pt idx="79">
                  <c:v>40865</c:v>
                </c:pt>
                <c:pt idx="80">
                  <c:v>41107</c:v>
                </c:pt>
                <c:pt idx="81">
                  <c:v>41458</c:v>
                </c:pt>
                <c:pt idx="82">
                  <c:v>41835</c:v>
                </c:pt>
                <c:pt idx="83">
                  <c:v>42192</c:v>
                </c:pt>
                <c:pt idx="84">
                  <c:v>42558</c:v>
                </c:pt>
                <c:pt idx="85">
                  <c:v>42922</c:v>
                </c:pt>
              </c:numCache>
            </c:numRef>
          </c:cat>
          <c:val>
            <c:numRef>
              <c:f>よもぎ!$AC$123:$AC$217</c:f>
              <c:numCache>
                <c:formatCode>General</c:formatCode>
                <c:ptCount val="95"/>
                <c:pt idx="4" formatCode="0.000">
                  <c:v>4.9232839667959797E-3</c:v>
                </c:pt>
                <c:pt idx="6" formatCode="0.00">
                  <c:v>0.44444444444444442</c:v>
                </c:pt>
                <c:pt idx="10" formatCode="&quot;(&quot;0.00&quot;)&quot;">
                  <c:v>0.12962962962962962</c:v>
                </c:pt>
                <c:pt idx="12" formatCode="&quot;(&quot;0.00&quot;)&quot;">
                  <c:v>0.17407407407407408</c:v>
                </c:pt>
                <c:pt idx="15" formatCode="0.000">
                  <c:v>4.7024999506875362E-3</c:v>
                </c:pt>
                <c:pt idx="16" formatCode="0.000">
                  <c:v>4.6811803904985658E-3</c:v>
                </c:pt>
                <c:pt idx="17" formatCode="0.000">
                  <c:v>4.5919350840341253E-3</c:v>
                </c:pt>
                <c:pt idx="18" formatCode="0.000_);[Red]\(0.000\)">
                  <c:v>8.8888888888888892E-2</c:v>
                </c:pt>
                <c:pt idx="23" formatCode="0.000_);[Red]\(0.000\)">
                  <c:v>2.5925925925925926</c:v>
                </c:pt>
                <c:pt idx="24" formatCode="0.000_);[Red]\(0.000\)">
                  <c:v>0.2074074074074074</c:v>
                </c:pt>
                <c:pt idx="26" formatCode="0.000_);[Red]\(0.000\)">
                  <c:v>0.14074074074074072</c:v>
                </c:pt>
                <c:pt idx="27" formatCode="&quot;(&quot;0.000&quot;)&quot;">
                  <c:v>7.0370370370370361E-2</c:v>
                </c:pt>
                <c:pt idx="29" formatCode="0.000_);[Red]\(0.000\)">
                  <c:v>8.5999999999999993E-2</c:v>
                </c:pt>
                <c:pt idx="30" formatCode="&quot;(&quot;0.000&quot;)&quot;">
                  <c:v>6.9000000000000006E-2</c:v>
                </c:pt>
                <c:pt idx="32" formatCode="0.000_);[Red]\(0.000\)">
                  <c:v>7.4999999999999997E-2</c:v>
                </c:pt>
                <c:pt idx="33" formatCode="0.000">
                  <c:v>4.1737502421456477E-3</c:v>
                </c:pt>
                <c:pt idx="35" formatCode="&quot;(&quot;0.000&quot;)&quot;">
                  <c:v>6.3E-2</c:v>
                </c:pt>
                <c:pt idx="36" formatCode="0.000_);[Red]\(0.000\)">
                  <c:v>6.2E-2</c:v>
                </c:pt>
                <c:pt idx="38" formatCode="0.000">
                  <c:v>4.0014507984679716E-3</c:v>
                </c:pt>
                <c:pt idx="39" formatCode="0.000">
                  <c:v>3.9812989510429123E-3</c:v>
                </c:pt>
                <c:pt idx="41" formatCode="0.000">
                  <c:v>3.911069658599749E-3</c:v>
                </c:pt>
                <c:pt idx="42" formatCode="&quot;(&quot;0.000&quot;)&quot;">
                  <c:v>8.5999999999999993E-2</c:v>
                </c:pt>
                <c:pt idx="44" formatCode="0.000">
                  <c:v>3.8186308247669578E-3</c:v>
                </c:pt>
                <c:pt idx="45" formatCode="0.000">
                  <c:v>3.8020382114508687E-3</c:v>
                </c:pt>
                <c:pt idx="47" formatCode="&quot;(&quot;0.000&quot;)&quot;">
                  <c:v>3.7999999999999999E-2</c:v>
                </c:pt>
                <c:pt idx="48" formatCode="0.000_);[Red]\(0.000\)">
                  <c:v>4.5999999999999999E-2</c:v>
                </c:pt>
                <c:pt idx="50" formatCode="0.000">
                  <c:v>3.648766228705165E-3</c:v>
                </c:pt>
                <c:pt idx="51" formatCode="0.000">
                  <c:v>3.6317655086189936E-3</c:v>
                </c:pt>
                <c:pt idx="53" formatCode="0.000">
                  <c:v>3.5650010131225564E-3</c:v>
                </c:pt>
                <c:pt idx="54" formatCode="0.000">
                  <c:v>3.5521996303442206E-3</c:v>
                </c:pt>
                <c:pt idx="56" formatCode="&quot;(&quot;0.000&quot;)&quot;">
                  <c:v>0.03</c:v>
                </c:pt>
                <c:pt idx="57" formatCode="0.000">
                  <c:v>3.4717466568079396E-3</c:v>
                </c:pt>
                <c:pt idx="59" formatCode="0.000">
                  <c:v>3.4064186612684983E-3</c:v>
                </c:pt>
                <c:pt idx="60" formatCode="0.000">
                  <c:v>3.3924734792847239E-3</c:v>
                </c:pt>
                <c:pt idx="62" formatCode="0.000_);[Red]\(0.000\)">
                  <c:v>0.11</c:v>
                </c:pt>
                <c:pt idx="63" formatCode="0.000">
                  <c:v>3.3171031978089772E-3</c:v>
                </c:pt>
                <c:pt idx="64" formatCode="0.000">
                  <c:v>3.2456598252276949E-3</c:v>
                </c:pt>
                <c:pt idx="65" formatCode="&quot;(&quot;0.000&quot;)&quot;">
                  <c:v>5.8000000000000003E-2</c:v>
                </c:pt>
                <c:pt idx="66" formatCode="0.000_);[Red]\(0.000\)">
                  <c:v>0.09</c:v>
                </c:pt>
                <c:pt idx="67" formatCode="0.000_);[Red]\(0.000\)">
                  <c:v>6.3E-2</c:v>
                </c:pt>
                <c:pt idx="68" formatCode="0.000_);[Red]\(0.000\)">
                  <c:v>6.6000000000000003E-2</c:v>
                </c:pt>
                <c:pt idx="69" formatCode="0.000_);[Red]\(0.000\)">
                  <c:v>9.1999999999999998E-2</c:v>
                </c:pt>
                <c:pt idx="70" formatCode="0.000">
                  <c:v>2.8229454227733054E-3</c:v>
                </c:pt>
                <c:pt idx="71" formatCode="0.000">
                  <c:v>2.7598799173387057E-3</c:v>
                </c:pt>
                <c:pt idx="72" formatCode="&quot;(&quot;0.000&quot;)&quot;">
                  <c:v>0.04</c:v>
                </c:pt>
                <c:pt idx="73" formatCode="0.000">
                  <c:v>2.6381106297832502E-3</c:v>
                </c:pt>
                <c:pt idx="74" formatCode="0.000">
                  <c:v>2.5770592037618139E-3</c:v>
                </c:pt>
                <c:pt idx="79" formatCode="0.0">
                  <c:v>40.1</c:v>
                </c:pt>
                <c:pt idx="80" formatCode="0.0_);[Red]\(0.0\)">
                  <c:v>14.84</c:v>
                </c:pt>
                <c:pt idx="81" formatCode="0.0_);[Red]\(0.0\)">
                  <c:v>8.76</c:v>
                </c:pt>
                <c:pt idx="82" formatCode="0.00">
                  <c:v>2.34</c:v>
                </c:pt>
                <c:pt idx="83" formatCode="0.00">
                  <c:v>3.15</c:v>
                </c:pt>
                <c:pt idx="84" formatCode="0.00">
                  <c:v>2.64</c:v>
                </c:pt>
                <c:pt idx="85" formatCode="0.00">
                  <c:v>0.65</c:v>
                </c:pt>
              </c:numCache>
            </c:numRef>
          </c:val>
          <c:smooth val="0"/>
        </c:ser>
        <c:ser>
          <c:idx val="3"/>
          <c:order val="3"/>
          <c:tx>
            <c:strRef>
              <c:f>よもぎ!$AB$121</c:f>
              <c:strCache>
                <c:ptCount val="1"/>
                <c:pt idx="0">
                  <c:v>Cs-134</c:v>
                </c:pt>
              </c:strCache>
            </c:strRef>
          </c:tx>
          <c:spPr>
            <a:ln w="12700">
              <a:solidFill>
                <a:srgbClr val="FF0000"/>
              </a:solidFill>
              <a:prstDash val="sysDot"/>
            </a:ln>
          </c:spPr>
          <c:marker>
            <c:symbol val="triangle"/>
            <c:size val="4"/>
            <c:spPr>
              <a:solidFill>
                <a:srgbClr val="FFFFFF"/>
              </a:solidFill>
              <a:ln>
                <a:solidFill>
                  <a:srgbClr val="FF0000"/>
                </a:solidFill>
                <a:prstDash val="solid"/>
              </a:ln>
            </c:spPr>
          </c:marker>
          <c:cat>
            <c:numRef>
              <c:f>よもぎ!$B$123:$B$217</c:f>
              <c:numCache>
                <c:formatCode>[$-411]m\.d\.ge</c:formatCode>
                <c:ptCount val="95"/>
                <c:pt idx="0">
                  <c:v>29866</c:v>
                </c:pt>
                <c:pt idx="1">
                  <c:v>29895</c:v>
                </c:pt>
                <c:pt idx="2">
                  <c:v>30069</c:v>
                </c:pt>
                <c:pt idx="3">
                  <c:v>30083</c:v>
                </c:pt>
                <c:pt idx="4">
                  <c:v>30111</c:v>
                </c:pt>
                <c:pt idx="5">
                  <c:v>30138</c:v>
                </c:pt>
                <c:pt idx="6">
                  <c:v>30202</c:v>
                </c:pt>
                <c:pt idx="7">
                  <c:v>30243</c:v>
                </c:pt>
                <c:pt idx="8">
                  <c:v>30434</c:v>
                </c:pt>
                <c:pt idx="9">
                  <c:v>30455</c:v>
                </c:pt>
                <c:pt idx="10">
                  <c:v>30468</c:v>
                </c:pt>
                <c:pt idx="11">
                  <c:v>30523</c:v>
                </c:pt>
                <c:pt idx="12">
                  <c:v>30564</c:v>
                </c:pt>
                <c:pt idx="13">
                  <c:v>30616</c:v>
                </c:pt>
                <c:pt idx="14">
                  <c:v>30827</c:v>
                </c:pt>
                <c:pt idx="15">
                  <c:v>30888</c:v>
                </c:pt>
                <c:pt idx="16">
                  <c:v>30944</c:v>
                </c:pt>
                <c:pt idx="17">
                  <c:v>31187</c:v>
                </c:pt>
                <c:pt idx="18">
                  <c:v>31253</c:v>
                </c:pt>
                <c:pt idx="19">
                  <c:v>31294</c:v>
                </c:pt>
                <c:pt idx="20">
                  <c:v>31526</c:v>
                </c:pt>
                <c:pt idx="21">
                  <c:v>31527</c:v>
                </c:pt>
                <c:pt idx="22">
                  <c:v>31528</c:v>
                </c:pt>
                <c:pt idx="23">
                  <c:v>31553</c:v>
                </c:pt>
                <c:pt idx="24">
                  <c:v>31601</c:v>
                </c:pt>
                <c:pt idx="25">
                  <c:v>31665</c:v>
                </c:pt>
                <c:pt idx="26">
                  <c:v>31924</c:v>
                </c:pt>
                <c:pt idx="27">
                  <c:v>31968</c:v>
                </c:pt>
                <c:pt idx="28">
                  <c:v>32036</c:v>
                </c:pt>
                <c:pt idx="29">
                  <c:v>32283</c:v>
                </c:pt>
                <c:pt idx="30">
                  <c:v>32331</c:v>
                </c:pt>
                <c:pt idx="31">
                  <c:v>32413</c:v>
                </c:pt>
                <c:pt idx="32">
                  <c:v>32653</c:v>
                </c:pt>
                <c:pt idx="33">
                  <c:v>32702</c:v>
                </c:pt>
                <c:pt idx="34">
                  <c:v>32764</c:v>
                </c:pt>
                <c:pt idx="35">
                  <c:v>33016</c:v>
                </c:pt>
                <c:pt idx="36">
                  <c:v>33072</c:v>
                </c:pt>
                <c:pt idx="37">
                  <c:v>33122</c:v>
                </c:pt>
                <c:pt idx="38">
                  <c:v>33380</c:v>
                </c:pt>
                <c:pt idx="39">
                  <c:v>33448</c:v>
                </c:pt>
                <c:pt idx="40">
                  <c:v>33491</c:v>
                </c:pt>
                <c:pt idx="41">
                  <c:v>33743</c:v>
                </c:pt>
                <c:pt idx="42">
                  <c:v>33793</c:v>
                </c:pt>
                <c:pt idx="43">
                  <c:v>33869</c:v>
                </c:pt>
                <c:pt idx="44">
                  <c:v>34113</c:v>
                </c:pt>
                <c:pt idx="45">
                  <c:v>34162</c:v>
                </c:pt>
                <c:pt idx="46">
                  <c:v>34233</c:v>
                </c:pt>
                <c:pt idx="47">
                  <c:v>34472</c:v>
                </c:pt>
                <c:pt idx="48">
                  <c:v>34526</c:v>
                </c:pt>
                <c:pt idx="49">
                  <c:v>34596</c:v>
                </c:pt>
                <c:pt idx="50">
                  <c:v>34842</c:v>
                </c:pt>
                <c:pt idx="51">
                  <c:v>34890</c:v>
                </c:pt>
                <c:pt idx="52">
                  <c:v>34960</c:v>
                </c:pt>
                <c:pt idx="53">
                  <c:v>35209</c:v>
                </c:pt>
                <c:pt idx="54">
                  <c:v>35272</c:v>
                </c:pt>
                <c:pt idx="55">
                  <c:v>35332</c:v>
                </c:pt>
                <c:pt idx="56">
                  <c:v>35576</c:v>
                </c:pt>
                <c:pt idx="57">
                  <c:v>35618</c:v>
                </c:pt>
                <c:pt idx="58">
                  <c:v>35698</c:v>
                </c:pt>
                <c:pt idx="59">
                  <c:v>35942</c:v>
                </c:pt>
                <c:pt idx="60">
                  <c:v>35982</c:v>
                </c:pt>
                <c:pt idx="61">
                  <c:v>36066</c:v>
                </c:pt>
                <c:pt idx="62">
                  <c:v>36349</c:v>
                </c:pt>
                <c:pt idx="63">
                  <c:v>36368</c:v>
                </c:pt>
                <c:pt idx="64">
                  <c:v>36713</c:v>
                </c:pt>
                <c:pt idx="65">
                  <c:v>37090</c:v>
                </c:pt>
                <c:pt idx="66">
                  <c:v>37441</c:v>
                </c:pt>
                <c:pt idx="67">
                  <c:v>37809</c:v>
                </c:pt>
                <c:pt idx="68">
                  <c:v>38173</c:v>
                </c:pt>
                <c:pt idx="69">
                  <c:v>38553</c:v>
                </c:pt>
                <c:pt idx="70">
                  <c:v>38908</c:v>
                </c:pt>
                <c:pt idx="71">
                  <c:v>39287</c:v>
                </c:pt>
                <c:pt idx="72">
                  <c:v>39636</c:v>
                </c:pt>
                <c:pt idx="73">
                  <c:v>40009</c:v>
                </c:pt>
                <c:pt idx="74">
                  <c:v>40364</c:v>
                </c:pt>
                <c:pt idx="75">
                  <c:v>40611</c:v>
                </c:pt>
                <c:pt idx="76">
                  <c:v>40612</c:v>
                </c:pt>
                <c:pt idx="77">
                  <c:v>40613</c:v>
                </c:pt>
                <c:pt idx="78">
                  <c:v>40614</c:v>
                </c:pt>
                <c:pt idx="79">
                  <c:v>40865</c:v>
                </c:pt>
                <c:pt idx="80">
                  <c:v>41107</c:v>
                </c:pt>
                <c:pt idx="81">
                  <c:v>41458</c:v>
                </c:pt>
                <c:pt idx="82">
                  <c:v>41835</c:v>
                </c:pt>
                <c:pt idx="83">
                  <c:v>42192</c:v>
                </c:pt>
                <c:pt idx="84">
                  <c:v>42558</c:v>
                </c:pt>
                <c:pt idx="85">
                  <c:v>42922</c:v>
                </c:pt>
              </c:numCache>
            </c:numRef>
          </c:cat>
          <c:val>
            <c:numRef>
              <c:f>よもぎ!$AB$123:$AB$217</c:f>
              <c:numCache>
                <c:formatCode>General</c:formatCode>
                <c:ptCount val="95"/>
                <c:pt idx="4" formatCode="0.000">
                  <c:v>3.9897789384202983E-3</c:v>
                </c:pt>
                <c:pt idx="6" formatCode="0.000">
                  <c:v>3.6689430441947364E-3</c:v>
                </c:pt>
                <c:pt idx="10" formatCode="0.000">
                  <c:v>2.8715605900551293E-3</c:v>
                </c:pt>
                <c:pt idx="12" formatCode="0.000">
                  <c:v>2.6285103340703713E-3</c:v>
                </c:pt>
                <c:pt idx="15" formatCode="0.000">
                  <c:v>1.9502114024426281E-3</c:v>
                </c:pt>
                <c:pt idx="16" formatCode="0.000">
                  <c:v>1.8521529695418285E-3</c:v>
                </c:pt>
                <c:pt idx="17" formatCode="0.000">
                  <c:v>1.480661739013212E-3</c:v>
                </c:pt>
                <c:pt idx="18" formatCode="0.000">
                  <c:v>1.393317689635103E-3</c:v>
                </c:pt>
                <c:pt idx="23" formatCode="0.000">
                  <c:v>4.8861617996243407E-3</c:v>
                </c:pt>
                <c:pt idx="24" formatCode="0.000">
                  <c:v>4.6748071139744033E-3</c:v>
                </c:pt>
                <c:pt idx="26" formatCode="0.000">
                  <c:v>3.4716488056892071E-3</c:v>
                </c:pt>
                <c:pt idx="27" formatCode="0.000">
                  <c:v>3.3337419736021497E-3</c:v>
                </c:pt>
                <c:pt idx="29" formatCode="0.000">
                  <c:v>2.4940477458416312E-3</c:v>
                </c:pt>
                <c:pt idx="30" formatCode="0.000">
                  <c:v>2.3861657929028597E-3</c:v>
                </c:pt>
                <c:pt idx="32" formatCode="0.000">
                  <c:v>1.7736698795487596E-3</c:v>
                </c:pt>
                <c:pt idx="33" formatCode="0.000">
                  <c:v>1.6953858600721209E-3</c:v>
                </c:pt>
                <c:pt idx="35" formatCode="0.000">
                  <c:v>1.2695254845738306E-3</c:v>
                </c:pt>
                <c:pt idx="36" formatCode="0.000">
                  <c:v>1.2056925691324488E-3</c:v>
                </c:pt>
                <c:pt idx="38" formatCode="0.000">
                  <c:v>9.0784136983176368E-4</c:v>
                </c:pt>
                <c:pt idx="39" formatCode="0.000">
                  <c:v>8.5271537450312468E-4</c:v>
                </c:pt>
                <c:pt idx="41" formatCode="0.000">
                  <c:v>6.497983464910927E-4</c:v>
                </c:pt>
                <c:pt idx="42" formatCode="0.000">
                  <c:v>6.2054642974471792E-4</c:v>
                </c:pt>
                <c:pt idx="44" formatCode="0.000">
                  <c:v>4.6211134364747812E-4</c:v>
                </c:pt>
                <c:pt idx="45" formatCode="0.000">
                  <c:v>4.4171525199389572E-4</c:v>
                </c:pt>
                <c:pt idx="47" formatCode="0.000">
                  <c:v>3.3198281838391053E-4</c:v>
                </c:pt>
                <c:pt idx="48" formatCode="0.000">
                  <c:v>3.1587186261198684E-4</c:v>
                </c:pt>
                <c:pt idx="50" formatCode="0.000">
                  <c:v>2.3609328509328304E-4</c:v>
                </c:pt>
                <c:pt idx="51" formatCode="0.000">
                  <c:v>2.2588088851264017E-4</c:v>
                </c:pt>
                <c:pt idx="53" formatCode="0.000">
                  <c:v>1.6836504159675292E-4</c:v>
                </c:pt>
                <c:pt idx="54" formatCode="0.000">
                  <c:v>1.588716763337415E-4</c:v>
                </c:pt>
                <c:pt idx="56" formatCode="0.000">
                  <c:v>1.200660460151427E-4</c:v>
                </c:pt>
                <c:pt idx="57" formatCode="0.000">
                  <c:v>1.1550920092739946E-4</c:v>
                </c:pt>
                <c:pt idx="59" formatCode="0.000">
                  <c:v>8.5701531325849418E-5</c:v>
                </c:pt>
                <c:pt idx="60" formatCode="0.000">
                  <c:v>8.2600965850878404E-5</c:v>
                </c:pt>
                <c:pt idx="62" formatCode="0.000">
                  <c:v>5.8905169818447959E-5</c:v>
                </c:pt>
                <c:pt idx="63" formatCode="0.000">
                  <c:v>5.7883098439758929E-5</c:v>
                </c:pt>
                <c:pt idx="64" formatCode="0.000">
                  <c:v>4.2123258420530393E-5</c:v>
                </c:pt>
                <c:pt idx="65" formatCode="0.000">
                  <c:v>2.9763868774259601E-5</c:v>
                </c:pt>
                <c:pt idx="66" formatCode="0.000">
                  <c:v>2.154066221650061E-5</c:v>
                </c:pt>
                <c:pt idx="67" formatCode="0.000">
                  <c:v>1.5347132793116557E-5</c:v>
                </c:pt>
                <c:pt idx="68" formatCode="0.000">
                  <c:v>1.0974779338573146E-5</c:v>
                </c:pt>
                <c:pt idx="69" formatCode="0.000">
                  <c:v>7.7332662072997413E-6</c:v>
                </c:pt>
                <c:pt idx="70" formatCode="0.000">
                  <c:v>5.5761222192328478E-6</c:v>
                </c:pt>
                <c:pt idx="71" formatCode="0.000">
                  <c:v>3.9327789264575518E-6</c:v>
                </c:pt>
                <c:pt idx="72" formatCode="0.000">
                  <c:v>2.8514737393600257E-6</c:v>
                </c:pt>
                <c:pt idx="73" formatCode="0.000">
                  <c:v>2.0222607123749458E-6</c:v>
                </c:pt>
                <c:pt idx="74" formatCode="0.000">
                  <c:v>1.4581643239840026E-6</c:v>
                </c:pt>
                <c:pt idx="79" formatCode="0.0">
                  <c:v>35.200000000000003</c:v>
                </c:pt>
                <c:pt idx="80" formatCode="0.0_);[Red]\(0.0\)">
                  <c:v>9.4499999999999993</c:v>
                </c:pt>
                <c:pt idx="81" formatCode="0.0_);[Red]\(0.0\)">
                  <c:v>3.97</c:v>
                </c:pt>
                <c:pt idx="82" formatCode="0.00">
                  <c:v>0.72</c:v>
                </c:pt>
                <c:pt idx="83" formatCode="0.00">
                  <c:v>0.8</c:v>
                </c:pt>
                <c:pt idx="84" formatCode="0.00">
                  <c:v>0.47</c:v>
                </c:pt>
                <c:pt idx="85" formatCode="0.00">
                  <c:v>7.6999999999999999E-2</c:v>
                </c:pt>
              </c:numCache>
            </c:numRef>
          </c:val>
          <c:smooth val="0"/>
        </c:ser>
        <c:ser>
          <c:idx val="4"/>
          <c:order val="4"/>
          <c:tx>
            <c:strRef>
              <c:f>よもぎ!$AD$121</c:f>
              <c:strCache>
                <c:ptCount val="1"/>
                <c:pt idx="0">
                  <c:v>Sr-90</c:v>
                </c:pt>
              </c:strCache>
            </c:strRef>
          </c:tx>
          <c:spPr>
            <a:ln w="0">
              <a:solidFill>
                <a:srgbClr val="7030A0"/>
              </a:solidFill>
              <a:prstDash val="solid"/>
            </a:ln>
          </c:spPr>
          <c:marker>
            <c:symbol val="circle"/>
            <c:size val="4"/>
            <c:spPr>
              <a:solidFill>
                <a:srgbClr val="7030A0"/>
              </a:solidFill>
              <a:ln>
                <a:solidFill>
                  <a:srgbClr val="7030A0"/>
                </a:solidFill>
                <a:prstDash val="solid"/>
              </a:ln>
            </c:spPr>
          </c:marker>
          <c:cat>
            <c:numRef>
              <c:f>よもぎ!$B$123:$B$217</c:f>
              <c:numCache>
                <c:formatCode>[$-411]m\.d\.ge</c:formatCode>
                <c:ptCount val="95"/>
                <c:pt idx="0">
                  <c:v>29866</c:v>
                </c:pt>
                <c:pt idx="1">
                  <c:v>29895</c:v>
                </c:pt>
                <c:pt idx="2">
                  <c:v>30069</c:v>
                </c:pt>
                <c:pt idx="3">
                  <c:v>30083</c:v>
                </c:pt>
                <c:pt idx="4">
                  <c:v>30111</c:v>
                </c:pt>
                <c:pt idx="5">
                  <c:v>30138</c:v>
                </c:pt>
                <c:pt idx="6">
                  <c:v>30202</c:v>
                </c:pt>
                <c:pt idx="7">
                  <c:v>30243</c:v>
                </c:pt>
                <c:pt idx="8">
                  <c:v>30434</c:v>
                </c:pt>
                <c:pt idx="9">
                  <c:v>30455</c:v>
                </c:pt>
                <c:pt idx="10">
                  <c:v>30468</c:v>
                </c:pt>
                <c:pt idx="11">
                  <c:v>30523</c:v>
                </c:pt>
                <c:pt idx="12">
                  <c:v>30564</c:v>
                </c:pt>
                <c:pt idx="13">
                  <c:v>30616</c:v>
                </c:pt>
                <c:pt idx="14">
                  <c:v>30827</c:v>
                </c:pt>
                <c:pt idx="15">
                  <c:v>30888</c:v>
                </c:pt>
                <c:pt idx="16">
                  <c:v>30944</c:v>
                </c:pt>
                <c:pt idx="17">
                  <c:v>31187</c:v>
                </c:pt>
                <c:pt idx="18">
                  <c:v>31253</c:v>
                </c:pt>
                <c:pt idx="19">
                  <c:v>31294</c:v>
                </c:pt>
                <c:pt idx="20">
                  <c:v>31526</c:v>
                </c:pt>
                <c:pt idx="21">
                  <c:v>31527</c:v>
                </c:pt>
                <c:pt idx="22">
                  <c:v>31528</c:v>
                </c:pt>
                <c:pt idx="23">
                  <c:v>31553</c:v>
                </c:pt>
                <c:pt idx="24">
                  <c:v>31601</c:v>
                </c:pt>
                <c:pt idx="25">
                  <c:v>31665</c:v>
                </c:pt>
                <c:pt idx="26">
                  <c:v>31924</c:v>
                </c:pt>
                <c:pt idx="27">
                  <c:v>31968</c:v>
                </c:pt>
                <c:pt idx="28">
                  <c:v>32036</c:v>
                </c:pt>
                <c:pt idx="29">
                  <c:v>32283</c:v>
                </c:pt>
                <c:pt idx="30">
                  <c:v>32331</c:v>
                </c:pt>
                <c:pt idx="31">
                  <c:v>32413</c:v>
                </c:pt>
                <c:pt idx="32">
                  <c:v>32653</c:v>
                </c:pt>
                <c:pt idx="33">
                  <c:v>32702</c:v>
                </c:pt>
                <c:pt idx="34">
                  <c:v>32764</c:v>
                </c:pt>
                <c:pt idx="35">
                  <c:v>33016</c:v>
                </c:pt>
                <c:pt idx="36">
                  <c:v>33072</c:v>
                </c:pt>
                <c:pt idx="37">
                  <c:v>33122</c:v>
                </c:pt>
                <c:pt idx="38">
                  <c:v>33380</c:v>
                </c:pt>
                <c:pt idx="39">
                  <c:v>33448</c:v>
                </c:pt>
                <c:pt idx="40">
                  <c:v>33491</c:v>
                </c:pt>
                <c:pt idx="41">
                  <c:v>33743</c:v>
                </c:pt>
                <c:pt idx="42">
                  <c:v>33793</c:v>
                </c:pt>
                <c:pt idx="43">
                  <c:v>33869</c:v>
                </c:pt>
                <c:pt idx="44">
                  <c:v>34113</c:v>
                </c:pt>
                <c:pt idx="45">
                  <c:v>34162</c:v>
                </c:pt>
                <c:pt idx="46">
                  <c:v>34233</c:v>
                </c:pt>
                <c:pt idx="47">
                  <c:v>34472</c:v>
                </c:pt>
                <c:pt idx="48">
                  <c:v>34526</c:v>
                </c:pt>
                <c:pt idx="49">
                  <c:v>34596</c:v>
                </c:pt>
                <c:pt idx="50">
                  <c:v>34842</c:v>
                </c:pt>
                <c:pt idx="51">
                  <c:v>34890</c:v>
                </c:pt>
                <c:pt idx="52">
                  <c:v>34960</c:v>
                </c:pt>
                <c:pt idx="53">
                  <c:v>35209</c:v>
                </c:pt>
                <c:pt idx="54">
                  <c:v>35272</c:v>
                </c:pt>
                <c:pt idx="55">
                  <c:v>35332</c:v>
                </c:pt>
                <c:pt idx="56">
                  <c:v>35576</c:v>
                </c:pt>
                <c:pt idx="57">
                  <c:v>35618</c:v>
                </c:pt>
                <c:pt idx="58">
                  <c:v>35698</c:v>
                </c:pt>
                <c:pt idx="59">
                  <c:v>35942</c:v>
                </c:pt>
                <c:pt idx="60">
                  <c:v>35982</c:v>
                </c:pt>
                <c:pt idx="61">
                  <c:v>36066</c:v>
                </c:pt>
                <c:pt idx="62">
                  <c:v>36349</c:v>
                </c:pt>
                <c:pt idx="63">
                  <c:v>36368</c:v>
                </c:pt>
                <c:pt idx="64">
                  <c:v>36713</c:v>
                </c:pt>
                <c:pt idx="65">
                  <c:v>37090</c:v>
                </c:pt>
                <c:pt idx="66">
                  <c:v>37441</c:v>
                </c:pt>
                <c:pt idx="67">
                  <c:v>37809</c:v>
                </c:pt>
                <c:pt idx="68">
                  <c:v>38173</c:v>
                </c:pt>
                <c:pt idx="69">
                  <c:v>38553</c:v>
                </c:pt>
                <c:pt idx="70">
                  <c:v>38908</c:v>
                </c:pt>
                <c:pt idx="71">
                  <c:v>39287</c:v>
                </c:pt>
                <c:pt idx="72">
                  <c:v>39636</c:v>
                </c:pt>
                <c:pt idx="73">
                  <c:v>40009</c:v>
                </c:pt>
                <c:pt idx="74">
                  <c:v>40364</c:v>
                </c:pt>
                <c:pt idx="75">
                  <c:v>40611</c:v>
                </c:pt>
                <c:pt idx="76">
                  <c:v>40612</c:v>
                </c:pt>
                <c:pt idx="77">
                  <c:v>40613</c:v>
                </c:pt>
                <c:pt idx="78">
                  <c:v>40614</c:v>
                </c:pt>
                <c:pt idx="79">
                  <c:v>40865</c:v>
                </c:pt>
                <c:pt idx="80">
                  <c:v>41107</c:v>
                </c:pt>
                <c:pt idx="81">
                  <c:v>41458</c:v>
                </c:pt>
                <c:pt idx="82">
                  <c:v>41835</c:v>
                </c:pt>
                <c:pt idx="83">
                  <c:v>42192</c:v>
                </c:pt>
                <c:pt idx="84">
                  <c:v>42558</c:v>
                </c:pt>
                <c:pt idx="85">
                  <c:v>42922</c:v>
                </c:pt>
              </c:numCache>
            </c:numRef>
          </c:cat>
          <c:val>
            <c:numRef>
              <c:f>よもぎ!$AD$123:$AD$217</c:f>
              <c:numCache>
                <c:formatCode>0.00;"△ "0.00</c:formatCode>
                <c:ptCount val="95"/>
                <c:pt idx="15">
                  <c:v>0.3888888888888889</c:v>
                </c:pt>
                <c:pt idx="18">
                  <c:v>0.87777777777777777</c:v>
                </c:pt>
                <c:pt idx="24">
                  <c:v>0.53703703703703709</c:v>
                </c:pt>
                <c:pt idx="27">
                  <c:v>1.037037037037037</c:v>
                </c:pt>
                <c:pt idx="30">
                  <c:v>0.64</c:v>
                </c:pt>
                <c:pt idx="33">
                  <c:v>0.7</c:v>
                </c:pt>
                <c:pt idx="36">
                  <c:v>0.56999999999999995</c:v>
                </c:pt>
                <c:pt idx="39">
                  <c:v>0.55000000000000004</c:v>
                </c:pt>
                <c:pt idx="42">
                  <c:v>0.7</c:v>
                </c:pt>
                <c:pt idx="45">
                  <c:v>0.21</c:v>
                </c:pt>
                <c:pt idx="48">
                  <c:v>0.36</c:v>
                </c:pt>
                <c:pt idx="51">
                  <c:v>0.34</c:v>
                </c:pt>
                <c:pt idx="54">
                  <c:v>0.34</c:v>
                </c:pt>
                <c:pt idx="57">
                  <c:v>0.28000000000000003</c:v>
                </c:pt>
                <c:pt idx="60">
                  <c:v>0.24</c:v>
                </c:pt>
                <c:pt idx="62" formatCode="0.000;&quot;△ &quot;0.000">
                  <c:v>1</c:v>
                </c:pt>
                <c:pt idx="63" formatCode="0.000;&quot;△ &quot;0.000">
                  <c:v>0.62</c:v>
                </c:pt>
                <c:pt idx="64" formatCode="0.000;&quot;△ &quot;0.000">
                  <c:v>0.11</c:v>
                </c:pt>
                <c:pt idx="65" formatCode="0.000;&quot;△ &quot;0.000">
                  <c:v>0.35</c:v>
                </c:pt>
                <c:pt idx="66" formatCode="0.000;&quot;△ &quot;0.000">
                  <c:v>0.28000000000000003</c:v>
                </c:pt>
                <c:pt idx="67" formatCode="0.000;&quot;△ &quot;0.000">
                  <c:v>0.44</c:v>
                </c:pt>
                <c:pt idx="68" formatCode="0.000;&quot;△ &quot;0.000">
                  <c:v>0.4</c:v>
                </c:pt>
                <c:pt idx="69" formatCode="0.000;&quot;△ &quot;0.000">
                  <c:v>0.56999999999999995</c:v>
                </c:pt>
                <c:pt idx="70" formatCode="0.000;&quot;△ &quot;0.000">
                  <c:v>0.41</c:v>
                </c:pt>
                <c:pt idx="71" formatCode="0.000;&quot;△ &quot;0.000">
                  <c:v>0.49</c:v>
                </c:pt>
                <c:pt idx="72" formatCode="0.000;&quot;△ &quot;0.000">
                  <c:v>0.45</c:v>
                </c:pt>
                <c:pt idx="73" formatCode="0.000;&quot;△ &quot;0.000">
                  <c:v>7.6999999999999999E-2</c:v>
                </c:pt>
                <c:pt idx="74" formatCode="0.000;&quot;△ &quot;0.000">
                  <c:v>6.5000000000000002E-2</c:v>
                </c:pt>
                <c:pt idx="79">
                  <c:v>0.2</c:v>
                </c:pt>
                <c:pt idx="80" formatCode="0.000;&quot;△ &quot;0.000">
                  <c:v>7.0999999999999994E-2</c:v>
                </c:pt>
                <c:pt idx="81" formatCode="0.000;&quot;△ &quot;0.000">
                  <c:v>3.1E-2</c:v>
                </c:pt>
                <c:pt idx="82">
                  <c:v>2.9000000000000001E-2</c:v>
                </c:pt>
                <c:pt idx="83" formatCode="0.000;&quot;△ &quot;0.000">
                  <c:v>7.4999999999999997E-2</c:v>
                </c:pt>
                <c:pt idx="84" formatCode="0.000;&quot;△ &quot;0.000">
                  <c:v>0.13</c:v>
                </c:pt>
                <c:pt idx="85" formatCode="0.000;&quot;△ &quot;0.000">
                  <c:v>7.4999999999999997E-2</c:v>
                </c:pt>
              </c:numCache>
            </c:numRef>
          </c:val>
          <c:smooth val="0"/>
        </c:ser>
        <c:ser>
          <c:idx val="5"/>
          <c:order val="5"/>
          <c:tx>
            <c:strRef>
              <c:f>よもぎ!$AH$122</c:f>
              <c:strCache>
                <c:ptCount val="1"/>
                <c:pt idx="0">
                  <c:v>Cs137崩壊</c:v>
                </c:pt>
              </c:strCache>
            </c:strRef>
          </c:tx>
          <c:spPr>
            <a:ln>
              <a:solidFill>
                <a:srgbClr val="FF0000"/>
              </a:solidFill>
              <a:prstDash val="sysDash"/>
            </a:ln>
          </c:spPr>
          <c:marker>
            <c:symbol val="none"/>
          </c:marker>
          <c:cat>
            <c:numRef>
              <c:f>よもぎ!$B$123:$B$217</c:f>
              <c:numCache>
                <c:formatCode>[$-411]m\.d\.ge</c:formatCode>
                <c:ptCount val="95"/>
                <c:pt idx="0">
                  <c:v>29866</c:v>
                </c:pt>
                <c:pt idx="1">
                  <c:v>29895</c:v>
                </c:pt>
                <c:pt idx="2">
                  <c:v>30069</c:v>
                </c:pt>
                <c:pt idx="3">
                  <c:v>30083</c:v>
                </c:pt>
                <c:pt idx="4">
                  <c:v>30111</c:v>
                </c:pt>
                <c:pt idx="5">
                  <c:v>30138</c:v>
                </c:pt>
                <c:pt idx="6">
                  <c:v>30202</c:v>
                </c:pt>
                <c:pt idx="7">
                  <c:v>30243</c:v>
                </c:pt>
                <c:pt idx="8">
                  <c:v>30434</c:v>
                </c:pt>
                <c:pt idx="9">
                  <c:v>30455</c:v>
                </c:pt>
                <c:pt idx="10">
                  <c:v>30468</c:v>
                </c:pt>
                <c:pt idx="11">
                  <c:v>30523</c:v>
                </c:pt>
                <c:pt idx="12">
                  <c:v>30564</c:v>
                </c:pt>
                <c:pt idx="13">
                  <c:v>30616</c:v>
                </c:pt>
                <c:pt idx="14">
                  <c:v>30827</c:v>
                </c:pt>
                <c:pt idx="15">
                  <c:v>30888</c:v>
                </c:pt>
                <c:pt idx="16">
                  <c:v>30944</c:v>
                </c:pt>
                <c:pt idx="17">
                  <c:v>31187</c:v>
                </c:pt>
                <c:pt idx="18">
                  <c:v>31253</c:v>
                </c:pt>
                <c:pt idx="19">
                  <c:v>31294</c:v>
                </c:pt>
                <c:pt idx="20">
                  <c:v>31526</c:v>
                </c:pt>
                <c:pt idx="21">
                  <c:v>31527</c:v>
                </c:pt>
                <c:pt idx="22">
                  <c:v>31528</c:v>
                </c:pt>
                <c:pt idx="23">
                  <c:v>31553</c:v>
                </c:pt>
                <c:pt idx="24">
                  <c:v>31601</c:v>
                </c:pt>
                <c:pt idx="25">
                  <c:v>31665</c:v>
                </c:pt>
                <c:pt idx="26">
                  <c:v>31924</c:v>
                </c:pt>
                <c:pt idx="27">
                  <c:v>31968</c:v>
                </c:pt>
                <c:pt idx="28">
                  <c:v>32036</c:v>
                </c:pt>
                <c:pt idx="29">
                  <c:v>32283</c:v>
                </c:pt>
                <c:pt idx="30">
                  <c:v>32331</c:v>
                </c:pt>
                <c:pt idx="31">
                  <c:v>32413</c:v>
                </c:pt>
                <c:pt idx="32">
                  <c:v>32653</c:v>
                </c:pt>
                <c:pt idx="33">
                  <c:v>32702</c:v>
                </c:pt>
                <c:pt idx="34">
                  <c:v>32764</c:v>
                </c:pt>
                <c:pt idx="35">
                  <c:v>33016</c:v>
                </c:pt>
                <c:pt idx="36">
                  <c:v>33072</c:v>
                </c:pt>
                <c:pt idx="37">
                  <c:v>33122</c:v>
                </c:pt>
                <c:pt idx="38">
                  <c:v>33380</c:v>
                </c:pt>
                <c:pt idx="39">
                  <c:v>33448</c:v>
                </c:pt>
                <c:pt idx="40">
                  <c:v>33491</c:v>
                </c:pt>
                <c:pt idx="41">
                  <c:v>33743</c:v>
                </c:pt>
                <c:pt idx="42">
                  <c:v>33793</c:v>
                </c:pt>
                <c:pt idx="43">
                  <c:v>33869</c:v>
                </c:pt>
                <c:pt idx="44">
                  <c:v>34113</c:v>
                </c:pt>
                <c:pt idx="45">
                  <c:v>34162</c:v>
                </c:pt>
                <c:pt idx="46">
                  <c:v>34233</c:v>
                </c:pt>
                <c:pt idx="47">
                  <c:v>34472</c:v>
                </c:pt>
                <c:pt idx="48">
                  <c:v>34526</c:v>
                </c:pt>
                <c:pt idx="49">
                  <c:v>34596</c:v>
                </c:pt>
                <c:pt idx="50">
                  <c:v>34842</c:v>
                </c:pt>
                <c:pt idx="51">
                  <c:v>34890</c:v>
                </c:pt>
                <c:pt idx="52">
                  <c:v>34960</c:v>
                </c:pt>
                <c:pt idx="53">
                  <c:v>35209</c:v>
                </c:pt>
                <c:pt idx="54">
                  <c:v>35272</c:v>
                </c:pt>
                <c:pt idx="55">
                  <c:v>35332</c:v>
                </c:pt>
                <c:pt idx="56">
                  <c:v>35576</c:v>
                </c:pt>
                <c:pt idx="57">
                  <c:v>35618</c:v>
                </c:pt>
                <c:pt idx="58">
                  <c:v>35698</c:v>
                </c:pt>
                <c:pt idx="59">
                  <c:v>35942</c:v>
                </c:pt>
                <c:pt idx="60">
                  <c:v>35982</c:v>
                </c:pt>
                <c:pt idx="61">
                  <c:v>36066</c:v>
                </c:pt>
                <c:pt idx="62">
                  <c:v>36349</c:v>
                </c:pt>
                <c:pt idx="63">
                  <c:v>36368</c:v>
                </c:pt>
                <c:pt idx="64">
                  <c:v>36713</c:v>
                </c:pt>
                <c:pt idx="65">
                  <c:v>37090</c:v>
                </c:pt>
                <c:pt idx="66">
                  <c:v>37441</c:v>
                </c:pt>
                <c:pt idx="67">
                  <c:v>37809</c:v>
                </c:pt>
                <c:pt idx="68">
                  <c:v>38173</c:v>
                </c:pt>
                <c:pt idx="69">
                  <c:v>38553</c:v>
                </c:pt>
                <c:pt idx="70">
                  <c:v>38908</c:v>
                </c:pt>
                <c:pt idx="71">
                  <c:v>39287</c:v>
                </c:pt>
                <c:pt idx="72">
                  <c:v>39636</c:v>
                </c:pt>
                <c:pt idx="73">
                  <c:v>40009</c:v>
                </c:pt>
                <c:pt idx="74">
                  <c:v>40364</c:v>
                </c:pt>
                <c:pt idx="75">
                  <c:v>40611</c:v>
                </c:pt>
                <c:pt idx="76">
                  <c:v>40612</c:v>
                </c:pt>
                <c:pt idx="77">
                  <c:v>40613</c:v>
                </c:pt>
                <c:pt idx="78">
                  <c:v>40614</c:v>
                </c:pt>
                <c:pt idx="79">
                  <c:v>40865</c:v>
                </c:pt>
                <c:pt idx="80">
                  <c:v>41107</c:v>
                </c:pt>
                <c:pt idx="81">
                  <c:v>41458</c:v>
                </c:pt>
                <c:pt idx="82">
                  <c:v>41835</c:v>
                </c:pt>
                <c:pt idx="83">
                  <c:v>42192</c:v>
                </c:pt>
                <c:pt idx="84">
                  <c:v>42558</c:v>
                </c:pt>
                <c:pt idx="85">
                  <c:v>42922</c:v>
                </c:pt>
              </c:numCache>
            </c:numRef>
          </c:cat>
          <c:val>
            <c:numRef>
              <c:f>よもぎ!$AH$123:$AH$217</c:f>
              <c:numCache>
                <c:formatCode>0.000</c:formatCode>
                <c:ptCount val="95"/>
                <c:pt idx="0" formatCode="0.0">
                  <c:v>10</c:v>
                </c:pt>
                <c:pt idx="1">
                  <c:v>9.9817146231258551</c:v>
                </c:pt>
                <c:pt idx="2">
                  <c:v>9.8727023714724993</c:v>
                </c:pt>
                <c:pt idx="3">
                  <c:v>9.8639831940156881</c:v>
                </c:pt>
                <c:pt idx="4">
                  <c:v>9.8465679335919596</c:v>
                </c:pt>
                <c:pt idx="5">
                  <c:v>9.8298037671423284</c:v>
                </c:pt>
                <c:pt idx="6">
                  <c:v>9.7901804050394254</c:v>
                </c:pt>
                <c:pt idx="7">
                  <c:v>9.7648806638748695</c:v>
                </c:pt>
                <c:pt idx="8">
                  <c:v>9.6478799009322351</c:v>
                </c:pt>
                <c:pt idx="9">
                  <c:v>9.6351017884409611</c:v>
                </c:pt>
                <c:pt idx="10">
                  <c:v>9.6272000109134517</c:v>
                </c:pt>
                <c:pt idx="11">
                  <c:v>9.5938410551755862</c:v>
                </c:pt>
                <c:pt idx="12">
                  <c:v>9.5690486932958283</c:v>
                </c:pt>
                <c:pt idx="13">
                  <c:v>9.5376968585741206</c:v>
                </c:pt>
                <c:pt idx="14">
                  <c:v>9.4115312899093126</c:v>
                </c:pt>
                <c:pt idx="15">
                  <c:v>9.3753688510273445</c:v>
                </c:pt>
                <c:pt idx="16">
                  <c:v>9.3422928911337344</c:v>
                </c:pt>
                <c:pt idx="17">
                  <c:v>9.200113339471045</c:v>
                </c:pt>
                <c:pt idx="18">
                  <c:v>9.1618717245055574</c:v>
                </c:pt>
                <c:pt idx="19">
                  <c:v>9.1381956558711597</c:v>
                </c:pt>
                <c:pt idx="20">
                  <c:v>9.0053717655380225</c:v>
                </c:pt>
                <c:pt idx="22" formatCode="0.0">
                  <c:v>10</c:v>
                </c:pt>
                <c:pt idx="23" formatCode="0.00">
                  <c:v>9.9842347548520287</c:v>
                </c:pt>
                <c:pt idx="24">
                  <c:v>9.9540351220439582</c:v>
                </c:pt>
                <c:pt idx="25">
                  <c:v>9.9139109906402219</c:v>
                </c:pt>
                <c:pt idx="26">
                  <c:v>9.7531785729637903</c:v>
                </c:pt>
                <c:pt idx="27">
                  <c:v>9.7261328070753486</c:v>
                </c:pt>
                <c:pt idx="28">
                  <c:v>9.6844822484961153</c:v>
                </c:pt>
                <c:pt idx="29">
                  <c:v>9.5346876777739524</c:v>
                </c:pt>
                <c:pt idx="30">
                  <c:v>9.5058478043256134</c:v>
                </c:pt>
                <c:pt idx="31">
                  <c:v>9.4567813447979105</c:v>
                </c:pt>
                <c:pt idx="32">
                  <c:v>9.3146227945250377</c:v>
                </c:pt>
                <c:pt idx="33">
                  <c:v>9.2858625021760606</c:v>
                </c:pt>
                <c:pt idx="34">
                  <c:v>9.2495991598342524</c:v>
                </c:pt>
                <c:pt idx="35">
                  <c:v>9.1036579898482941</c:v>
                </c:pt>
                <c:pt idx="36">
                  <c:v>9.0715406159783214</c:v>
                </c:pt>
                <c:pt idx="37">
                  <c:v>9.0429601503172634</c:v>
                </c:pt>
                <c:pt idx="38">
                  <c:v>8.8969097714737071</c:v>
                </c:pt>
                <c:pt idx="39">
                  <c:v>8.8588102236923554</c:v>
                </c:pt>
                <c:pt idx="40">
                  <c:v>8.8348021130511647</c:v>
                </c:pt>
                <c:pt idx="41">
                  <c:v>8.6954056554649757</c:v>
                </c:pt>
                <c:pt idx="42">
                  <c:v>8.6680102269192147</c:v>
                </c:pt>
                <c:pt idx="43">
                  <c:v>8.6265343881277428</c:v>
                </c:pt>
                <c:pt idx="44">
                  <c:v>8.4947117790590934</c:v>
                </c:pt>
                <c:pt idx="45">
                  <c:v>8.46848308471737</c:v>
                </c:pt>
                <c:pt idx="46">
                  <c:v>8.4306218640103623</c:v>
                </c:pt>
                <c:pt idx="47">
                  <c:v>8.3044130813472279</c:v>
                </c:pt>
                <c:pt idx="48">
                  <c:v>8.2761599776703942</c:v>
                </c:pt>
                <c:pt idx="49">
                  <c:v>8.2396785983432004</c:v>
                </c:pt>
                <c:pt idx="50">
                  <c:v>8.1127434895411419</c:v>
                </c:pt>
                <c:pt idx="51">
                  <c:v>8.088204615960354</c:v>
                </c:pt>
                <c:pt idx="52">
                  <c:v>8.0525517453697741</c:v>
                </c:pt>
                <c:pt idx="53">
                  <c:v>7.9269984123594908</c:v>
                </c:pt>
                <c:pt idx="54">
                  <c:v>7.8955434248481282</c:v>
                </c:pt>
                <c:pt idx="55">
                  <c:v>7.8657023432883104</c:v>
                </c:pt>
                <c:pt idx="56">
                  <c:v>7.7455060560658708</c:v>
                </c:pt>
                <c:pt idx="57">
                  <c:v>7.7250026073383466</c:v>
                </c:pt>
                <c:pt idx="58">
                  <c:v>7.6860984493862201</c:v>
                </c:pt>
                <c:pt idx="59">
                  <c:v>7.5686467004485456</c:v>
                </c:pt>
                <c:pt idx="60">
                  <c:v>7.5495642804825653</c:v>
                </c:pt>
                <c:pt idx="61">
                  <c:v>7.5096476566396362</c:v>
                </c:pt>
                <c:pt idx="62">
                  <c:v>7.3767134561253167</c:v>
                </c:pt>
                <c:pt idx="63">
                  <c:v>7.3678733100487843</c:v>
                </c:pt>
                <c:pt idx="64">
                  <c:v>7.2091849344898957</c:v>
                </c:pt>
                <c:pt idx="65">
                  <c:v>7.0396830569098414</c:v>
                </c:pt>
                <c:pt idx="66">
                  <c:v>6.8854554329429893</c:v>
                </c:pt>
                <c:pt idx="67">
                  <c:v>6.7273851092846861</c:v>
                </c:pt>
                <c:pt idx="68">
                  <c:v>6.5746031300829912</c:v>
                </c:pt>
                <c:pt idx="69">
                  <c:v>6.4188060958695603</c:v>
                </c:pt>
                <c:pt idx="70">
                  <c:v>6.2765961600289373</c:v>
                </c:pt>
                <c:pt idx="71">
                  <c:v>6.1282476824719883</c:v>
                </c:pt>
                <c:pt idx="72">
                  <c:v>5.9947446934954076</c:v>
                </c:pt>
                <c:pt idx="73">
                  <c:v>5.8552745905669488</c:v>
                </c:pt>
                <c:pt idx="74">
                  <c:v>5.7255498081982186</c:v>
                </c:pt>
                <c:pt idx="75">
                  <c:v>5.6369899602207401</c:v>
                </c:pt>
                <c:pt idx="77" formatCode="0.0">
                  <c:v>10.00063112733014</c:v>
                </c:pt>
                <c:pt idx="78">
                  <c:v>10</c:v>
                </c:pt>
                <c:pt idx="79">
                  <c:v>9.8428400942161502</c:v>
                </c:pt>
                <c:pt idx="80">
                  <c:v>9.6936545121584512</c:v>
                </c:pt>
                <c:pt idx="81">
                  <c:v>9.4812828342178808</c:v>
                </c:pt>
                <c:pt idx="82">
                  <c:v>9.2583595416582902</c:v>
                </c:pt>
                <c:pt idx="83">
                  <c:v>9.0520960888733324</c:v>
                </c:pt>
                <c:pt idx="84">
                  <c:v>8.8454023144865115</c:v>
                </c:pt>
                <c:pt idx="85">
                  <c:v>8.6445192000982232</c:v>
                </c:pt>
              </c:numCache>
            </c:numRef>
          </c:val>
          <c:smooth val="0"/>
        </c:ser>
        <c:ser>
          <c:idx val="6"/>
          <c:order val="6"/>
          <c:tx>
            <c:strRef>
              <c:f>よもぎ!$AI$122</c:f>
              <c:strCache>
                <c:ptCount val="1"/>
                <c:pt idx="0">
                  <c:v>Cs134崩壊</c:v>
                </c:pt>
              </c:strCache>
            </c:strRef>
          </c:tx>
          <c:spPr>
            <a:ln>
              <a:solidFill>
                <a:srgbClr val="FF0000"/>
              </a:solidFill>
              <a:prstDash val="sysDot"/>
            </a:ln>
          </c:spPr>
          <c:marker>
            <c:symbol val="none"/>
          </c:marker>
          <c:cat>
            <c:numRef>
              <c:f>よもぎ!$B$123:$B$217</c:f>
              <c:numCache>
                <c:formatCode>[$-411]m\.d\.ge</c:formatCode>
                <c:ptCount val="95"/>
                <c:pt idx="0">
                  <c:v>29866</c:v>
                </c:pt>
                <c:pt idx="1">
                  <c:v>29895</c:v>
                </c:pt>
                <c:pt idx="2">
                  <c:v>30069</c:v>
                </c:pt>
                <c:pt idx="3">
                  <c:v>30083</c:v>
                </c:pt>
                <c:pt idx="4">
                  <c:v>30111</c:v>
                </c:pt>
                <c:pt idx="5">
                  <c:v>30138</c:v>
                </c:pt>
                <c:pt idx="6">
                  <c:v>30202</c:v>
                </c:pt>
                <c:pt idx="7">
                  <c:v>30243</c:v>
                </c:pt>
                <c:pt idx="8">
                  <c:v>30434</c:v>
                </c:pt>
                <c:pt idx="9">
                  <c:v>30455</c:v>
                </c:pt>
                <c:pt idx="10">
                  <c:v>30468</c:v>
                </c:pt>
                <c:pt idx="11">
                  <c:v>30523</c:v>
                </c:pt>
                <c:pt idx="12">
                  <c:v>30564</c:v>
                </c:pt>
                <c:pt idx="13">
                  <c:v>30616</c:v>
                </c:pt>
                <c:pt idx="14">
                  <c:v>30827</c:v>
                </c:pt>
                <c:pt idx="15">
                  <c:v>30888</c:v>
                </c:pt>
                <c:pt idx="16">
                  <c:v>30944</c:v>
                </c:pt>
                <c:pt idx="17">
                  <c:v>31187</c:v>
                </c:pt>
                <c:pt idx="18">
                  <c:v>31253</c:v>
                </c:pt>
                <c:pt idx="19">
                  <c:v>31294</c:v>
                </c:pt>
                <c:pt idx="20">
                  <c:v>31526</c:v>
                </c:pt>
                <c:pt idx="21">
                  <c:v>31527</c:v>
                </c:pt>
                <c:pt idx="22">
                  <c:v>31528</c:v>
                </c:pt>
                <c:pt idx="23">
                  <c:v>31553</c:v>
                </c:pt>
                <c:pt idx="24">
                  <c:v>31601</c:v>
                </c:pt>
                <c:pt idx="25">
                  <c:v>31665</c:v>
                </c:pt>
                <c:pt idx="26">
                  <c:v>31924</c:v>
                </c:pt>
                <c:pt idx="27">
                  <c:v>31968</c:v>
                </c:pt>
                <c:pt idx="28">
                  <c:v>32036</c:v>
                </c:pt>
                <c:pt idx="29">
                  <c:v>32283</c:v>
                </c:pt>
                <c:pt idx="30">
                  <c:v>32331</c:v>
                </c:pt>
                <c:pt idx="31">
                  <c:v>32413</c:v>
                </c:pt>
                <c:pt idx="32">
                  <c:v>32653</c:v>
                </c:pt>
                <c:pt idx="33">
                  <c:v>32702</c:v>
                </c:pt>
                <c:pt idx="34">
                  <c:v>32764</c:v>
                </c:pt>
                <c:pt idx="35">
                  <c:v>33016</c:v>
                </c:pt>
                <c:pt idx="36">
                  <c:v>33072</c:v>
                </c:pt>
                <c:pt idx="37">
                  <c:v>33122</c:v>
                </c:pt>
                <c:pt idx="38">
                  <c:v>33380</c:v>
                </c:pt>
                <c:pt idx="39">
                  <c:v>33448</c:v>
                </c:pt>
                <c:pt idx="40">
                  <c:v>33491</c:v>
                </c:pt>
                <c:pt idx="41">
                  <c:v>33743</c:v>
                </c:pt>
                <c:pt idx="42">
                  <c:v>33793</c:v>
                </c:pt>
                <c:pt idx="43">
                  <c:v>33869</c:v>
                </c:pt>
                <c:pt idx="44">
                  <c:v>34113</c:v>
                </c:pt>
                <c:pt idx="45">
                  <c:v>34162</c:v>
                </c:pt>
                <c:pt idx="46">
                  <c:v>34233</c:v>
                </c:pt>
                <c:pt idx="47">
                  <c:v>34472</c:v>
                </c:pt>
                <c:pt idx="48">
                  <c:v>34526</c:v>
                </c:pt>
                <c:pt idx="49">
                  <c:v>34596</c:v>
                </c:pt>
                <c:pt idx="50">
                  <c:v>34842</c:v>
                </c:pt>
                <c:pt idx="51">
                  <c:v>34890</c:v>
                </c:pt>
                <c:pt idx="52">
                  <c:v>34960</c:v>
                </c:pt>
                <c:pt idx="53">
                  <c:v>35209</c:v>
                </c:pt>
                <c:pt idx="54">
                  <c:v>35272</c:v>
                </c:pt>
                <c:pt idx="55">
                  <c:v>35332</c:v>
                </c:pt>
                <c:pt idx="56">
                  <c:v>35576</c:v>
                </c:pt>
                <c:pt idx="57">
                  <c:v>35618</c:v>
                </c:pt>
                <c:pt idx="58">
                  <c:v>35698</c:v>
                </c:pt>
                <c:pt idx="59">
                  <c:v>35942</c:v>
                </c:pt>
                <c:pt idx="60">
                  <c:v>35982</c:v>
                </c:pt>
                <c:pt idx="61">
                  <c:v>36066</c:v>
                </c:pt>
                <c:pt idx="62">
                  <c:v>36349</c:v>
                </c:pt>
                <c:pt idx="63">
                  <c:v>36368</c:v>
                </c:pt>
                <c:pt idx="64">
                  <c:v>36713</c:v>
                </c:pt>
                <c:pt idx="65">
                  <c:v>37090</c:v>
                </c:pt>
                <c:pt idx="66">
                  <c:v>37441</c:v>
                </c:pt>
                <c:pt idx="67">
                  <c:v>37809</c:v>
                </c:pt>
                <c:pt idx="68">
                  <c:v>38173</c:v>
                </c:pt>
                <c:pt idx="69">
                  <c:v>38553</c:v>
                </c:pt>
                <c:pt idx="70">
                  <c:v>38908</c:v>
                </c:pt>
                <c:pt idx="71">
                  <c:v>39287</c:v>
                </c:pt>
                <c:pt idx="72">
                  <c:v>39636</c:v>
                </c:pt>
                <c:pt idx="73">
                  <c:v>40009</c:v>
                </c:pt>
                <c:pt idx="74">
                  <c:v>40364</c:v>
                </c:pt>
                <c:pt idx="75">
                  <c:v>40611</c:v>
                </c:pt>
                <c:pt idx="76">
                  <c:v>40612</c:v>
                </c:pt>
                <c:pt idx="77">
                  <c:v>40613</c:v>
                </c:pt>
                <c:pt idx="78">
                  <c:v>40614</c:v>
                </c:pt>
                <c:pt idx="79">
                  <c:v>40865</c:v>
                </c:pt>
                <c:pt idx="80">
                  <c:v>41107</c:v>
                </c:pt>
                <c:pt idx="81">
                  <c:v>41458</c:v>
                </c:pt>
                <c:pt idx="82">
                  <c:v>41835</c:v>
                </c:pt>
                <c:pt idx="83">
                  <c:v>42192</c:v>
                </c:pt>
                <c:pt idx="84">
                  <c:v>42558</c:v>
                </c:pt>
                <c:pt idx="85">
                  <c:v>42922</c:v>
                </c:pt>
              </c:numCache>
            </c:numRef>
          </c:cat>
          <c:val>
            <c:numRef>
              <c:f>よもぎ!$AI$123:$AI$217</c:f>
              <c:numCache>
                <c:formatCode>0.000</c:formatCode>
                <c:ptCount val="95"/>
                <c:pt idx="0" formatCode="0.0">
                  <c:v>10</c:v>
                </c:pt>
                <c:pt idx="1">
                  <c:v>9.7363795174109988</c:v>
                </c:pt>
                <c:pt idx="2">
                  <c:v>8.2943519263319274</c:v>
                </c:pt>
                <c:pt idx="3">
                  <c:v>8.1880643779813251</c:v>
                </c:pt>
                <c:pt idx="4">
                  <c:v>7.9795578768405973</c:v>
                </c:pt>
                <c:pt idx="5">
                  <c:v>7.7835280697730802</c:v>
                </c:pt>
                <c:pt idx="6">
                  <c:v>7.3378860883894728</c:v>
                </c:pt>
                <c:pt idx="7">
                  <c:v>7.0658989570837702</c:v>
                </c:pt>
                <c:pt idx="8">
                  <c:v>5.9258536015852501</c:v>
                </c:pt>
                <c:pt idx="9">
                  <c:v>5.8123144699375189</c:v>
                </c:pt>
                <c:pt idx="10">
                  <c:v>5.7431211801102586</c:v>
                </c:pt>
                <c:pt idx="11">
                  <c:v>5.4593787798865847</c:v>
                </c:pt>
                <c:pt idx="12">
                  <c:v>5.2570206681407425</c:v>
                </c:pt>
                <c:pt idx="13">
                  <c:v>5.0111244796975063</c:v>
                </c:pt>
                <c:pt idx="14">
                  <c:v>4.1258834735461454</c:v>
                </c:pt>
                <c:pt idx="15">
                  <c:v>3.9004228048852561</c:v>
                </c:pt>
                <c:pt idx="16">
                  <c:v>3.7043059390836568</c:v>
                </c:pt>
                <c:pt idx="17">
                  <c:v>2.9613234780264239</c:v>
                </c:pt>
                <c:pt idx="18">
                  <c:v>2.7866353792702059</c:v>
                </c:pt>
                <c:pt idx="19">
                  <c:v>2.6833455552428296</c:v>
                </c:pt>
                <c:pt idx="20">
                  <c:v>2.1669882485629448</c:v>
                </c:pt>
                <c:pt idx="22" formatCode="0.0">
                  <c:v>10</c:v>
                </c:pt>
                <c:pt idx="23">
                  <c:v>9.772323599248681</c:v>
                </c:pt>
                <c:pt idx="24">
                  <c:v>9.3496142279488055</c:v>
                </c:pt>
                <c:pt idx="25">
                  <c:v>8.8143067719512924</c:v>
                </c:pt>
                <c:pt idx="26">
                  <c:v>6.9432976113784139</c:v>
                </c:pt>
                <c:pt idx="27">
                  <c:v>6.6674839472042988</c:v>
                </c:pt>
                <c:pt idx="28">
                  <c:v>6.262620607482873</c:v>
                </c:pt>
                <c:pt idx="29">
                  <c:v>4.9880954916832625</c:v>
                </c:pt>
                <c:pt idx="30">
                  <c:v>4.7723315858057189</c:v>
                </c:pt>
                <c:pt idx="31">
                  <c:v>4.4251044419024561</c:v>
                </c:pt>
                <c:pt idx="32">
                  <c:v>3.5473397590975191</c:v>
                </c:pt>
                <c:pt idx="33">
                  <c:v>3.3907717201442416</c:v>
                </c:pt>
                <c:pt idx="34">
                  <c:v>3.2025299123140778</c:v>
                </c:pt>
                <c:pt idx="35">
                  <c:v>2.5390509691476608</c:v>
                </c:pt>
                <c:pt idx="36">
                  <c:v>2.4113851382648974</c:v>
                </c:pt>
                <c:pt idx="37">
                  <c:v>2.3028320191489859</c:v>
                </c:pt>
                <c:pt idx="38">
                  <c:v>1.8156827396635271</c:v>
                </c:pt>
                <c:pt idx="39">
                  <c:v>1.7054307490062492</c:v>
                </c:pt>
                <c:pt idx="40">
                  <c:v>1.6391940665204743</c:v>
                </c:pt>
                <c:pt idx="41">
                  <c:v>1.2995966929821854</c:v>
                </c:pt>
                <c:pt idx="42">
                  <c:v>1.2410928594894357</c:v>
                </c:pt>
                <c:pt idx="43">
                  <c:v>1.1571714487945783</c:v>
                </c:pt>
                <c:pt idx="44">
                  <c:v>0.92422268729495616</c:v>
                </c:pt>
                <c:pt idx="45">
                  <c:v>0.88343050398779144</c:v>
                </c:pt>
                <c:pt idx="46">
                  <c:v>0.82749667176356911</c:v>
                </c:pt>
                <c:pt idx="47">
                  <c:v>0.66396563676782105</c:v>
                </c:pt>
                <c:pt idx="48">
                  <c:v>0.63174372522397371</c:v>
                </c:pt>
                <c:pt idx="49">
                  <c:v>0.59229066542593767</c:v>
                </c:pt>
                <c:pt idx="50">
                  <c:v>0.47218657018656607</c:v>
                </c:pt>
                <c:pt idx="51">
                  <c:v>0.45176177702528031</c:v>
                </c:pt>
                <c:pt idx="52">
                  <c:v>0.42354877910887601</c:v>
                </c:pt>
                <c:pt idx="53">
                  <c:v>0.33673008319350584</c:v>
                </c:pt>
                <c:pt idx="54">
                  <c:v>0.31774335266748299</c:v>
                </c:pt>
                <c:pt idx="55">
                  <c:v>0.3006569787310121</c:v>
                </c:pt>
                <c:pt idx="56">
                  <c:v>0.2401320920302854</c:v>
                </c:pt>
                <c:pt idx="57">
                  <c:v>0.23101840185479891</c:v>
                </c:pt>
                <c:pt idx="58">
                  <c:v>0.2146049140137537</c:v>
                </c:pt>
                <c:pt idx="59">
                  <c:v>0.17140306265169883</c:v>
                </c:pt>
                <c:pt idx="60">
                  <c:v>0.16520193170175682</c:v>
                </c:pt>
                <c:pt idx="61">
                  <c:v>0.15290013279635833</c:v>
                </c:pt>
                <c:pt idx="62">
                  <c:v>0.11781033963689591</c:v>
                </c:pt>
                <c:pt idx="63">
                  <c:v>0.11576619687951786</c:v>
                </c:pt>
                <c:pt idx="64">
                  <c:v>8.4246516841060798E-2</c:v>
                </c:pt>
                <c:pt idx="65">
                  <c:v>5.95277375485192E-2</c:v>
                </c:pt>
                <c:pt idx="66">
                  <c:v>4.3081324433001215E-2</c:v>
                </c:pt>
                <c:pt idx="67">
                  <c:v>3.0694265586233116E-2</c:v>
                </c:pt>
                <c:pt idx="68">
                  <c:v>2.1949558677146291E-2</c:v>
                </c:pt>
                <c:pt idx="69">
                  <c:v>1.5466532414599481E-2</c:v>
                </c:pt>
                <c:pt idx="70">
                  <c:v>1.1152244438465695E-2</c:v>
                </c:pt>
                <c:pt idx="71">
                  <c:v>7.8655578529151036E-3</c:v>
                </c:pt>
                <c:pt idx="72">
                  <c:v>5.7029474787200513E-3</c:v>
                </c:pt>
                <c:pt idx="73">
                  <c:v>4.0445214247498912E-3</c:v>
                </c:pt>
                <c:pt idx="74">
                  <c:v>2.9163286479680054E-3</c:v>
                </c:pt>
                <c:pt idx="75">
                  <c:v>2.3228176657890797E-3</c:v>
                </c:pt>
                <c:pt idx="77" formatCode="0.0">
                  <c:v>10.009216574735099</c:v>
                </c:pt>
                <c:pt idx="78">
                  <c:v>10</c:v>
                </c:pt>
                <c:pt idx="79">
                  <c:v>7.9355733561677937</c:v>
                </c:pt>
                <c:pt idx="80">
                  <c:v>6.3497612897088596</c:v>
                </c:pt>
                <c:pt idx="81">
                  <c:v>4.5954396632509802</c:v>
                </c:pt>
                <c:pt idx="82">
                  <c:v>3.24709123239065</c:v>
                </c:pt>
                <c:pt idx="83">
                  <c:v>2.3370265268226449</c:v>
                </c:pt>
                <c:pt idx="84">
                  <c:v>1.6681381518349661</c:v>
                </c:pt>
                <c:pt idx="85">
                  <c:v>1.1928904486221135</c:v>
                </c:pt>
              </c:numCache>
            </c:numRef>
          </c:val>
          <c:smooth val="0"/>
        </c:ser>
        <c:dLbls>
          <c:showLegendKey val="0"/>
          <c:showVal val="0"/>
          <c:showCatName val="0"/>
          <c:showSerName val="0"/>
          <c:showPercent val="0"/>
          <c:showBubbleSize val="0"/>
        </c:dLbls>
        <c:marker val="1"/>
        <c:smooth val="0"/>
        <c:axId val="267880320"/>
        <c:axId val="267881856"/>
      </c:lineChart>
      <c:dateAx>
        <c:axId val="267880320"/>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267881856"/>
        <c:crossesAt val="1E-3"/>
        <c:auto val="0"/>
        <c:lblOffset val="100"/>
        <c:baseTimeUnit val="days"/>
        <c:majorUnit val="24"/>
        <c:majorTimeUnit val="months"/>
      </c:dateAx>
      <c:valAx>
        <c:axId val="267881856"/>
        <c:scaling>
          <c:logBase val="10"/>
          <c:orientation val="minMax"/>
          <c:max val="2000"/>
          <c:min val="1.0000000000000002E-3"/>
        </c:scaling>
        <c:delete val="0"/>
        <c:axPos val="l"/>
        <c:majorGridlines>
          <c:spPr>
            <a:ln w="3175">
              <a:solidFill>
                <a:schemeClr val="bg1">
                  <a:lumMod val="85000"/>
                </a:schemeClr>
              </a:solidFill>
              <a:prstDash val="solid"/>
            </a:ln>
          </c:spPr>
        </c:majorGridlines>
        <c:minorGridlines>
          <c:spPr>
            <a:ln w="3175">
              <a:solidFill>
                <a:schemeClr val="bg1">
                  <a:lumMod val="85000"/>
                </a:schemeClr>
              </a:solidFill>
              <a:prstDash val="solid"/>
            </a:ln>
          </c:spPr>
        </c:minorGridlines>
        <c:title>
          <c:tx>
            <c:rich>
              <a:bodyPr/>
              <a:lstStyle/>
              <a:p>
                <a:pPr>
                  <a:defRPr sz="900" b="0" i="0" u="none" strike="noStrike" baseline="0">
                    <a:solidFill>
                      <a:srgbClr val="000000"/>
                    </a:solidFill>
                    <a:latin typeface="Meiryo UI"/>
                    <a:ea typeface="Meiryo UI"/>
                    <a:cs typeface="Meiryo UI"/>
                  </a:defRPr>
                </a:pPr>
                <a:r>
                  <a:rPr lang="en-US" altLang="en-US"/>
                  <a:t>Bq/kg</a:t>
                </a:r>
                <a:r>
                  <a:rPr lang="ja-JP" altLang="en-US"/>
                  <a:t>生</a:t>
                </a:r>
              </a:p>
            </c:rich>
          </c:tx>
          <c:layout>
            <c:manualLayout>
              <c:xMode val="edge"/>
              <c:yMode val="edge"/>
              <c:x val="8.0919815818871011E-5"/>
              <c:y val="0.32766229221347326"/>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67880320"/>
        <c:crosses val="autoZero"/>
        <c:crossBetween val="between"/>
      </c:valAx>
      <c:spPr>
        <a:noFill/>
        <a:ln w="12700">
          <a:solidFill>
            <a:srgbClr val="808080"/>
          </a:solidFill>
          <a:prstDash val="solid"/>
        </a:ln>
      </c:spPr>
    </c:plotArea>
    <c:legend>
      <c:legendPos val="r"/>
      <c:layout>
        <c:manualLayout>
          <c:xMode val="edge"/>
          <c:yMode val="edge"/>
          <c:x val="0.14304928315412185"/>
          <c:y val="6.5843749999999991E-3"/>
          <c:w val="0.79603745519713265"/>
          <c:h val="0.1190625"/>
        </c:manualLayout>
      </c:layout>
      <c:overlay val="0"/>
      <c:spPr>
        <a:solidFill>
          <a:schemeClr val="bg1"/>
        </a:solidFill>
        <a:ln w="25400">
          <a:noFill/>
        </a:ln>
      </c:spPr>
      <c:txPr>
        <a:bodyPr/>
        <a:lstStyle/>
        <a:p>
          <a:pPr>
            <a:defRPr sz="9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4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Meiryo UI"/>
                <a:ea typeface="Meiryo UI"/>
                <a:cs typeface="Meiryo UI"/>
              </a:defRPr>
            </a:pPr>
            <a:r>
              <a:rPr lang="ja-JP" altLang="en-US"/>
              <a:t>よもぎ</a:t>
            </a:r>
            <a:r>
              <a:rPr lang="en-US" altLang="ja-JP"/>
              <a:t>(</a:t>
            </a:r>
            <a:r>
              <a:rPr lang="ja-JP" altLang="en-US"/>
              <a:t>岩出山</a:t>
            </a:r>
            <a:r>
              <a:rPr lang="en-US" altLang="ja-JP"/>
              <a:t>)</a:t>
            </a:r>
            <a:endParaRPr lang="ja-JP" altLang="en-US"/>
          </a:p>
        </c:rich>
      </c:tx>
      <c:layout>
        <c:manualLayout>
          <c:xMode val="edge"/>
          <c:yMode val="edge"/>
          <c:x val="0.15194229390681005"/>
          <c:y val="4.7183961485318011E-3"/>
        </c:manualLayout>
      </c:layout>
      <c:overlay val="0"/>
      <c:spPr>
        <a:solidFill>
          <a:srgbClr val="FFFFFF"/>
        </a:solidFill>
        <a:ln w="25400">
          <a:noFill/>
        </a:ln>
      </c:spPr>
    </c:title>
    <c:autoTitleDeleted val="0"/>
    <c:plotArea>
      <c:layout>
        <c:manualLayout>
          <c:layoutTarget val="inner"/>
          <c:xMode val="edge"/>
          <c:yMode val="edge"/>
          <c:x val="3.8950730539675196E-2"/>
          <c:y val="7.8961770832432998E-2"/>
          <c:w val="0.88752708287274029"/>
          <c:h val="0.80540065861690446"/>
        </c:manualLayout>
      </c:layout>
      <c:lineChart>
        <c:grouping val="standard"/>
        <c:varyColors val="0"/>
        <c:ser>
          <c:idx val="0"/>
          <c:order val="0"/>
          <c:tx>
            <c:strRef>
              <c:f>よもぎ!$R$121</c:f>
              <c:strCache>
                <c:ptCount val="1"/>
                <c:pt idx="0">
                  <c:v>Be-7</c:v>
                </c:pt>
              </c:strCache>
            </c:strRef>
          </c:tx>
          <c:spPr>
            <a:ln w="12700">
              <a:solidFill>
                <a:srgbClr val="0066FF"/>
              </a:solidFill>
              <a:prstDash val="sysDash"/>
            </a:ln>
          </c:spPr>
          <c:marker>
            <c:symbol val="circle"/>
            <c:size val="5"/>
            <c:spPr>
              <a:solidFill>
                <a:srgbClr val="FFFFFF"/>
              </a:solidFill>
              <a:ln>
                <a:solidFill>
                  <a:srgbClr val="0066FF"/>
                </a:solidFill>
                <a:prstDash val="solid"/>
              </a:ln>
            </c:spPr>
          </c:marker>
          <c:cat>
            <c:numRef>
              <c:f>よもぎ!$B$123:$B$217</c:f>
              <c:numCache>
                <c:formatCode>[$-411]m\.d\.ge</c:formatCode>
                <c:ptCount val="95"/>
                <c:pt idx="0">
                  <c:v>29866</c:v>
                </c:pt>
                <c:pt idx="1">
                  <c:v>29895</c:v>
                </c:pt>
                <c:pt idx="2">
                  <c:v>30069</c:v>
                </c:pt>
                <c:pt idx="3">
                  <c:v>30083</c:v>
                </c:pt>
                <c:pt idx="4">
                  <c:v>30111</c:v>
                </c:pt>
                <c:pt idx="5">
                  <c:v>30138</c:v>
                </c:pt>
                <c:pt idx="6">
                  <c:v>30202</c:v>
                </c:pt>
                <c:pt idx="7">
                  <c:v>30243</c:v>
                </c:pt>
                <c:pt idx="8">
                  <c:v>30434</c:v>
                </c:pt>
                <c:pt idx="9">
                  <c:v>30455</c:v>
                </c:pt>
                <c:pt idx="10">
                  <c:v>30468</c:v>
                </c:pt>
                <c:pt idx="11">
                  <c:v>30523</c:v>
                </c:pt>
                <c:pt idx="12">
                  <c:v>30564</c:v>
                </c:pt>
                <c:pt idx="13">
                  <c:v>30616</c:v>
                </c:pt>
                <c:pt idx="14">
                  <c:v>30827</c:v>
                </c:pt>
                <c:pt idx="15">
                  <c:v>30888</c:v>
                </c:pt>
                <c:pt idx="16">
                  <c:v>30944</c:v>
                </c:pt>
                <c:pt idx="17">
                  <c:v>31187</c:v>
                </c:pt>
                <c:pt idx="18">
                  <c:v>31253</c:v>
                </c:pt>
                <c:pt idx="19">
                  <c:v>31294</c:v>
                </c:pt>
                <c:pt idx="20">
                  <c:v>31526</c:v>
                </c:pt>
                <c:pt idx="21">
                  <c:v>31527</c:v>
                </c:pt>
                <c:pt idx="22">
                  <c:v>31528</c:v>
                </c:pt>
                <c:pt idx="23">
                  <c:v>31553</c:v>
                </c:pt>
                <c:pt idx="24">
                  <c:v>31601</c:v>
                </c:pt>
                <c:pt idx="25">
                  <c:v>31665</c:v>
                </c:pt>
                <c:pt idx="26">
                  <c:v>31924</c:v>
                </c:pt>
                <c:pt idx="27">
                  <c:v>31968</c:v>
                </c:pt>
                <c:pt idx="28">
                  <c:v>32036</c:v>
                </c:pt>
                <c:pt idx="29">
                  <c:v>32283</c:v>
                </c:pt>
                <c:pt idx="30">
                  <c:v>32331</c:v>
                </c:pt>
                <c:pt idx="31">
                  <c:v>32413</c:v>
                </c:pt>
                <c:pt idx="32">
                  <c:v>32653</c:v>
                </c:pt>
                <c:pt idx="33">
                  <c:v>32702</c:v>
                </c:pt>
                <c:pt idx="34">
                  <c:v>32764</c:v>
                </c:pt>
                <c:pt idx="35">
                  <c:v>33016</c:v>
                </c:pt>
                <c:pt idx="36">
                  <c:v>33072</c:v>
                </c:pt>
                <c:pt idx="37">
                  <c:v>33122</c:v>
                </c:pt>
                <c:pt idx="38">
                  <c:v>33380</c:v>
                </c:pt>
                <c:pt idx="39">
                  <c:v>33448</c:v>
                </c:pt>
                <c:pt idx="40">
                  <c:v>33491</c:v>
                </c:pt>
                <c:pt idx="41">
                  <c:v>33743</c:v>
                </c:pt>
                <c:pt idx="42">
                  <c:v>33793</c:v>
                </c:pt>
                <c:pt idx="43">
                  <c:v>33869</c:v>
                </c:pt>
                <c:pt idx="44">
                  <c:v>34113</c:v>
                </c:pt>
                <c:pt idx="45">
                  <c:v>34162</c:v>
                </c:pt>
                <c:pt idx="46">
                  <c:v>34233</c:v>
                </c:pt>
                <c:pt idx="47">
                  <c:v>34472</c:v>
                </c:pt>
                <c:pt idx="48">
                  <c:v>34526</c:v>
                </c:pt>
                <c:pt idx="49">
                  <c:v>34596</c:v>
                </c:pt>
                <c:pt idx="50">
                  <c:v>34842</c:v>
                </c:pt>
                <c:pt idx="51">
                  <c:v>34890</c:v>
                </c:pt>
                <c:pt idx="52">
                  <c:v>34960</c:v>
                </c:pt>
                <c:pt idx="53">
                  <c:v>35209</c:v>
                </c:pt>
                <c:pt idx="54">
                  <c:v>35272</c:v>
                </c:pt>
                <c:pt idx="55">
                  <c:v>35332</c:v>
                </c:pt>
                <c:pt idx="56">
                  <c:v>35576</c:v>
                </c:pt>
                <c:pt idx="57">
                  <c:v>35618</c:v>
                </c:pt>
                <c:pt idx="58">
                  <c:v>35698</c:v>
                </c:pt>
                <c:pt idx="59">
                  <c:v>35942</c:v>
                </c:pt>
                <c:pt idx="60">
                  <c:v>35982</c:v>
                </c:pt>
                <c:pt idx="61">
                  <c:v>36066</c:v>
                </c:pt>
                <c:pt idx="62">
                  <c:v>36349</c:v>
                </c:pt>
                <c:pt idx="63">
                  <c:v>36368</c:v>
                </c:pt>
                <c:pt idx="64">
                  <c:v>36713</c:v>
                </c:pt>
                <c:pt idx="65">
                  <c:v>37090</c:v>
                </c:pt>
                <c:pt idx="66">
                  <c:v>37441</c:v>
                </c:pt>
                <c:pt idx="67">
                  <c:v>37809</c:v>
                </c:pt>
                <c:pt idx="68">
                  <c:v>38173</c:v>
                </c:pt>
                <c:pt idx="69">
                  <c:v>38553</c:v>
                </c:pt>
                <c:pt idx="70">
                  <c:v>38908</c:v>
                </c:pt>
                <c:pt idx="71">
                  <c:v>39287</c:v>
                </c:pt>
                <c:pt idx="72">
                  <c:v>39636</c:v>
                </c:pt>
                <c:pt idx="73">
                  <c:v>40009</c:v>
                </c:pt>
                <c:pt idx="74">
                  <c:v>40364</c:v>
                </c:pt>
                <c:pt idx="75">
                  <c:v>40611</c:v>
                </c:pt>
                <c:pt idx="76">
                  <c:v>40612</c:v>
                </c:pt>
                <c:pt idx="77">
                  <c:v>40613</c:v>
                </c:pt>
                <c:pt idx="78">
                  <c:v>40614</c:v>
                </c:pt>
                <c:pt idx="79">
                  <c:v>40865</c:v>
                </c:pt>
                <c:pt idx="80">
                  <c:v>41107</c:v>
                </c:pt>
                <c:pt idx="81">
                  <c:v>41458</c:v>
                </c:pt>
                <c:pt idx="82">
                  <c:v>41835</c:v>
                </c:pt>
                <c:pt idx="83">
                  <c:v>42192</c:v>
                </c:pt>
                <c:pt idx="84">
                  <c:v>42558</c:v>
                </c:pt>
                <c:pt idx="85">
                  <c:v>42922</c:v>
                </c:pt>
              </c:numCache>
            </c:numRef>
          </c:cat>
          <c:val>
            <c:numRef>
              <c:f>よもぎ!$R$123:$R$217</c:f>
              <c:numCache>
                <c:formatCode>General</c:formatCode>
                <c:ptCount val="95"/>
                <c:pt idx="3" formatCode="0.0">
                  <c:v>2.074074074074074</c:v>
                </c:pt>
                <c:pt idx="10" formatCode="0.0">
                  <c:v>30</c:v>
                </c:pt>
                <c:pt idx="11" formatCode="0.0">
                  <c:v>65.18518518518519</c:v>
                </c:pt>
                <c:pt idx="12" formatCode="0.0">
                  <c:v>60</c:v>
                </c:pt>
                <c:pt idx="13" formatCode="0.0">
                  <c:v>88.888888888888886</c:v>
                </c:pt>
                <c:pt idx="14" formatCode="0.0">
                  <c:v>13.296296296296296</c:v>
                </c:pt>
                <c:pt idx="15" formatCode="0.0">
                  <c:v>65.18518518518519</c:v>
                </c:pt>
                <c:pt idx="16" formatCode="0.0">
                  <c:v>78.888888888888886</c:v>
                </c:pt>
                <c:pt idx="17" formatCode="0.0">
                  <c:v>12.666666666666666</c:v>
                </c:pt>
                <c:pt idx="18" formatCode="0.0">
                  <c:v>28.518518518518519</c:v>
                </c:pt>
                <c:pt idx="19" formatCode="0.0">
                  <c:v>23.592592592592592</c:v>
                </c:pt>
                <c:pt idx="23" formatCode="0.0">
                  <c:v>18.518518518518519</c:v>
                </c:pt>
                <c:pt idx="24" formatCode="0.0">
                  <c:v>119.25925925925925</c:v>
                </c:pt>
                <c:pt idx="25" formatCode="0.0">
                  <c:v>227.77777777777777</c:v>
                </c:pt>
                <c:pt idx="26" formatCode="0.0">
                  <c:v>42.222222222222221</c:v>
                </c:pt>
                <c:pt idx="27" formatCode="0.0">
                  <c:v>90</c:v>
                </c:pt>
                <c:pt idx="28" formatCode="0.0">
                  <c:v>154.81481481481481</c:v>
                </c:pt>
                <c:pt idx="29" formatCode="0.0">
                  <c:v>51.8</c:v>
                </c:pt>
                <c:pt idx="30" formatCode="0.0">
                  <c:v>81.8</c:v>
                </c:pt>
                <c:pt idx="31" formatCode="0.0">
                  <c:v>117</c:v>
                </c:pt>
                <c:pt idx="32" formatCode="0.0">
                  <c:v>11.6</c:v>
                </c:pt>
                <c:pt idx="33" formatCode="0.0">
                  <c:v>71</c:v>
                </c:pt>
                <c:pt idx="34" formatCode="0.0">
                  <c:v>114</c:v>
                </c:pt>
                <c:pt idx="35" formatCode="0.0">
                  <c:v>24.2</c:v>
                </c:pt>
                <c:pt idx="36" formatCode="0.0">
                  <c:v>74.900000000000006</c:v>
                </c:pt>
                <c:pt idx="37" formatCode="0.0">
                  <c:v>73.8</c:v>
                </c:pt>
                <c:pt idx="38" formatCode="0.0">
                  <c:v>29.9</c:v>
                </c:pt>
                <c:pt idx="39" formatCode="0.0">
                  <c:v>151</c:v>
                </c:pt>
                <c:pt idx="40" formatCode="0.0">
                  <c:v>47.2</c:v>
                </c:pt>
                <c:pt idx="41" formatCode="0.0">
                  <c:v>40.5</c:v>
                </c:pt>
                <c:pt idx="42" formatCode="0.0">
                  <c:v>68.900000000000006</c:v>
                </c:pt>
                <c:pt idx="43" formatCode="0.0">
                  <c:v>119</c:v>
                </c:pt>
                <c:pt idx="44" formatCode="0.0">
                  <c:v>22.2</c:v>
                </c:pt>
                <c:pt idx="45" formatCode="0.0">
                  <c:v>70.2</c:v>
                </c:pt>
                <c:pt idx="46" formatCode="0.0">
                  <c:v>161</c:v>
                </c:pt>
                <c:pt idx="47" formatCode="0.0">
                  <c:v>15.2</c:v>
                </c:pt>
                <c:pt idx="48" formatCode="0.0">
                  <c:v>45.9</c:v>
                </c:pt>
                <c:pt idx="49" formatCode="0.0">
                  <c:v>72.099999999999994</c:v>
                </c:pt>
                <c:pt idx="50" formatCode="0.0">
                  <c:v>48.8</c:v>
                </c:pt>
                <c:pt idx="51" formatCode="0.0">
                  <c:v>57.5</c:v>
                </c:pt>
                <c:pt idx="52" formatCode="0.0">
                  <c:v>48</c:v>
                </c:pt>
                <c:pt idx="53" formatCode="0.0">
                  <c:v>13</c:v>
                </c:pt>
                <c:pt idx="54" formatCode="0.0">
                  <c:v>109</c:v>
                </c:pt>
                <c:pt idx="55" formatCode="0.0">
                  <c:v>129</c:v>
                </c:pt>
                <c:pt idx="56" formatCode="0.0">
                  <c:v>24.6</c:v>
                </c:pt>
                <c:pt idx="57" formatCode="0.0">
                  <c:v>95</c:v>
                </c:pt>
                <c:pt idx="58" formatCode="0.0">
                  <c:v>92.8</c:v>
                </c:pt>
                <c:pt idx="59" formatCode="0.0">
                  <c:v>25.4</c:v>
                </c:pt>
                <c:pt idx="60" formatCode="0.0">
                  <c:v>83.7</c:v>
                </c:pt>
                <c:pt idx="61" formatCode="0.0">
                  <c:v>199</c:v>
                </c:pt>
                <c:pt idx="62" formatCode="0.0">
                  <c:v>128</c:v>
                </c:pt>
                <c:pt idx="64" formatCode="0.0">
                  <c:v>24.9</c:v>
                </c:pt>
                <c:pt idx="65" formatCode="0.0">
                  <c:v>28.3</c:v>
                </c:pt>
                <c:pt idx="66" formatCode="0.0">
                  <c:v>53.9</c:v>
                </c:pt>
                <c:pt idx="67" formatCode="0.0">
                  <c:v>49.6</c:v>
                </c:pt>
                <c:pt idx="68" formatCode="0.0">
                  <c:v>52.2</c:v>
                </c:pt>
                <c:pt idx="69" formatCode="0.0">
                  <c:v>96.9</c:v>
                </c:pt>
                <c:pt idx="70" formatCode="0.0">
                  <c:v>107.4</c:v>
                </c:pt>
                <c:pt idx="71" formatCode="0.0">
                  <c:v>140.6</c:v>
                </c:pt>
                <c:pt idx="72" formatCode="0.0">
                  <c:v>56.6</c:v>
                </c:pt>
                <c:pt idx="73" formatCode="0.0">
                  <c:v>121.7</c:v>
                </c:pt>
                <c:pt idx="74" formatCode="0.0">
                  <c:v>55.1</c:v>
                </c:pt>
                <c:pt idx="79" formatCode="0.0">
                  <c:v>150</c:v>
                </c:pt>
                <c:pt idx="80" formatCode="0.0">
                  <c:v>74</c:v>
                </c:pt>
                <c:pt idx="81" formatCode="0.0">
                  <c:v>68</c:v>
                </c:pt>
                <c:pt idx="82" formatCode="0.0">
                  <c:v>79.3</c:v>
                </c:pt>
                <c:pt idx="83" formatCode="0.0">
                  <c:v>72.2</c:v>
                </c:pt>
                <c:pt idx="84" formatCode="0.0">
                  <c:v>88.7</c:v>
                </c:pt>
                <c:pt idx="85" formatCode="0.0">
                  <c:v>49.6</c:v>
                </c:pt>
              </c:numCache>
            </c:numRef>
          </c:val>
          <c:smooth val="0"/>
        </c:ser>
        <c:ser>
          <c:idx val="1"/>
          <c:order val="1"/>
          <c:tx>
            <c:strRef>
              <c:f>よもぎ!$S$121</c:f>
              <c:strCache>
                <c:ptCount val="1"/>
                <c:pt idx="0">
                  <c:v>K-40</c:v>
                </c:pt>
              </c:strCache>
            </c:strRef>
          </c:tx>
          <c:spPr>
            <a:ln w="12700">
              <a:solidFill>
                <a:srgbClr val="00B050"/>
              </a:solidFill>
              <a:prstDash val="solid"/>
            </a:ln>
          </c:spPr>
          <c:marker>
            <c:symbol val="square"/>
            <c:size val="5"/>
            <c:spPr>
              <a:solidFill>
                <a:srgbClr val="FFFFFF"/>
              </a:solidFill>
              <a:ln>
                <a:solidFill>
                  <a:srgbClr val="00B050"/>
                </a:solidFill>
                <a:prstDash val="solid"/>
              </a:ln>
            </c:spPr>
          </c:marker>
          <c:cat>
            <c:numRef>
              <c:f>よもぎ!$B$123:$B$217</c:f>
              <c:numCache>
                <c:formatCode>[$-411]m\.d\.ge</c:formatCode>
                <c:ptCount val="95"/>
                <c:pt idx="0">
                  <c:v>29866</c:v>
                </c:pt>
                <c:pt idx="1">
                  <c:v>29895</c:v>
                </c:pt>
                <c:pt idx="2">
                  <c:v>30069</c:v>
                </c:pt>
                <c:pt idx="3">
                  <c:v>30083</c:v>
                </c:pt>
                <c:pt idx="4">
                  <c:v>30111</c:v>
                </c:pt>
                <c:pt idx="5">
                  <c:v>30138</c:v>
                </c:pt>
                <c:pt idx="6">
                  <c:v>30202</c:v>
                </c:pt>
                <c:pt idx="7">
                  <c:v>30243</c:v>
                </c:pt>
                <c:pt idx="8">
                  <c:v>30434</c:v>
                </c:pt>
                <c:pt idx="9">
                  <c:v>30455</c:v>
                </c:pt>
                <c:pt idx="10">
                  <c:v>30468</c:v>
                </c:pt>
                <c:pt idx="11">
                  <c:v>30523</c:v>
                </c:pt>
                <c:pt idx="12">
                  <c:v>30564</c:v>
                </c:pt>
                <c:pt idx="13">
                  <c:v>30616</c:v>
                </c:pt>
                <c:pt idx="14">
                  <c:v>30827</c:v>
                </c:pt>
                <c:pt idx="15">
                  <c:v>30888</c:v>
                </c:pt>
                <c:pt idx="16">
                  <c:v>30944</c:v>
                </c:pt>
                <c:pt idx="17">
                  <c:v>31187</c:v>
                </c:pt>
                <c:pt idx="18">
                  <c:v>31253</c:v>
                </c:pt>
                <c:pt idx="19">
                  <c:v>31294</c:v>
                </c:pt>
                <c:pt idx="20">
                  <c:v>31526</c:v>
                </c:pt>
                <c:pt idx="21">
                  <c:v>31527</c:v>
                </c:pt>
                <c:pt idx="22">
                  <c:v>31528</c:v>
                </c:pt>
                <c:pt idx="23">
                  <c:v>31553</c:v>
                </c:pt>
                <c:pt idx="24">
                  <c:v>31601</c:v>
                </c:pt>
                <c:pt idx="25">
                  <c:v>31665</c:v>
                </c:pt>
                <c:pt idx="26">
                  <c:v>31924</c:v>
                </c:pt>
                <c:pt idx="27">
                  <c:v>31968</c:v>
                </c:pt>
                <c:pt idx="28">
                  <c:v>32036</c:v>
                </c:pt>
                <c:pt idx="29">
                  <c:v>32283</c:v>
                </c:pt>
                <c:pt idx="30">
                  <c:v>32331</c:v>
                </c:pt>
                <c:pt idx="31">
                  <c:v>32413</c:v>
                </c:pt>
                <c:pt idx="32">
                  <c:v>32653</c:v>
                </c:pt>
                <c:pt idx="33">
                  <c:v>32702</c:v>
                </c:pt>
                <c:pt idx="34">
                  <c:v>32764</c:v>
                </c:pt>
                <c:pt idx="35">
                  <c:v>33016</c:v>
                </c:pt>
                <c:pt idx="36">
                  <c:v>33072</c:v>
                </c:pt>
                <c:pt idx="37">
                  <c:v>33122</c:v>
                </c:pt>
                <c:pt idx="38">
                  <c:v>33380</c:v>
                </c:pt>
                <c:pt idx="39">
                  <c:v>33448</c:v>
                </c:pt>
                <c:pt idx="40">
                  <c:v>33491</c:v>
                </c:pt>
                <c:pt idx="41">
                  <c:v>33743</c:v>
                </c:pt>
                <c:pt idx="42">
                  <c:v>33793</c:v>
                </c:pt>
                <c:pt idx="43">
                  <c:v>33869</c:v>
                </c:pt>
                <c:pt idx="44">
                  <c:v>34113</c:v>
                </c:pt>
                <c:pt idx="45">
                  <c:v>34162</c:v>
                </c:pt>
                <c:pt idx="46">
                  <c:v>34233</c:v>
                </c:pt>
                <c:pt idx="47">
                  <c:v>34472</c:v>
                </c:pt>
                <c:pt idx="48">
                  <c:v>34526</c:v>
                </c:pt>
                <c:pt idx="49">
                  <c:v>34596</c:v>
                </c:pt>
                <c:pt idx="50">
                  <c:v>34842</c:v>
                </c:pt>
                <c:pt idx="51">
                  <c:v>34890</c:v>
                </c:pt>
                <c:pt idx="52">
                  <c:v>34960</c:v>
                </c:pt>
                <c:pt idx="53">
                  <c:v>35209</c:v>
                </c:pt>
                <c:pt idx="54">
                  <c:v>35272</c:v>
                </c:pt>
                <c:pt idx="55">
                  <c:v>35332</c:v>
                </c:pt>
                <c:pt idx="56">
                  <c:v>35576</c:v>
                </c:pt>
                <c:pt idx="57">
                  <c:v>35618</c:v>
                </c:pt>
                <c:pt idx="58">
                  <c:v>35698</c:v>
                </c:pt>
                <c:pt idx="59">
                  <c:v>35942</c:v>
                </c:pt>
                <c:pt idx="60">
                  <c:v>35982</c:v>
                </c:pt>
                <c:pt idx="61">
                  <c:v>36066</c:v>
                </c:pt>
                <c:pt idx="62">
                  <c:v>36349</c:v>
                </c:pt>
                <c:pt idx="63">
                  <c:v>36368</c:v>
                </c:pt>
                <c:pt idx="64">
                  <c:v>36713</c:v>
                </c:pt>
                <c:pt idx="65">
                  <c:v>37090</c:v>
                </c:pt>
                <c:pt idx="66">
                  <c:v>37441</c:v>
                </c:pt>
                <c:pt idx="67">
                  <c:v>37809</c:v>
                </c:pt>
                <c:pt idx="68">
                  <c:v>38173</c:v>
                </c:pt>
                <c:pt idx="69">
                  <c:v>38553</c:v>
                </c:pt>
                <c:pt idx="70">
                  <c:v>38908</c:v>
                </c:pt>
                <c:pt idx="71">
                  <c:v>39287</c:v>
                </c:pt>
                <c:pt idx="72">
                  <c:v>39636</c:v>
                </c:pt>
                <c:pt idx="73">
                  <c:v>40009</c:v>
                </c:pt>
                <c:pt idx="74">
                  <c:v>40364</c:v>
                </c:pt>
                <c:pt idx="75">
                  <c:v>40611</c:v>
                </c:pt>
                <c:pt idx="76">
                  <c:v>40612</c:v>
                </c:pt>
                <c:pt idx="77">
                  <c:v>40613</c:v>
                </c:pt>
                <c:pt idx="78">
                  <c:v>40614</c:v>
                </c:pt>
                <c:pt idx="79">
                  <c:v>40865</c:v>
                </c:pt>
                <c:pt idx="80">
                  <c:v>41107</c:v>
                </c:pt>
                <c:pt idx="81">
                  <c:v>41458</c:v>
                </c:pt>
                <c:pt idx="82">
                  <c:v>41835</c:v>
                </c:pt>
                <c:pt idx="83">
                  <c:v>42192</c:v>
                </c:pt>
                <c:pt idx="84">
                  <c:v>42558</c:v>
                </c:pt>
                <c:pt idx="85">
                  <c:v>42922</c:v>
                </c:pt>
              </c:numCache>
            </c:numRef>
          </c:cat>
          <c:val>
            <c:numRef>
              <c:f>よもぎ!$S$123:$S$217</c:f>
              <c:numCache>
                <c:formatCode>General</c:formatCode>
                <c:ptCount val="95"/>
                <c:pt idx="3" formatCode="0">
                  <c:v>148.14814814814815</c:v>
                </c:pt>
                <c:pt idx="10" formatCode="0">
                  <c:v>192.22222222222223</c:v>
                </c:pt>
                <c:pt idx="11" formatCode="0">
                  <c:v>184.07407407407408</c:v>
                </c:pt>
                <c:pt idx="12" formatCode="0">
                  <c:v>181.11111111111111</c:v>
                </c:pt>
                <c:pt idx="13" formatCode="0">
                  <c:v>208.88888888888889</c:v>
                </c:pt>
                <c:pt idx="14" formatCode="0">
                  <c:v>179.25925925925927</c:v>
                </c:pt>
                <c:pt idx="15" formatCode="0">
                  <c:v>206.2962962962963</c:v>
                </c:pt>
                <c:pt idx="16" formatCode="0">
                  <c:v>214.44444444444446</c:v>
                </c:pt>
                <c:pt idx="17" formatCode="0">
                  <c:v>215.92592592592592</c:v>
                </c:pt>
                <c:pt idx="18" formatCode="0">
                  <c:v>310</c:v>
                </c:pt>
                <c:pt idx="19" formatCode="0">
                  <c:v>262.96296296296299</c:v>
                </c:pt>
                <c:pt idx="23" formatCode="0">
                  <c:v>287.40740740740739</c:v>
                </c:pt>
                <c:pt idx="24" formatCode="0">
                  <c:v>262.22222222222223</c:v>
                </c:pt>
                <c:pt idx="25" formatCode="0">
                  <c:v>265.55555555555554</c:v>
                </c:pt>
                <c:pt idx="26" formatCode="0">
                  <c:v>342.22222222222223</c:v>
                </c:pt>
                <c:pt idx="27" formatCode="0">
                  <c:v>291.48148148148147</c:v>
                </c:pt>
                <c:pt idx="28" formatCode="0">
                  <c:v>270</c:v>
                </c:pt>
                <c:pt idx="29" formatCode="0">
                  <c:v>224</c:v>
                </c:pt>
                <c:pt idx="30" formatCode="0">
                  <c:v>243</c:v>
                </c:pt>
                <c:pt idx="31" formatCode="0">
                  <c:v>190</c:v>
                </c:pt>
                <c:pt idx="32" formatCode="0">
                  <c:v>205</c:v>
                </c:pt>
                <c:pt idx="33" formatCode="0">
                  <c:v>260</c:v>
                </c:pt>
                <c:pt idx="34" formatCode="0">
                  <c:v>207</c:v>
                </c:pt>
                <c:pt idx="35" formatCode="0">
                  <c:v>213</c:v>
                </c:pt>
                <c:pt idx="36" formatCode="0">
                  <c:v>229</c:v>
                </c:pt>
                <c:pt idx="37" formatCode="0">
                  <c:v>175</c:v>
                </c:pt>
                <c:pt idx="38" formatCode="0">
                  <c:v>229</c:v>
                </c:pt>
                <c:pt idx="39" formatCode="0">
                  <c:v>216</c:v>
                </c:pt>
                <c:pt idx="40" formatCode="0">
                  <c:v>139</c:v>
                </c:pt>
                <c:pt idx="41" formatCode="0">
                  <c:v>202</c:v>
                </c:pt>
                <c:pt idx="42" formatCode="0">
                  <c:v>250</c:v>
                </c:pt>
                <c:pt idx="43" formatCode="0">
                  <c:v>236</c:v>
                </c:pt>
                <c:pt idx="44" formatCode="0">
                  <c:v>241</c:v>
                </c:pt>
                <c:pt idx="45" formatCode="0">
                  <c:v>269</c:v>
                </c:pt>
                <c:pt idx="46" formatCode="0">
                  <c:v>231</c:v>
                </c:pt>
                <c:pt idx="47" formatCode="0">
                  <c:v>269</c:v>
                </c:pt>
                <c:pt idx="48" formatCode="0">
                  <c:v>210</c:v>
                </c:pt>
                <c:pt idx="49" formatCode="0">
                  <c:v>171</c:v>
                </c:pt>
                <c:pt idx="50" formatCode="0">
                  <c:v>260</c:v>
                </c:pt>
                <c:pt idx="51" formatCode="0">
                  <c:v>215</c:v>
                </c:pt>
                <c:pt idx="52" formatCode="0">
                  <c:v>229</c:v>
                </c:pt>
                <c:pt idx="53" formatCode="0">
                  <c:v>248</c:v>
                </c:pt>
                <c:pt idx="54" formatCode="0">
                  <c:v>249</c:v>
                </c:pt>
                <c:pt idx="55" formatCode="0">
                  <c:v>250</c:v>
                </c:pt>
                <c:pt idx="56" formatCode="0">
                  <c:v>228</c:v>
                </c:pt>
                <c:pt idx="57" formatCode="0">
                  <c:v>274</c:v>
                </c:pt>
                <c:pt idx="58" formatCode="0">
                  <c:v>223</c:v>
                </c:pt>
                <c:pt idx="59" formatCode="0">
                  <c:v>178</c:v>
                </c:pt>
                <c:pt idx="60" formatCode="0">
                  <c:v>257</c:v>
                </c:pt>
                <c:pt idx="61" formatCode="0">
                  <c:v>254</c:v>
                </c:pt>
                <c:pt idx="62" formatCode="0">
                  <c:v>282</c:v>
                </c:pt>
                <c:pt idx="64" formatCode="0">
                  <c:v>284</c:v>
                </c:pt>
                <c:pt idx="65" formatCode="0">
                  <c:v>297</c:v>
                </c:pt>
                <c:pt idx="66" formatCode="0">
                  <c:v>191</c:v>
                </c:pt>
                <c:pt idx="67" formatCode="0">
                  <c:v>224.3</c:v>
                </c:pt>
                <c:pt idx="68" formatCode="0">
                  <c:v>244.6</c:v>
                </c:pt>
                <c:pt idx="69" formatCode="0">
                  <c:v>275.2</c:v>
                </c:pt>
                <c:pt idx="70" formatCode="0">
                  <c:v>253.2</c:v>
                </c:pt>
                <c:pt idx="71" formatCode="0">
                  <c:v>254.7</c:v>
                </c:pt>
                <c:pt idx="72" formatCode="0">
                  <c:v>250.5</c:v>
                </c:pt>
                <c:pt idx="73" formatCode="0">
                  <c:v>206.7</c:v>
                </c:pt>
                <c:pt idx="74" formatCode="0">
                  <c:v>258.39999999999998</c:v>
                </c:pt>
                <c:pt idx="79" formatCode="0">
                  <c:v>190</c:v>
                </c:pt>
                <c:pt idx="80" formatCode="0">
                  <c:v>220</c:v>
                </c:pt>
                <c:pt idx="81" formatCode="0">
                  <c:v>198</c:v>
                </c:pt>
                <c:pt idx="82" formatCode="0">
                  <c:v>244</c:v>
                </c:pt>
                <c:pt idx="83" formatCode="0">
                  <c:v>261</c:v>
                </c:pt>
                <c:pt idx="84" formatCode="0">
                  <c:v>235</c:v>
                </c:pt>
                <c:pt idx="85" formatCode="0">
                  <c:v>215</c:v>
                </c:pt>
              </c:numCache>
            </c:numRef>
          </c:val>
          <c:smooth val="0"/>
        </c:ser>
        <c:ser>
          <c:idx val="2"/>
          <c:order val="2"/>
          <c:tx>
            <c:strRef>
              <c:f>よもぎ!$U$121</c:f>
              <c:strCache>
                <c:ptCount val="1"/>
                <c:pt idx="0">
                  <c:v>Cs-137</c:v>
                </c:pt>
              </c:strCache>
            </c:strRef>
          </c:tx>
          <c:spPr>
            <a:ln w="12700">
              <a:solidFill>
                <a:srgbClr val="FF0000"/>
              </a:solidFill>
              <a:prstDash val="sysDash"/>
            </a:ln>
          </c:spPr>
          <c:marker>
            <c:symbol val="triangle"/>
            <c:size val="5"/>
            <c:spPr>
              <a:solidFill>
                <a:srgbClr val="FF0000"/>
              </a:solidFill>
              <a:ln>
                <a:solidFill>
                  <a:srgbClr val="FF0000"/>
                </a:solidFill>
                <a:prstDash val="solid"/>
              </a:ln>
            </c:spPr>
          </c:marker>
          <c:cat>
            <c:numRef>
              <c:f>よもぎ!$B$123:$B$217</c:f>
              <c:numCache>
                <c:formatCode>[$-411]m\.d\.ge</c:formatCode>
                <c:ptCount val="95"/>
                <c:pt idx="0">
                  <c:v>29866</c:v>
                </c:pt>
                <c:pt idx="1">
                  <c:v>29895</c:v>
                </c:pt>
                <c:pt idx="2">
                  <c:v>30069</c:v>
                </c:pt>
                <c:pt idx="3">
                  <c:v>30083</c:v>
                </c:pt>
                <c:pt idx="4">
                  <c:v>30111</c:v>
                </c:pt>
                <c:pt idx="5">
                  <c:v>30138</c:v>
                </c:pt>
                <c:pt idx="6">
                  <c:v>30202</c:v>
                </c:pt>
                <c:pt idx="7">
                  <c:v>30243</c:v>
                </c:pt>
                <c:pt idx="8">
                  <c:v>30434</c:v>
                </c:pt>
                <c:pt idx="9">
                  <c:v>30455</c:v>
                </c:pt>
                <c:pt idx="10">
                  <c:v>30468</c:v>
                </c:pt>
                <c:pt idx="11">
                  <c:v>30523</c:v>
                </c:pt>
                <c:pt idx="12">
                  <c:v>30564</c:v>
                </c:pt>
                <c:pt idx="13">
                  <c:v>30616</c:v>
                </c:pt>
                <c:pt idx="14">
                  <c:v>30827</c:v>
                </c:pt>
                <c:pt idx="15">
                  <c:v>30888</c:v>
                </c:pt>
                <c:pt idx="16">
                  <c:v>30944</c:v>
                </c:pt>
                <c:pt idx="17">
                  <c:v>31187</c:v>
                </c:pt>
                <c:pt idx="18">
                  <c:v>31253</c:v>
                </c:pt>
                <c:pt idx="19">
                  <c:v>31294</c:v>
                </c:pt>
                <c:pt idx="20">
                  <c:v>31526</c:v>
                </c:pt>
                <c:pt idx="21">
                  <c:v>31527</c:v>
                </c:pt>
                <c:pt idx="22">
                  <c:v>31528</c:v>
                </c:pt>
                <c:pt idx="23">
                  <c:v>31553</c:v>
                </c:pt>
                <c:pt idx="24">
                  <c:v>31601</c:v>
                </c:pt>
                <c:pt idx="25">
                  <c:v>31665</c:v>
                </c:pt>
                <c:pt idx="26">
                  <c:v>31924</c:v>
                </c:pt>
                <c:pt idx="27">
                  <c:v>31968</c:v>
                </c:pt>
                <c:pt idx="28">
                  <c:v>32036</c:v>
                </c:pt>
                <c:pt idx="29">
                  <c:v>32283</c:v>
                </c:pt>
                <c:pt idx="30">
                  <c:v>32331</c:v>
                </c:pt>
                <c:pt idx="31">
                  <c:v>32413</c:v>
                </c:pt>
                <c:pt idx="32">
                  <c:v>32653</c:v>
                </c:pt>
                <c:pt idx="33">
                  <c:v>32702</c:v>
                </c:pt>
                <c:pt idx="34">
                  <c:v>32764</c:v>
                </c:pt>
                <c:pt idx="35">
                  <c:v>33016</c:v>
                </c:pt>
                <c:pt idx="36">
                  <c:v>33072</c:v>
                </c:pt>
                <c:pt idx="37">
                  <c:v>33122</c:v>
                </c:pt>
                <c:pt idx="38">
                  <c:v>33380</c:v>
                </c:pt>
                <c:pt idx="39">
                  <c:v>33448</c:v>
                </c:pt>
                <c:pt idx="40">
                  <c:v>33491</c:v>
                </c:pt>
                <c:pt idx="41">
                  <c:v>33743</c:v>
                </c:pt>
                <c:pt idx="42">
                  <c:v>33793</c:v>
                </c:pt>
                <c:pt idx="43">
                  <c:v>33869</c:v>
                </c:pt>
                <c:pt idx="44">
                  <c:v>34113</c:v>
                </c:pt>
                <c:pt idx="45">
                  <c:v>34162</c:v>
                </c:pt>
                <c:pt idx="46">
                  <c:v>34233</c:v>
                </c:pt>
                <c:pt idx="47">
                  <c:v>34472</c:v>
                </c:pt>
                <c:pt idx="48">
                  <c:v>34526</c:v>
                </c:pt>
                <c:pt idx="49">
                  <c:v>34596</c:v>
                </c:pt>
                <c:pt idx="50">
                  <c:v>34842</c:v>
                </c:pt>
                <c:pt idx="51">
                  <c:v>34890</c:v>
                </c:pt>
                <c:pt idx="52">
                  <c:v>34960</c:v>
                </c:pt>
                <c:pt idx="53">
                  <c:v>35209</c:v>
                </c:pt>
                <c:pt idx="54">
                  <c:v>35272</c:v>
                </c:pt>
                <c:pt idx="55">
                  <c:v>35332</c:v>
                </c:pt>
                <c:pt idx="56">
                  <c:v>35576</c:v>
                </c:pt>
                <c:pt idx="57">
                  <c:v>35618</c:v>
                </c:pt>
                <c:pt idx="58">
                  <c:v>35698</c:v>
                </c:pt>
                <c:pt idx="59">
                  <c:v>35942</c:v>
                </c:pt>
                <c:pt idx="60">
                  <c:v>35982</c:v>
                </c:pt>
                <c:pt idx="61">
                  <c:v>36066</c:v>
                </c:pt>
                <c:pt idx="62">
                  <c:v>36349</c:v>
                </c:pt>
                <c:pt idx="63">
                  <c:v>36368</c:v>
                </c:pt>
                <c:pt idx="64">
                  <c:v>36713</c:v>
                </c:pt>
                <c:pt idx="65">
                  <c:v>37090</c:v>
                </c:pt>
                <c:pt idx="66">
                  <c:v>37441</c:v>
                </c:pt>
                <c:pt idx="67">
                  <c:v>37809</c:v>
                </c:pt>
                <c:pt idx="68">
                  <c:v>38173</c:v>
                </c:pt>
                <c:pt idx="69">
                  <c:v>38553</c:v>
                </c:pt>
                <c:pt idx="70">
                  <c:v>38908</c:v>
                </c:pt>
                <c:pt idx="71">
                  <c:v>39287</c:v>
                </c:pt>
                <c:pt idx="72">
                  <c:v>39636</c:v>
                </c:pt>
                <c:pt idx="73">
                  <c:v>40009</c:v>
                </c:pt>
                <c:pt idx="74">
                  <c:v>40364</c:v>
                </c:pt>
                <c:pt idx="75">
                  <c:v>40611</c:v>
                </c:pt>
                <c:pt idx="76">
                  <c:v>40612</c:v>
                </c:pt>
                <c:pt idx="77">
                  <c:v>40613</c:v>
                </c:pt>
                <c:pt idx="78">
                  <c:v>40614</c:v>
                </c:pt>
                <c:pt idx="79">
                  <c:v>40865</c:v>
                </c:pt>
                <c:pt idx="80">
                  <c:v>41107</c:v>
                </c:pt>
                <c:pt idx="81">
                  <c:v>41458</c:v>
                </c:pt>
                <c:pt idx="82">
                  <c:v>41835</c:v>
                </c:pt>
                <c:pt idx="83">
                  <c:v>42192</c:v>
                </c:pt>
                <c:pt idx="84">
                  <c:v>42558</c:v>
                </c:pt>
                <c:pt idx="85">
                  <c:v>42922</c:v>
                </c:pt>
              </c:numCache>
            </c:numRef>
          </c:cat>
          <c:val>
            <c:numRef>
              <c:f>よもぎ!$U$123:$U$217</c:f>
              <c:numCache>
                <c:formatCode>0.000</c:formatCode>
                <c:ptCount val="95"/>
                <c:pt idx="3">
                  <c:v>0.1037037037037037</c:v>
                </c:pt>
                <c:pt idx="10">
                  <c:v>0.49629629629629629</c:v>
                </c:pt>
                <c:pt idx="11">
                  <c:v>0.35555555555555557</c:v>
                </c:pt>
                <c:pt idx="12">
                  <c:v>0.42222222222222222</c:v>
                </c:pt>
                <c:pt idx="13">
                  <c:v>0.4555555555555556</c:v>
                </c:pt>
                <c:pt idx="14">
                  <c:v>0.17037037037037037</c:v>
                </c:pt>
                <c:pt idx="15">
                  <c:v>0.43703703703703706</c:v>
                </c:pt>
                <c:pt idx="16">
                  <c:v>0.51851851851851849</c:v>
                </c:pt>
                <c:pt idx="17">
                  <c:v>0.15555555555555556</c:v>
                </c:pt>
                <c:pt idx="18">
                  <c:v>0.45925925925925926</c:v>
                </c:pt>
                <c:pt idx="19">
                  <c:v>0.58888888888888891</c:v>
                </c:pt>
                <c:pt idx="23" formatCode="0.00">
                  <c:v>11.666666666666666</c:v>
                </c:pt>
                <c:pt idx="24">
                  <c:v>0.85925925925925928</c:v>
                </c:pt>
                <c:pt idx="25">
                  <c:v>1.2740740740740739</c:v>
                </c:pt>
                <c:pt idx="26">
                  <c:v>0.18518518518518517</c:v>
                </c:pt>
                <c:pt idx="27">
                  <c:v>0.22222222222222221</c:v>
                </c:pt>
                <c:pt idx="28">
                  <c:v>0.21481481481481482</c:v>
                </c:pt>
                <c:pt idx="29">
                  <c:v>0.17</c:v>
                </c:pt>
                <c:pt idx="30">
                  <c:v>0.24</c:v>
                </c:pt>
                <c:pt idx="31">
                  <c:v>0.48</c:v>
                </c:pt>
                <c:pt idx="32">
                  <c:v>8.6999999999999994E-2</c:v>
                </c:pt>
                <c:pt idx="33">
                  <c:v>0.56999999999999995</c:v>
                </c:pt>
                <c:pt idx="34">
                  <c:v>0.8</c:v>
                </c:pt>
                <c:pt idx="35">
                  <c:v>0.16</c:v>
                </c:pt>
                <c:pt idx="36">
                  <c:v>0.19</c:v>
                </c:pt>
                <c:pt idx="37">
                  <c:v>0.12</c:v>
                </c:pt>
                <c:pt idx="38">
                  <c:v>0.11</c:v>
                </c:pt>
                <c:pt idx="39">
                  <c:v>0.15</c:v>
                </c:pt>
                <c:pt idx="40">
                  <c:v>7.6999999999999999E-2</c:v>
                </c:pt>
                <c:pt idx="41">
                  <c:v>7.2999999999999995E-2</c:v>
                </c:pt>
                <c:pt idx="42">
                  <c:v>0.12</c:v>
                </c:pt>
                <c:pt idx="43">
                  <c:v>0.15</c:v>
                </c:pt>
                <c:pt idx="44">
                  <c:v>0.06</c:v>
                </c:pt>
                <c:pt idx="45">
                  <c:v>0.22</c:v>
                </c:pt>
                <c:pt idx="46">
                  <c:v>0.19</c:v>
                </c:pt>
                <c:pt idx="47">
                  <c:v>0.23</c:v>
                </c:pt>
                <c:pt idx="48">
                  <c:v>0.22</c:v>
                </c:pt>
                <c:pt idx="49">
                  <c:v>0.27</c:v>
                </c:pt>
                <c:pt idx="50">
                  <c:v>0.15</c:v>
                </c:pt>
                <c:pt idx="51">
                  <c:v>0.21</c:v>
                </c:pt>
                <c:pt idx="52">
                  <c:v>0.15</c:v>
                </c:pt>
                <c:pt idx="53">
                  <c:v>0.19</c:v>
                </c:pt>
                <c:pt idx="54">
                  <c:v>0.18</c:v>
                </c:pt>
                <c:pt idx="55">
                  <c:v>4.2000000000000003E-2</c:v>
                </c:pt>
                <c:pt idx="56">
                  <c:v>0.17</c:v>
                </c:pt>
                <c:pt idx="57">
                  <c:v>9.2999999999999999E-2</c:v>
                </c:pt>
                <c:pt idx="58">
                  <c:v>8.7999999999999995E-2</c:v>
                </c:pt>
                <c:pt idx="59">
                  <c:v>4.4999999999999998E-2</c:v>
                </c:pt>
                <c:pt idx="60">
                  <c:v>7.0000000000000007E-2</c:v>
                </c:pt>
                <c:pt idx="61">
                  <c:v>0.11</c:v>
                </c:pt>
                <c:pt idx="62">
                  <c:v>3.6883567280626586E-3</c:v>
                </c:pt>
                <c:pt idx="64">
                  <c:v>4.4999999999999998E-2</c:v>
                </c:pt>
                <c:pt idx="65">
                  <c:v>6.0999999999999999E-2</c:v>
                </c:pt>
                <c:pt idx="66">
                  <c:v>2.8000000000000001E-2</c:v>
                </c:pt>
                <c:pt idx="67">
                  <c:v>5.1999999999999998E-2</c:v>
                </c:pt>
                <c:pt idx="68">
                  <c:v>7.4999999999999997E-2</c:v>
                </c:pt>
                <c:pt idx="69">
                  <c:v>5.1999999999999998E-2</c:v>
                </c:pt>
                <c:pt idx="70">
                  <c:v>3.1382980800144689E-3</c:v>
                </c:pt>
                <c:pt idx="71">
                  <c:v>5.1999999999999998E-2</c:v>
                </c:pt>
                <c:pt idx="72">
                  <c:v>9.1999999999999998E-2</c:v>
                </c:pt>
                <c:pt idx="73">
                  <c:v>2.9276372952834746E-3</c:v>
                </c:pt>
                <c:pt idx="74">
                  <c:v>0.127</c:v>
                </c:pt>
                <c:pt idx="79" formatCode="0.0_);[Red]\(0.0\)">
                  <c:v>38</c:v>
                </c:pt>
                <c:pt idx="80" formatCode="0.0_);[Red]\(0.0\)">
                  <c:v>76</c:v>
                </c:pt>
                <c:pt idx="81" formatCode="0">
                  <c:v>126.4</c:v>
                </c:pt>
                <c:pt idx="82" formatCode="0.0_);[Red]\(0.0\)">
                  <c:v>59.3</c:v>
                </c:pt>
                <c:pt idx="83" formatCode="0.00">
                  <c:v>3.33</c:v>
                </c:pt>
                <c:pt idx="84" formatCode="0.00">
                  <c:v>6.05</c:v>
                </c:pt>
                <c:pt idx="85" formatCode="0.00;&quot;△ &quot;0.00">
                  <c:v>2.95</c:v>
                </c:pt>
              </c:numCache>
            </c:numRef>
          </c:val>
          <c:smooth val="0"/>
        </c:ser>
        <c:ser>
          <c:idx val="3"/>
          <c:order val="3"/>
          <c:tx>
            <c:strRef>
              <c:f>よもぎ!$T$121</c:f>
              <c:strCache>
                <c:ptCount val="1"/>
                <c:pt idx="0">
                  <c:v>Cs-134</c:v>
                </c:pt>
              </c:strCache>
            </c:strRef>
          </c:tx>
          <c:spPr>
            <a:ln w="12700">
              <a:solidFill>
                <a:srgbClr val="FF0000"/>
              </a:solidFill>
              <a:prstDash val="sysDot"/>
            </a:ln>
          </c:spPr>
          <c:marker>
            <c:symbol val="triangle"/>
            <c:size val="4"/>
            <c:spPr>
              <a:solidFill>
                <a:srgbClr val="FFFFFF"/>
              </a:solidFill>
              <a:ln>
                <a:solidFill>
                  <a:srgbClr val="FF0000"/>
                </a:solidFill>
                <a:prstDash val="solid"/>
              </a:ln>
            </c:spPr>
          </c:marker>
          <c:cat>
            <c:numRef>
              <c:f>よもぎ!$B$123:$B$217</c:f>
              <c:numCache>
                <c:formatCode>[$-411]m\.d\.ge</c:formatCode>
                <c:ptCount val="95"/>
                <c:pt idx="0">
                  <c:v>29866</c:v>
                </c:pt>
                <c:pt idx="1">
                  <c:v>29895</c:v>
                </c:pt>
                <c:pt idx="2">
                  <c:v>30069</c:v>
                </c:pt>
                <c:pt idx="3">
                  <c:v>30083</c:v>
                </c:pt>
                <c:pt idx="4">
                  <c:v>30111</c:v>
                </c:pt>
                <c:pt idx="5">
                  <c:v>30138</c:v>
                </c:pt>
                <c:pt idx="6">
                  <c:v>30202</c:v>
                </c:pt>
                <c:pt idx="7">
                  <c:v>30243</c:v>
                </c:pt>
                <c:pt idx="8">
                  <c:v>30434</c:v>
                </c:pt>
                <c:pt idx="9">
                  <c:v>30455</c:v>
                </c:pt>
                <c:pt idx="10">
                  <c:v>30468</c:v>
                </c:pt>
                <c:pt idx="11">
                  <c:v>30523</c:v>
                </c:pt>
                <c:pt idx="12">
                  <c:v>30564</c:v>
                </c:pt>
                <c:pt idx="13">
                  <c:v>30616</c:v>
                </c:pt>
                <c:pt idx="14">
                  <c:v>30827</c:v>
                </c:pt>
                <c:pt idx="15">
                  <c:v>30888</c:v>
                </c:pt>
                <c:pt idx="16">
                  <c:v>30944</c:v>
                </c:pt>
                <c:pt idx="17">
                  <c:v>31187</c:v>
                </c:pt>
                <c:pt idx="18">
                  <c:v>31253</c:v>
                </c:pt>
                <c:pt idx="19">
                  <c:v>31294</c:v>
                </c:pt>
                <c:pt idx="20">
                  <c:v>31526</c:v>
                </c:pt>
                <c:pt idx="21">
                  <c:v>31527</c:v>
                </c:pt>
                <c:pt idx="22">
                  <c:v>31528</c:v>
                </c:pt>
                <c:pt idx="23">
                  <c:v>31553</c:v>
                </c:pt>
                <c:pt idx="24">
                  <c:v>31601</c:v>
                </c:pt>
                <c:pt idx="25">
                  <c:v>31665</c:v>
                </c:pt>
                <c:pt idx="26">
                  <c:v>31924</c:v>
                </c:pt>
                <c:pt idx="27">
                  <c:v>31968</c:v>
                </c:pt>
                <c:pt idx="28">
                  <c:v>32036</c:v>
                </c:pt>
                <c:pt idx="29">
                  <c:v>32283</c:v>
                </c:pt>
                <c:pt idx="30">
                  <c:v>32331</c:v>
                </c:pt>
                <c:pt idx="31">
                  <c:v>32413</c:v>
                </c:pt>
                <c:pt idx="32">
                  <c:v>32653</c:v>
                </c:pt>
                <c:pt idx="33">
                  <c:v>32702</c:v>
                </c:pt>
                <c:pt idx="34">
                  <c:v>32764</c:v>
                </c:pt>
                <c:pt idx="35">
                  <c:v>33016</c:v>
                </c:pt>
                <c:pt idx="36">
                  <c:v>33072</c:v>
                </c:pt>
                <c:pt idx="37">
                  <c:v>33122</c:v>
                </c:pt>
                <c:pt idx="38">
                  <c:v>33380</c:v>
                </c:pt>
                <c:pt idx="39">
                  <c:v>33448</c:v>
                </c:pt>
                <c:pt idx="40">
                  <c:v>33491</c:v>
                </c:pt>
                <c:pt idx="41">
                  <c:v>33743</c:v>
                </c:pt>
                <c:pt idx="42">
                  <c:v>33793</c:v>
                </c:pt>
                <c:pt idx="43">
                  <c:v>33869</c:v>
                </c:pt>
                <c:pt idx="44">
                  <c:v>34113</c:v>
                </c:pt>
                <c:pt idx="45">
                  <c:v>34162</c:v>
                </c:pt>
                <c:pt idx="46">
                  <c:v>34233</c:v>
                </c:pt>
                <c:pt idx="47">
                  <c:v>34472</c:v>
                </c:pt>
                <c:pt idx="48">
                  <c:v>34526</c:v>
                </c:pt>
                <c:pt idx="49">
                  <c:v>34596</c:v>
                </c:pt>
                <c:pt idx="50">
                  <c:v>34842</c:v>
                </c:pt>
                <c:pt idx="51">
                  <c:v>34890</c:v>
                </c:pt>
                <c:pt idx="52">
                  <c:v>34960</c:v>
                </c:pt>
                <c:pt idx="53">
                  <c:v>35209</c:v>
                </c:pt>
                <c:pt idx="54">
                  <c:v>35272</c:v>
                </c:pt>
                <c:pt idx="55">
                  <c:v>35332</c:v>
                </c:pt>
                <c:pt idx="56">
                  <c:v>35576</c:v>
                </c:pt>
                <c:pt idx="57">
                  <c:v>35618</c:v>
                </c:pt>
                <c:pt idx="58">
                  <c:v>35698</c:v>
                </c:pt>
                <c:pt idx="59">
                  <c:v>35942</c:v>
                </c:pt>
                <c:pt idx="60">
                  <c:v>35982</c:v>
                </c:pt>
                <c:pt idx="61">
                  <c:v>36066</c:v>
                </c:pt>
                <c:pt idx="62">
                  <c:v>36349</c:v>
                </c:pt>
                <c:pt idx="63">
                  <c:v>36368</c:v>
                </c:pt>
                <c:pt idx="64">
                  <c:v>36713</c:v>
                </c:pt>
                <c:pt idx="65">
                  <c:v>37090</c:v>
                </c:pt>
                <c:pt idx="66">
                  <c:v>37441</c:v>
                </c:pt>
                <c:pt idx="67">
                  <c:v>37809</c:v>
                </c:pt>
                <c:pt idx="68">
                  <c:v>38173</c:v>
                </c:pt>
                <c:pt idx="69">
                  <c:v>38553</c:v>
                </c:pt>
                <c:pt idx="70">
                  <c:v>38908</c:v>
                </c:pt>
                <c:pt idx="71">
                  <c:v>39287</c:v>
                </c:pt>
                <c:pt idx="72">
                  <c:v>39636</c:v>
                </c:pt>
                <c:pt idx="73">
                  <c:v>40009</c:v>
                </c:pt>
                <c:pt idx="74">
                  <c:v>40364</c:v>
                </c:pt>
                <c:pt idx="75">
                  <c:v>40611</c:v>
                </c:pt>
                <c:pt idx="76">
                  <c:v>40612</c:v>
                </c:pt>
                <c:pt idx="77">
                  <c:v>40613</c:v>
                </c:pt>
                <c:pt idx="78">
                  <c:v>40614</c:v>
                </c:pt>
                <c:pt idx="79">
                  <c:v>40865</c:v>
                </c:pt>
                <c:pt idx="80">
                  <c:v>41107</c:v>
                </c:pt>
                <c:pt idx="81">
                  <c:v>41458</c:v>
                </c:pt>
                <c:pt idx="82">
                  <c:v>41835</c:v>
                </c:pt>
                <c:pt idx="83">
                  <c:v>42192</c:v>
                </c:pt>
                <c:pt idx="84">
                  <c:v>42558</c:v>
                </c:pt>
                <c:pt idx="85">
                  <c:v>42922</c:v>
                </c:pt>
              </c:numCache>
            </c:numRef>
          </c:cat>
          <c:val>
            <c:numRef>
              <c:f>よもぎ!$T$123:$T$217</c:f>
              <c:numCache>
                <c:formatCode>General</c:formatCode>
                <c:ptCount val="95"/>
                <c:pt idx="3" formatCode="0.000">
                  <c:v>4.0940321889906626E-3</c:v>
                </c:pt>
                <c:pt idx="10" formatCode="0.000">
                  <c:v>2.8715605900551293E-3</c:v>
                </c:pt>
                <c:pt idx="11" formatCode="0.000">
                  <c:v>2.7296893899432925E-3</c:v>
                </c:pt>
                <c:pt idx="12" formatCode="0.000">
                  <c:v>2.6285103340703713E-3</c:v>
                </c:pt>
                <c:pt idx="13" formatCode="0.000">
                  <c:v>2.5055622398487531E-3</c:v>
                </c:pt>
                <c:pt idx="14" formatCode="0.000">
                  <c:v>2.0629417367730727E-3</c:v>
                </c:pt>
                <c:pt idx="15" formatCode="0.000">
                  <c:v>1.9502114024426281E-3</c:v>
                </c:pt>
                <c:pt idx="16" formatCode="0.000">
                  <c:v>1.8521529695418285E-3</c:v>
                </c:pt>
                <c:pt idx="17" formatCode="0.000">
                  <c:v>1.480661739013212E-3</c:v>
                </c:pt>
                <c:pt idx="18" formatCode="0.000">
                  <c:v>1.393317689635103E-3</c:v>
                </c:pt>
                <c:pt idx="19" formatCode="0.000">
                  <c:v>1.3416727776214149E-3</c:v>
                </c:pt>
                <c:pt idx="23" formatCode="0.000">
                  <c:v>4.8861617996243407E-3</c:v>
                </c:pt>
                <c:pt idx="24" formatCode="0.000">
                  <c:v>4.6748071139744033E-3</c:v>
                </c:pt>
                <c:pt idx="25" formatCode="0.000">
                  <c:v>4.407153385975646E-3</c:v>
                </c:pt>
                <c:pt idx="26" formatCode="0.000">
                  <c:v>3.4716488056892071E-3</c:v>
                </c:pt>
                <c:pt idx="27" formatCode="0.000">
                  <c:v>3.3337419736021497E-3</c:v>
                </c:pt>
                <c:pt idx="28" formatCode="0.000">
                  <c:v>3.1313103037414365E-3</c:v>
                </c:pt>
                <c:pt idx="29" formatCode="0.000">
                  <c:v>2.4940477458416312E-3</c:v>
                </c:pt>
                <c:pt idx="30" formatCode="0.000">
                  <c:v>2.3861657929028597E-3</c:v>
                </c:pt>
                <c:pt idx="31" formatCode="0.000">
                  <c:v>2.2125522209512282E-3</c:v>
                </c:pt>
                <c:pt idx="32" formatCode="0.000">
                  <c:v>1.7736698795487596E-3</c:v>
                </c:pt>
                <c:pt idx="33" formatCode="0.000">
                  <c:v>1.6953858600721209E-3</c:v>
                </c:pt>
                <c:pt idx="34" formatCode="0.000">
                  <c:v>1.6012649561570388E-3</c:v>
                </c:pt>
                <c:pt idx="35" formatCode="0.000">
                  <c:v>1.2695254845738306E-3</c:v>
                </c:pt>
                <c:pt idx="36" formatCode="0.000">
                  <c:v>1.2056925691324488E-3</c:v>
                </c:pt>
                <c:pt idx="37" formatCode="0.000">
                  <c:v>1.151416009574493E-3</c:v>
                </c:pt>
                <c:pt idx="38" formatCode="0.000">
                  <c:v>9.0784136983176368E-4</c:v>
                </c:pt>
                <c:pt idx="39" formatCode="0.000">
                  <c:v>8.5271537450312468E-4</c:v>
                </c:pt>
                <c:pt idx="40" formatCode="0.000">
                  <c:v>8.1959703326023715E-4</c:v>
                </c:pt>
                <c:pt idx="41" formatCode="0.000">
                  <c:v>6.497983464910927E-4</c:v>
                </c:pt>
                <c:pt idx="42" formatCode="0.000">
                  <c:v>6.2054642974471792E-4</c:v>
                </c:pt>
                <c:pt idx="43" formatCode="0.000">
                  <c:v>5.7858572439728917E-4</c:v>
                </c:pt>
                <c:pt idx="44" formatCode="0.000">
                  <c:v>4.6211134364747812E-4</c:v>
                </c:pt>
                <c:pt idx="45" formatCode="0.000">
                  <c:v>4.4171525199389572E-4</c:v>
                </c:pt>
                <c:pt idx="46" formatCode="0.000">
                  <c:v>4.1374833588178459E-4</c:v>
                </c:pt>
                <c:pt idx="47" formatCode="0.000">
                  <c:v>3.3198281838391053E-4</c:v>
                </c:pt>
                <c:pt idx="48" formatCode="0.000">
                  <c:v>3.1587186261198684E-4</c:v>
                </c:pt>
                <c:pt idx="49" formatCode="0.000">
                  <c:v>2.9614533271296882E-4</c:v>
                </c:pt>
                <c:pt idx="50" formatCode="0.000">
                  <c:v>2.3609328509328304E-4</c:v>
                </c:pt>
                <c:pt idx="51" formatCode="0.000">
                  <c:v>2.2588088851264017E-4</c:v>
                </c:pt>
                <c:pt idx="52" formatCode="0.000">
                  <c:v>2.1177438955443802E-4</c:v>
                </c:pt>
                <c:pt idx="53" formatCode="0.000">
                  <c:v>1.6836504159675292E-4</c:v>
                </c:pt>
                <c:pt idx="54" formatCode="0.000">
                  <c:v>1.588716763337415E-4</c:v>
                </c:pt>
                <c:pt idx="55" formatCode="0.000">
                  <c:v>1.5032848936550607E-4</c:v>
                </c:pt>
                <c:pt idx="56" formatCode="0.000">
                  <c:v>1.200660460151427E-4</c:v>
                </c:pt>
                <c:pt idx="57" formatCode="0.000">
                  <c:v>1.1550920092739946E-4</c:v>
                </c:pt>
                <c:pt idx="58" formatCode="0.000">
                  <c:v>1.0730245700687685E-4</c:v>
                </c:pt>
                <c:pt idx="59" formatCode="0.000">
                  <c:v>8.5701531325849418E-5</c:v>
                </c:pt>
                <c:pt idx="60" formatCode="0.000">
                  <c:v>8.2600965850878404E-5</c:v>
                </c:pt>
                <c:pt idx="61" formatCode="0.000">
                  <c:v>7.6450066398179166E-5</c:v>
                </c:pt>
                <c:pt idx="62" formatCode="0.000">
                  <c:v>5.8905169818447959E-5</c:v>
                </c:pt>
                <c:pt idx="64" formatCode="0.000">
                  <c:v>4.2123258420530393E-5</c:v>
                </c:pt>
                <c:pt idx="65" formatCode="0.000">
                  <c:v>2.9763868774259601E-5</c:v>
                </c:pt>
                <c:pt idx="66" formatCode="0.000">
                  <c:v>2.154066221650061E-5</c:v>
                </c:pt>
                <c:pt idx="67" formatCode="0.000">
                  <c:v>1.5347132793116557E-5</c:v>
                </c:pt>
                <c:pt idx="68" formatCode="0.000">
                  <c:v>1.0974779338573146E-5</c:v>
                </c:pt>
                <c:pt idx="69" formatCode="0.000">
                  <c:v>7.7332662072997413E-6</c:v>
                </c:pt>
                <c:pt idx="70" formatCode="0.000">
                  <c:v>5.5761222192328478E-6</c:v>
                </c:pt>
                <c:pt idx="71" formatCode="0.000">
                  <c:v>3.9327789264575518E-6</c:v>
                </c:pt>
                <c:pt idx="72" formatCode="0.000">
                  <c:v>2.8514737393600257E-6</c:v>
                </c:pt>
                <c:pt idx="73" formatCode="0.000">
                  <c:v>2.0222607123749458E-6</c:v>
                </c:pt>
                <c:pt idx="74" formatCode="0.000">
                  <c:v>1.4581643239840026E-6</c:v>
                </c:pt>
                <c:pt idx="79" formatCode="0.0_);[Red]\(0.0\)">
                  <c:v>31</c:v>
                </c:pt>
                <c:pt idx="80" formatCode="0.0_);[Red]\(0.0\)">
                  <c:v>51.3</c:v>
                </c:pt>
                <c:pt idx="81" formatCode="0.0_);[Red]\(0.0\)">
                  <c:v>61.4</c:v>
                </c:pt>
                <c:pt idx="82" formatCode="0.0_);[Red]\(0.0\)">
                  <c:v>21.2</c:v>
                </c:pt>
                <c:pt idx="83" formatCode="0.00">
                  <c:v>0.86</c:v>
                </c:pt>
                <c:pt idx="84" formatCode="0.00">
                  <c:v>1.22</c:v>
                </c:pt>
                <c:pt idx="85" formatCode="0.00">
                  <c:v>0.44</c:v>
                </c:pt>
              </c:numCache>
            </c:numRef>
          </c:val>
          <c:smooth val="0"/>
        </c:ser>
        <c:ser>
          <c:idx val="4"/>
          <c:order val="4"/>
          <c:tx>
            <c:strRef>
              <c:f>よもぎ!$V$121</c:f>
              <c:strCache>
                <c:ptCount val="1"/>
                <c:pt idx="0">
                  <c:v>Sr-90</c:v>
                </c:pt>
              </c:strCache>
            </c:strRef>
          </c:tx>
          <c:spPr>
            <a:ln w="0">
              <a:solidFill>
                <a:srgbClr val="7030A0"/>
              </a:solidFill>
              <a:prstDash val="solid"/>
            </a:ln>
          </c:spPr>
          <c:marker>
            <c:symbol val="circle"/>
            <c:size val="4"/>
            <c:spPr>
              <a:solidFill>
                <a:srgbClr val="7030A0"/>
              </a:solidFill>
              <a:ln w="0">
                <a:solidFill>
                  <a:srgbClr val="7030A0"/>
                </a:solidFill>
                <a:prstDash val="solid"/>
              </a:ln>
            </c:spPr>
          </c:marker>
          <c:cat>
            <c:numRef>
              <c:f>よもぎ!$B$123:$B$217</c:f>
              <c:numCache>
                <c:formatCode>[$-411]m\.d\.ge</c:formatCode>
                <c:ptCount val="95"/>
                <c:pt idx="0">
                  <c:v>29866</c:v>
                </c:pt>
                <c:pt idx="1">
                  <c:v>29895</c:v>
                </c:pt>
                <c:pt idx="2">
                  <c:v>30069</c:v>
                </c:pt>
                <c:pt idx="3">
                  <c:v>30083</c:v>
                </c:pt>
                <c:pt idx="4">
                  <c:v>30111</c:v>
                </c:pt>
                <c:pt idx="5">
                  <c:v>30138</c:v>
                </c:pt>
                <c:pt idx="6">
                  <c:v>30202</c:v>
                </c:pt>
                <c:pt idx="7">
                  <c:v>30243</c:v>
                </c:pt>
                <c:pt idx="8">
                  <c:v>30434</c:v>
                </c:pt>
                <c:pt idx="9">
                  <c:v>30455</c:v>
                </c:pt>
                <c:pt idx="10">
                  <c:v>30468</c:v>
                </c:pt>
                <c:pt idx="11">
                  <c:v>30523</c:v>
                </c:pt>
                <c:pt idx="12">
                  <c:v>30564</c:v>
                </c:pt>
                <c:pt idx="13">
                  <c:v>30616</c:v>
                </c:pt>
                <c:pt idx="14">
                  <c:v>30827</c:v>
                </c:pt>
                <c:pt idx="15">
                  <c:v>30888</c:v>
                </c:pt>
                <c:pt idx="16">
                  <c:v>30944</c:v>
                </c:pt>
                <c:pt idx="17">
                  <c:v>31187</c:v>
                </c:pt>
                <c:pt idx="18">
                  <c:v>31253</c:v>
                </c:pt>
                <c:pt idx="19">
                  <c:v>31294</c:v>
                </c:pt>
                <c:pt idx="20">
                  <c:v>31526</c:v>
                </c:pt>
                <c:pt idx="21">
                  <c:v>31527</c:v>
                </c:pt>
                <c:pt idx="22">
                  <c:v>31528</c:v>
                </c:pt>
                <c:pt idx="23">
                  <c:v>31553</c:v>
                </c:pt>
                <c:pt idx="24">
                  <c:v>31601</c:v>
                </c:pt>
                <c:pt idx="25">
                  <c:v>31665</c:v>
                </c:pt>
                <c:pt idx="26">
                  <c:v>31924</c:v>
                </c:pt>
                <c:pt idx="27">
                  <c:v>31968</c:v>
                </c:pt>
                <c:pt idx="28">
                  <c:v>32036</c:v>
                </c:pt>
                <c:pt idx="29">
                  <c:v>32283</c:v>
                </c:pt>
                <c:pt idx="30">
                  <c:v>32331</c:v>
                </c:pt>
                <c:pt idx="31">
                  <c:v>32413</c:v>
                </c:pt>
                <c:pt idx="32">
                  <c:v>32653</c:v>
                </c:pt>
                <c:pt idx="33">
                  <c:v>32702</c:v>
                </c:pt>
                <c:pt idx="34">
                  <c:v>32764</c:v>
                </c:pt>
                <c:pt idx="35">
                  <c:v>33016</c:v>
                </c:pt>
                <c:pt idx="36">
                  <c:v>33072</c:v>
                </c:pt>
                <c:pt idx="37">
                  <c:v>33122</c:v>
                </c:pt>
                <c:pt idx="38">
                  <c:v>33380</c:v>
                </c:pt>
                <c:pt idx="39">
                  <c:v>33448</c:v>
                </c:pt>
                <c:pt idx="40">
                  <c:v>33491</c:v>
                </c:pt>
                <c:pt idx="41">
                  <c:v>33743</c:v>
                </c:pt>
                <c:pt idx="42">
                  <c:v>33793</c:v>
                </c:pt>
                <c:pt idx="43">
                  <c:v>33869</c:v>
                </c:pt>
                <c:pt idx="44">
                  <c:v>34113</c:v>
                </c:pt>
                <c:pt idx="45">
                  <c:v>34162</c:v>
                </c:pt>
                <c:pt idx="46">
                  <c:v>34233</c:v>
                </c:pt>
                <c:pt idx="47">
                  <c:v>34472</c:v>
                </c:pt>
                <c:pt idx="48">
                  <c:v>34526</c:v>
                </c:pt>
                <c:pt idx="49">
                  <c:v>34596</c:v>
                </c:pt>
                <c:pt idx="50">
                  <c:v>34842</c:v>
                </c:pt>
                <c:pt idx="51">
                  <c:v>34890</c:v>
                </c:pt>
                <c:pt idx="52">
                  <c:v>34960</c:v>
                </c:pt>
                <c:pt idx="53">
                  <c:v>35209</c:v>
                </c:pt>
                <c:pt idx="54">
                  <c:v>35272</c:v>
                </c:pt>
                <c:pt idx="55">
                  <c:v>35332</c:v>
                </c:pt>
                <c:pt idx="56">
                  <c:v>35576</c:v>
                </c:pt>
                <c:pt idx="57">
                  <c:v>35618</c:v>
                </c:pt>
                <c:pt idx="58">
                  <c:v>35698</c:v>
                </c:pt>
                <c:pt idx="59">
                  <c:v>35942</c:v>
                </c:pt>
                <c:pt idx="60">
                  <c:v>35982</c:v>
                </c:pt>
                <c:pt idx="61">
                  <c:v>36066</c:v>
                </c:pt>
                <c:pt idx="62">
                  <c:v>36349</c:v>
                </c:pt>
                <c:pt idx="63">
                  <c:v>36368</c:v>
                </c:pt>
                <c:pt idx="64">
                  <c:v>36713</c:v>
                </c:pt>
                <c:pt idx="65">
                  <c:v>37090</c:v>
                </c:pt>
                <c:pt idx="66">
                  <c:v>37441</c:v>
                </c:pt>
                <c:pt idx="67">
                  <c:v>37809</c:v>
                </c:pt>
                <c:pt idx="68">
                  <c:v>38173</c:v>
                </c:pt>
                <c:pt idx="69">
                  <c:v>38553</c:v>
                </c:pt>
                <c:pt idx="70">
                  <c:v>38908</c:v>
                </c:pt>
                <c:pt idx="71">
                  <c:v>39287</c:v>
                </c:pt>
                <c:pt idx="72">
                  <c:v>39636</c:v>
                </c:pt>
                <c:pt idx="73">
                  <c:v>40009</c:v>
                </c:pt>
                <c:pt idx="74">
                  <c:v>40364</c:v>
                </c:pt>
                <c:pt idx="75">
                  <c:v>40611</c:v>
                </c:pt>
                <c:pt idx="76">
                  <c:v>40612</c:v>
                </c:pt>
                <c:pt idx="77">
                  <c:v>40613</c:v>
                </c:pt>
                <c:pt idx="78">
                  <c:v>40614</c:v>
                </c:pt>
                <c:pt idx="79">
                  <c:v>40865</c:v>
                </c:pt>
                <c:pt idx="80">
                  <c:v>41107</c:v>
                </c:pt>
                <c:pt idx="81">
                  <c:v>41458</c:v>
                </c:pt>
                <c:pt idx="82">
                  <c:v>41835</c:v>
                </c:pt>
                <c:pt idx="83">
                  <c:v>42192</c:v>
                </c:pt>
                <c:pt idx="84">
                  <c:v>42558</c:v>
                </c:pt>
                <c:pt idx="85">
                  <c:v>42922</c:v>
                </c:pt>
              </c:numCache>
            </c:numRef>
          </c:cat>
          <c:val>
            <c:numRef>
              <c:f>よもぎ!$V$123:$V$217</c:f>
              <c:numCache>
                <c:formatCode>0.00;"△ "0.00</c:formatCode>
                <c:ptCount val="95"/>
                <c:pt idx="15">
                  <c:v>1.1444444444444444</c:v>
                </c:pt>
                <c:pt idx="18">
                  <c:v>1.6777777777777776</c:v>
                </c:pt>
                <c:pt idx="27">
                  <c:v>2.2222222222222223</c:v>
                </c:pt>
                <c:pt idx="30">
                  <c:v>0.84</c:v>
                </c:pt>
                <c:pt idx="33">
                  <c:v>3.11</c:v>
                </c:pt>
                <c:pt idx="36">
                  <c:v>0.18</c:v>
                </c:pt>
                <c:pt idx="39">
                  <c:v>0.54700000000000004</c:v>
                </c:pt>
                <c:pt idx="42">
                  <c:v>0.66700000000000004</c:v>
                </c:pt>
                <c:pt idx="45">
                  <c:v>3.62</c:v>
                </c:pt>
                <c:pt idx="48">
                  <c:v>2.56</c:v>
                </c:pt>
                <c:pt idx="51">
                  <c:v>2.4700000000000002</c:v>
                </c:pt>
                <c:pt idx="54">
                  <c:v>3.37</c:v>
                </c:pt>
                <c:pt idx="57">
                  <c:v>0.86699999999999999</c:v>
                </c:pt>
                <c:pt idx="60">
                  <c:v>1.1000000000000001</c:v>
                </c:pt>
                <c:pt idx="62">
                  <c:v>0.85</c:v>
                </c:pt>
                <c:pt idx="64">
                  <c:v>0.68799999999999994</c:v>
                </c:pt>
                <c:pt idx="65">
                  <c:v>0.77</c:v>
                </c:pt>
                <c:pt idx="66">
                  <c:v>0.34100000000000003</c:v>
                </c:pt>
                <c:pt idx="67">
                  <c:v>0.45500000000000002</c:v>
                </c:pt>
                <c:pt idx="68">
                  <c:v>0.88</c:v>
                </c:pt>
                <c:pt idx="69">
                  <c:v>0.69</c:v>
                </c:pt>
                <c:pt idx="70">
                  <c:v>0.16400000000000001</c:v>
                </c:pt>
                <c:pt idx="71">
                  <c:v>0.85</c:v>
                </c:pt>
                <c:pt idx="72">
                  <c:v>0.54</c:v>
                </c:pt>
                <c:pt idx="73">
                  <c:v>0.27700000000000002</c:v>
                </c:pt>
                <c:pt idx="74">
                  <c:v>0.79</c:v>
                </c:pt>
                <c:pt idx="79">
                  <c:v>0.33</c:v>
                </c:pt>
                <c:pt idx="80">
                  <c:v>0.16</c:v>
                </c:pt>
                <c:pt idx="81">
                  <c:v>0.19</c:v>
                </c:pt>
                <c:pt idx="82">
                  <c:v>0.28999999999999998</c:v>
                </c:pt>
                <c:pt idx="83">
                  <c:v>0.32</c:v>
                </c:pt>
                <c:pt idx="84">
                  <c:v>0.53</c:v>
                </c:pt>
                <c:pt idx="85">
                  <c:v>0.3</c:v>
                </c:pt>
              </c:numCache>
            </c:numRef>
          </c:val>
          <c:smooth val="0"/>
        </c:ser>
        <c:ser>
          <c:idx val="5"/>
          <c:order val="5"/>
          <c:tx>
            <c:strRef>
              <c:f>よもぎ!$AJ$122</c:f>
              <c:strCache>
                <c:ptCount val="1"/>
                <c:pt idx="0">
                  <c:v>Sr90崩壊</c:v>
                </c:pt>
              </c:strCache>
            </c:strRef>
          </c:tx>
          <c:spPr>
            <a:ln>
              <a:solidFill>
                <a:srgbClr val="7030A0"/>
              </a:solidFill>
              <a:prstDash val="sysDot"/>
            </a:ln>
          </c:spPr>
          <c:marker>
            <c:symbol val="none"/>
          </c:marker>
          <c:cat>
            <c:numRef>
              <c:f>よもぎ!$B$123:$B$217</c:f>
              <c:numCache>
                <c:formatCode>[$-411]m\.d\.ge</c:formatCode>
                <c:ptCount val="95"/>
                <c:pt idx="0">
                  <c:v>29866</c:v>
                </c:pt>
                <c:pt idx="1">
                  <c:v>29895</c:v>
                </c:pt>
                <c:pt idx="2">
                  <c:v>30069</c:v>
                </c:pt>
                <c:pt idx="3">
                  <c:v>30083</c:v>
                </c:pt>
                <c:pt idx="4">
                  <c:v>30111</c:v>
                </c:pt>
                <c:pt idx="5">
                  <c:v>30138</c:v>
                </c:pt>
                <c:pt idx="6">
                  <c:v>30202</c:v>
                </c:pt>
                <c:pt idx="7">
                  <c:v>30243</c:v>
                </c:pt>
                <c:pt idx="8">
                  <c:v>30434</c:v>
                </c:pt>
                <c:pt idx="9">
                  <c:v>30455</c:v>
                </c:pt>
                <c:pt idx="10">
                  <c:v>30468</c:v>
                </c:pt>
                <c:pt idx="11">
                  <c:v>30523</c:v>
                </c:pt>
                <c:pt idx="12">
                  <c:v>30564</c:v>
                </c:pt>
                <c:pt idx="13">
                  <c:v>30616</c:v>
                </c:pt>
                <c:pt idx="14">
                  <c:v>30827</c:v>
                </c:pt>
                <c:pt idx="15">
                  <c:v>30888</c:v>
                </c:pt>
                <c:pt idx="16">
                  <c:v>30944</c:v>
                </c:pt>
                <c:pt idx="17">
                  <c:v>31187</c:v>
                </c:pt>
                <c:pt idx="18">
                  <c:v>31253</c:v>
                </c:pt>
                <c:pt idx="19">
                  <c:v>31294</c:v>
                </c:pt>
                <c:pt idx="20">
                  <c:v>31526</c:v>
                </c:pt>
                <c:pt idx="21">
                  <c:v>31527</c:v>
                </c:pt>
                <c:pt idx="22">
                  <c:v>31528</c:v>
                </c:pt>
                <c:pt idx="23">
                  <c:v>31553</c:v>
                </c:pt>
                <c:pt idx="24">
                  <c:v>31601</c:v>
                </c:pt>
                <c:pt idx="25">
                  <c:v>31665</c:v>
                </c:pt>
                <c:pt idx="26">
                  <c:v>31924</c:v>
                </c:pt>
                <c:pt idx="27">
                  <c:v>31968</c:v>
                </c:pt>
                <c:pt idx="28">
                  <c:v>32036</c:v>
                </c:pt>
                <c:pt idx="29">
                  <c:v>32283</c:v>
                </c:pt>
                <c:pt idx="30">
                  <c:v>32331</c:v>
                </c:pt>
                <c:pt idx="31">
                  <c:v>32413</c:v>
                </c:pt>
                <c:pt idx="32">
                  <c:v>32653</c:v>
                </c:pt>
                <c:pt idx="33">
                  <c:v>32702</c:v>
                </c:pt>
                <c:pt idx="34">
                  <c:v>32764</c:v>
                </c:pt>
                <c:pt idx="35">
                  <c:v>33016</c:v>
                </c:pt>
                <c:pt idx="36">
                  <c:v>33072</c:v>
                </c:pt>
                <c:pt idx="37">
                  <c:v>33122</c:v>
                </c:pt>
                <c:pt idx="38">
                  <c:v>33380</c:v>
                </c:pt>
                <c:pt idx="39">
                  <c:v>33448</c:v>
                </c:pt>
                <c:pt idx="40">
                  <c:v>33491</c:v>
                </c:pt>
                <c:pt idx="41">
                  <c:v>33743</c:v>
                </c:pt>
                <c:pt idx="42">
                  <c:v>33793</c:v>
                </c:pt>
                <c:pt idx="43">
                  <c:v>33869</c:v>
                </c:pt>
                <c:pt idx="44">
                  <c:v>34113</c:v>
                </c:pt>
                <c:pt idx="45">
                  <c:v>34162</c:v>
                </c:pt>
                <c:pt idx="46">
                  <c:v>34233</c:v>
                </c:pt>
                <c:pt idx="47">
                  <c:v>34472</c:v>
                </c:pt>
                <c:pt idx="48">
                  <c:v>34526</c:v>
                </c:pt>
                <c:pt idx="49">
                  <c:v>34596</c:v>
                </c:pt>
                <c:pt idx="50">
                  <c:v>34842</c:v>
                </c:pt>
                <c:pt idx="51">
                  <c:v>34890</c:v>
                </c:pt>
                <c:pt idx="52">
                  <c:v>34960</c:v>
                </c:pt>
                <c:pt idx="53">
                  <c:v>35209</c:v>
                </c:pt>
                <c:pt idx="54">
                  <c:v>35272</c:v>
                </c:pt>
                <c:pt idx="55">
                  <c:v>35332</c:v>
                </c:pt>
                <c:pt idx="56">
                  <c:v>35576</c:v>
                </c:pt>
                <c:pt idx="57">
                  <c:v>35618</c:v>
                </c:pt>
                <c:pt idx="58">
                  <c:v>35698</c:v>
                </c:pt>
                <c:pt idx="59">
                  <c:v>35942</c:v>
                </c:pt>
                <c:pt idx="60">
                  <c:v>35982</c:v>
                </c:pt>
                <c:pt idx="61">
                  <c:v>36066</c:v>
                </c:pt>
                <c:pt idx="62">
                  <c:v>36349</c:v>
                </c:pt>
                <c:pt idx="63">
                  <c:v>36368</c:v>
                </c:pt>
                <c:pt idx="64">
                  <c:v>36713</c:v>
                </c:pt>
                <c:pt idx="65">
                  <c:v>37090</c:v>
                </c:pt>
                <c:pt idx="66">
                  <c:v>37441</c:v>
                </c:pt>
                <c:pt idx="67">
                  <c:v>37809</c:v>
                </c:pt>
                <c:pt idx="68">
                  <c:v>38173</c:v>
                </c:pt>
                <c:pt idx="69">
                  <c:v>38553</c:v>
                </c:pt>
                <c:pt idx="70">
                  <c:v>38908</c:v>
                </c:pt>
                <c:pt idx="71">
                  <c:v>39287</c:v>
                </c:pt>
                <c:pt idx="72">
                  <c:v>39636</c:v>
                </c:pt>
                <c:pt idx="73">
                  <c:v>40009</c:v>
                </c:pt>
                <c:pt idx="74">
                  <c:v>40364</c:v>
                </c:pt>
                <c:pt idx="75">
                  <c:v>40611</c:v>
                </c:pt>
                <c:pt idx="76">
                  <c:v>40612</c:v>
                </c:pt>
                <c:pt idx="77">
                  <c:v>40613</c:v>
                </c:pt>
                <c:pt idx="78">
                  <c:v>40614</c:v>
                </c:pt>
                <c:pt idx="79">
                  <c:v>40865</c:v>
                </c:pt>
                <c:pt idx="80">
                  <c:v>41107</c:v>
                </c:pt>
                <c:pt idx="81">
                  <c:v>41458</c:v>
                </c:pt>
                <c:pt idx="82">
                  <c:v>41835</c:v>
                </c:pt>
                <c:pt idx="83">
                  <c:v>42192</c:v>
                </c:pt>
                <c:pt idx="84">
                  <c:v>42558</c:v>
                </c:pt>
                <c:pt idx="85">
                  <c:v>42922</c:v>
                </c:pt>
              </c:numCache>
            </c:numRef>
          </c:cat>
          <c:val>
            <c:numRef>
              <c:f>よもぎ!$AJ$123:$AJ$216</c:f>
              <c:numCache>
                <c:formatCode>0.00_ </c:formatCode>
                <c:ptCount val="94"/>
                <c:pt idx="0">
                  <c:v>1</c:v>
                </c:pt>
                <c:pt idx="1">
                  <c:v>0.9980895804832044</c:v>
                </c:pt>
                <c:pt idx="2">
                  <c:v>0.98670346356922556</c:v>
                </c:pt>
                <c:pt idx="3">
                  <c:v>0.98579300504836442</c:v>
                </c:pt>
                <c:pt idx="4">
                  <c:v>0.98397460754707733</c:v>
                </c:pt>
                <c:pt idx="5">
                  <c:v>0.98222432955504579</c:v>
                </c:pt>
                <c:pt idx="6">
                  <c:v>0.97808794874044702</c:v>
                </c:pt>
                <c:pt idx="7">
                  <c:v>0.97544723846146697</c:v>
                </c:pt>
                <c:pt idx="8">
                  <c:v>0.96323905374469609</c:v>
                </c:pt>
                <c:pt idx="9">
                  <c:v>0.9619061504462566</c:v>
                </c:pt>
                <c:pt idx="10">
                  <c:v>0.96108194430380434</c:v>
                </c:pt>
                <c:pt idx="11">
                  <c:v>0.95760272547779968</c:v>
                </c:pt>
                <c:pt idx="12">
                  <c:v>0.95501732263789685</c:v>
                </c:pt>
                <c:pt idx="13">
                  <c:v>0.95174831330780463</c:v>
                </c:pt>
                <c:pt idx="14">
                  <c:v>0.93859810074523875</c:v>
                </c:pt>
                <c:pt idx="15">
                  <c:v>0.93483034894390404</c:v>
                </c:pt>
                <c:pt idx="16">
                  <c:v>0.93138474657653603</c:v>
                </c:pt>
                <c:pt idx="17">
                  <c:v>0.91657981022208357</c:v>
                </c:pt>
                <c:pt idx="18">
                  <c:v>0.91259951340525014</c:v>
                </c:pt>
                <c:pt idx="19">
                  <c:v>0.91013561338609061</c:v>
                </c:pt>
                <c:pt idx="20">
                  <c:v>0.89631834043791969</c:v>
                </c:pt>
                <c:pt idx="22">
                  <c:v>0.89620014259167502</c:v>
                </c:pt>
                <c:pt idx="23">
                  <c:v>0.89472398398492792</c:v>
                </c:pt>
                <c:pt idx="24">
                  <c:v>0.89189657179014081</c:v>
                </c:pt>
                <c:pt idx="25">
                  <c:v>0.88814058269767904</c:v>
                </c:pt>
                <c:pt idx="26">
                  <c:v>0.87310140247513468</c:v>
                </c:pt>
                <c:pt idx="27">
                  <c:v>0.87057190984762145</c:v>
                </c:pt>
                <c:pt idx="28">
                  <c:v>0.86667710067945336</c:v>
                </c:pt>
                <c:pt idx="29">
                  <c:v>0.85267580249340225</c:v>
                </c:pt>
                <c:pt idx="30">
                  <c:v>0.849981266518819</c:v>
                </c:pt>
                <c:pt idx="31">
                  <c:v>0.84539778449556346</c:v>
                </c:pt>
                <c:pt idx="32">
                  <c:v>0.83212425745787988</c:v>
                </c:pt>
                <c:pt idx="33">
                  <c:v>0.82943997160991889</c:v>
                </c:pt>
                <c:pt idx="34">
                  <c:v>0.82605593446609737</c:v>
                </c:pt>
                <c:pt idx="35">
                  <c:v>0.81244297254994069</c:v>
                </c:pt>
                <c:pt idx="36">
                  <c:v>0.80944846618551647</c:v>
                </c:pt>
                <c:pt idx="37">
                  <c:v>0.80678412770495023</c:v>
                </c:pt>
                <c:pt idx="38">
                  <c:v>0.79317488328870023</c:v>
                </c:pt>
                <c:pt idx="39">
                  <c:v>0.78962633689931072</c:v>
                </c:pt>
                <c:pt idx="40">
                  <c:v>0.78739060126876548</c:v>
                </c:pt>
                <c:pt idx="41">
                  <c:v>0.77441482345398671</c:v>
                </c:pt>
                <c:pt idx="42">
                  <c:v>0.77186579989011173</c:v>
                </c:pt>
                <c:pt idx="43">
                  <c:v>0.76800734387652181</c:v>
                </c:pt>
                <c:pt idx="44">
                  <c:v>0.75574955692026935</c:v>
                </c:pt>
                <c:pt idx="45">
                  <c:v>0.7533116423635644</c:v>
                </c:pt>
                <c:pt idx="46">
                  <c:v>0.74979310047103609</c:v>
                </c:pt>
                <c:pt idx="47">
                  <c:v>0.7380693217353711</c:v>
                </c:pt>
                <c:pt idx="48">
                  <c:v>0.73544592568312306</c:v>
                </c:pt>
                <c:pt idx="49">
                  <c:v>0.73205910041020439</c:v>
                </c:pt>
                <c:pt idx="50">
                  <c:v>0.72028006952412482</c:v>
                </c:pt>
                <c:pt idx="51">
                  <c:v>0.71800391655551388</c:v>
                </c:pt>
                <c:pt idx="52">
                  <c:v>0.71469741403000719</c:v>
                </c:pt>
                <c:pt idx="53">
                  <c:v>0.70305864556943076</c:v>
                </c:pt>
                <c:pt idx="54">
                  <c:v>0.70014406365961845</c:v>
                </c:pt>
                <c:pt idx="55">
                  <c:v>0.697379505375746</c:v>
                </c:pt>
                <c:pt idx="56">
                  <c:v>0.68624897456414602</c:v>
                </c:pt>
                <c:pt idx="57">
                  <c:v>0.68435106428403181</c:v>
                </c:pt>
                <c:pt idx="58">
                  <c:v>0.68075050578306162</c:v>
                </c:pt>
                <c:pt idx="59">
                  <c:v>0.66988538224383731</c:v>
                </c:pt>
                <c:pt idx="60">
                  <c:v>0.66812083294697755</c:v>
                </c:pt>
                <c:pt idx="61">
                  <c:v>0.66443039408593252</c:v>
                </c:pt>
                <c:pt idx="62">
                  <c:v>0.65214650212210135</c:v>
                </c:pt>
                <c:pt idx="63">
                  <c:v>0.65132997114272817</c:v>
                </c:pt>
                <c:pt idx="64">
                  <c:v>0.63668004178106852</c:v>
                </c:pt>
                <c:pt idx="65">
                  <c:v>0.62104778853887477</c:v>
                </c:pt>
                <c:pt idx="66">
                  <c:v>0.60683884050594616</c:v>
                </c:pt>
                <c:pt idx="67">
                  <c:v>0.59229066525659946</c:v>
                </c:pt>
                <c:pt idx="68">
                  <c:v>0.5782437600677407</c:v>
                </c:pt>
                <c:pt idx="69">
                  <c:v>0.5639347110925218</c:v>
                </c:pt>
                <c:pt idx="70">
                  <c:v>0.55088713261809308</c:v>
                </c:pt>
                <c:pt idx="71">
                  <c:v>0.53729047016954701</c:v>
                </c:pt>
                <c:pt idx="72">
                  <c:v>0.52506704603528742</c:v>
                </c:pt>
                <c:pt idx="73">
                  <c:v>0.51231030827028889</c:v>
                </c:pt>
                <c:pt idx="74">
                  <c:v>0.50045714722356871</c:v>
                </c:pt>
                <c:pt idx="75">
                  <c:v>0.49237218715929065</c:v>
                </c:pt>
                <c:pt idx="77">
                  <c:v>0.49230725784852297</c:v>
                </c:pt>
                <c:pt idx="78">
                  <c:v>0.49227479640405475</c:v>
                </c:pt>
                <c:pt idx="79">
                  <c:v>0.48419429639819334</c:v>
                </c:pt>
                <c:pt idx="80">
                  <c:v>0.47652914979230054</c:v>
                </c:pt>
                <c:pt idx="81">
                  <c:v>0.4656266426897403</c:v>
                </c:pt>
                <c:pt idx="82">
                  <c:v>0.45419422276579136</c:v>
                </c:pt>
                <c:pt idx="83">
                  <c:v>0.44362716614759518</c:v>
                </c:pt>
                <c:pt idx="84">
                  <c:v>0.43304888573025285</c:v>
                </c:pt>
                <c:pt idx="85">
                  <c:v>0.42277859616329094</c:v>
                </c:pt>
              </c:numCache>
            </c:numRef>
          </c:val>
          <c:smooth val="0"/>
        </c:ser>
        <c:dLbls>
          <c:showLegendKey val="0"/>
          <c:showVal val="0"/>
          <c:showCatName val="0"/>
          <c:showSerName val="0"/>
          <c:showPercent val="0"/>
          <c:showBubbleSize val="0"/>
        </c:dLbls>
        <c:marker val="1"/>
        <c:smooth val="0"/>
        <c:axId val="267973760"/>
        <c:axId val="267975296"/>
      </c:lineChart>
      <c:dateAx>
        <c:axId val="267973760"/>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67975296"/>
        <c:crossesAt val="1.0000000000000003E-4"/>
        <c:auto val="0"/>
        <c:lblOffset val="100"/>
        <c:baseTimeUnit val="days"/>
        <c:majorUnit val="24"/>
        <c:majorTimeUnit val="months"/>
      </c:dateAx>
      <c:valAx>
        <c:axId val="267975296"/>
        <c:scaling>
          <c:logBase val="10"/>
          <c:orientation val="minMax"/>
          <c:max val="2000"/>
          <c:min val="1.0000000000000003E-4"/>
        </c:scaling>
        <c:delete val="0"/>
        <c:axPos val="l"/>
        <c:majorGridlines>
          <c:spPr>
            <a:ln w="3175">
              <a:solidFill>
                <a:schemeClr val="bg1">
                  <a:lumMod val="85000"/>
                </a:schemeClr>
              </a:solidFill>
              <a:prstDash val="solid"/>
            </a:ln>
          </c:spPr>
        </c:majorGridlines>
        <c:minorGridlines>
          <c:spPr>
            <a:ln w="3175">
              <a:solidFill>
                <a:schemeClr val="bg1">
                  <a:lumMod val="85000"/>
                </a:schemeClr>
              </a:solidFill>
              <a:prstDash val="solid"/>
            </a:ln>
          </c:spPr>
        </c:minorGridlines>
        <c:title>
          <c:tx>
            <c:rich>
              <a:bodyPr/>
              <a:lstStyle/>
              <a:p>
                <a:pPr>
                  <a:defRPr sz="900" b="0" i="0" u="none" strike="noStrike" baseline="0">
                    <a:solidFill>
                      <a:srgbClr val="000000"/>
                    </a:solidFill>
                    <a:latin typeface="Meiryo UI"/>
                    <a:ea typeface="Meiryo UI"/>
                    <a:cs typeface="Meiryo UI"/>
                  </a:defRPr>
                </a:pPr>
                <a:r>
                  <a:rPr lang="en-US" altLang="en-US"/>
                  <a:t>Bq/kg</a:t>
                </a:r>
                <a:r>
                  <a:rPr lang="ja-JP" altLang="en-US"/>
                  <a:t>生</a:t>
                </a:r>
              </a:p>
            </c:rich>
          </c:tx>
          <c:layout>
            <c:manualLayout>
              <c:xMode val="edge"/>
              <c:yMode val="edge"/>
              <c:x val="3.5601474671157407E-3"/>
              <c:y val="0.28295750265259395"/>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67973760"/>
        <c:crosses val="autoZero"/>
        <c:crossBetween val="between"/>
      </c:valAx>
      <c:spPr>
        <a:noFill/>
        <a:ln w="12700">
          <a:solidFill>
            <a:srgbClr val="808080"/>
          </a:solidFill>
          <a:prstDash val="solid"/>
        </a:ln>
      </c:spPr>
    </c:plotArea>
    <c:legend>
      <c:legendPos val="r"/>
      <c:layout>
        <c:manualLayout>
          <c:xMode val="edge"/>
          <c:yMode val="edge"/>
          <c:x val="0.39052867383512546"/>
          <c:y val="2.0869882596264981E-2"/>
          <c:w val="0.56015430107526887"/>
          <c:h val="0.11872394045518932"/>
        </c:manualLayout>
      </c:layout>
      <c:overlay val="0"/>
      <c:spPr>
        <a:solidFill>
          <a:schemeClr val="bg1"/>
        </a:solidFill>
        <a:ln w="25400">
          <a:noFill/>
        </a:ln>
      </c:spPr>
      <c:txPr>
        <a:bodyPr/>
        <a:lstStyle/>
        <a:p>
          <a:pPr>
            <a:defRPr sz="9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4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Meiryo UI"/>
                <a:ea typeface="Meiryo UI"/>
                <a:cs typeface="Meiryo UI"/>
              </a:defRPr>
            </a:pPr>
            <a:r>
              <a:rPr lang="ja-JP" altLang="en-US"/>
              <a:t>よもぎ</a:t>
            </a:r>
            <a:r>
              <a:rPr lang="en-US" altLang="ja-JP"/>
              <a:t>(</a:t>
            </a:r>
            <a:r>
              <a:rPr lang="ja-JP" altLang="en-US"/>
              <a:t>前網</a:t>
            </a:r>
            <a:r>
              <a:rPr lang="en-US" altLang="ja-JP"/>
              <a:t>/</a:t>
            </a:r>
            <a:r>
              <a:rPr lang="ja-JP" altLang="en-US"/>
              <a:t>県</a:t>
            </a:r>
            <a:r>
              <a:rPr lang="en-US" altLang="ja-JP"/>
              <a:t>)</a:t>
            </a:r>
            <a:endParaRPr lang="ja-JP" altLang="en-US"/>
          </a:p>
        </c:rich>
      </c:tx>
      <c:layout>
        <c:manualLayout>
          <c:xMode val="edge"/>
          <c:yMode val="edge"/>
          <c:x val="0.53268547321159521"/>
          <c:y val="0.34295109922675271"/>
        </c:manualLayout>
      </c:layout>
      <c:overlay val="0"/>
      <c:spPr>
        <a:solidFill>
          <a:srgbClr val="FFFFFF"/>
        </a:solidFill>
        <a:ln w="25400">
          <a:noFill/>
        </a:ln>
      </c:spPr>
    </c:title>
    <c:autoTitleDeleted val="0"/>
    <c:plotArea>
      <c:layout>
        <c:manualLayout>
          <c:layoutTarget val="inner"/>
          <c:xMode val="edge"/>
          <c:yMode val="edge"/>
          <c:x val="8.4147993164140483E-2"/>
          <c:y val="6.9069157053042785E-2"/>
          <c:w val="0.77392268551080312"/>
          <c:h val="0.80228320297172151"/>
        </c:manualLayout>
      </c:layout>
      <c:lineChart>
        <c:grouping val="standard"/>
        <c:varyColors val="0"/>
        <c:ser>
          <c:idx val="1"/>
          <c:order val="0"/>
          <c:tx>
            <c:strRef>
              <c:f>よもぎ!$D$121</c:f>
              <c:strCache>
                <c:ptCount val="1"/>
                <c:pt idx="0">
                  <c:v>K-40</c:v>
                </c:pt>
              </c:strCache>
            </c:strRef>
          </c:tx>
          <c:spPr>
            <a:ln w="12700">
              <a:solidFill>
                <a:srgbClr val="00B050"/>
              </a:solidFill>
              <a:prstDash val="solid"/>
            </a:ln>
          </c:spPr>
          <c:marker>
            <c:symbol val="square"/>
            <c:size val="6"/>
            <c:spPr>
              <a:solidFill>
                <a:srgbClr val="FFFFFF"/>
              </a:solidFill>
              <a:ln>
                <a:solidFill>
                  <a:srgbClr val="00B050"/>
                </a:solidFill>
                <a:prstDash val="solid"/>
              </a:ln>
            </c:spPr>
          </c:marker>
          <c:cat>
            <c:numRef>
              <c:f>よもぎ!$B$123:$B$184</c:f>
              <c:numCache>
                <c:formatCode>[$-411]m\.d\.ge</c:formatCode>
                <c:ptCount val="62"/>
                <c:pt idx="0">
                  <c:v>29866</c:v>
                </c:pt>
                <c:pt idx="1">
                  <c:v>29895</c:v>
                </c:pt>
                <c:pt idx="2">
                  <c:v>30069</c:v>
                </c:pt>
                <c:pt idx="3">
                  <c:v>30083</c:v>
                </c:pt>
                <c:pt idx="4">
                  <c:v>30111</c:v>
                </c:pt>
                <c:pt idx="5">
                  <c:v>30138</c:v>
                </c:pt>
                <c:pt idx="6">
                  <c:v>30202</c:v>
                </c:pt>
                <c:pt idx="7">
                  <c:v>30243</c:v>
                </c:pt>
                <c:pt idx="8">
                  <c:v>30434</c:v>
                </c:pt>
                <c:pt idx="9">
                  <c:v>30455</c:v>
                </c:pt>
                <c:pt idx="10">
                  <c:v>30468</c:v>
                </c:pt>
                <c:pt idx="11">
                  <c:v>30523</c:v>
                </c:pt>
                <c:pt idx="12">
                  <c:v>30564</c:v>
                </c:pt>
                <c:pt idx="13">
                  <c:v>30616</c:v>
                </c:pt>
                <c:pt idx="14">
                  <c:v>30827</c:v>
                </c:pt>
                <c:pt idx="15">
                  <c:v>30888</c:v>
                </c:pt>
                <c:pt idx="16">
                  <c:v>30944</c:v>
                </c:pt>
                <c:pt idx="17">
                  <c:v>31187</c:v>
                </c:pt>
                <c:pt idx="18">
                  <c:v>31253</c:v>
                </c:pt>
                <c:pt idx="19">
                  <c:v>31294</c:v>
                </c:pt>
                <c:pt idx="20">
                  <c:v>31526</c:v>
                </c:pt>
                <c:pt idx="21">
                  <c:v>31527</c:v>
                </c:pt>
                <c:pt idx="22">
                  <c:v>31528</c:v>
                </c:pt>
                <c:pt idx="23">
                  <c:v>31553</c:v>
                </c:pt>
                <c:pt idx="24">
                  <c:v>31601</c:v>
                </c:pt>
                <c:pt idx="25">
                  <c:v>31665</c:v>
                </c:pt>
                <c:pt idx="26">
                  <c:v>31924</c:v>
                </c:pt>
                <c:pt idx="27">
                  <c:v>31968</c:v>
                </c:pt>
                <c:pt idx="28">
                  <c:v>32036</c:v>
                </c:pt>
                <c:pt idx="29">
                  <c:v>32283</c:v>
                </c:pt>
                <c:pt idx="30">
                  <c:v>32331</c:v>
                </c:pt>
                <c:pt idx="31">
                  <c:v>32413</c:v>
                </c:pt>
                <c:pt idx="32">
                  <c:v>32653</c:v>
                </c:pt>
                <c:pt idx="33">
                  <c:v>32702</c:v>
                </c:pt>
                <c:pt idx="34">
                  <c:v>32764</c:v>
                </c:pt>
                <c:pt idx="35">
                  <c:v>33016</c:v>
                </c:pt>
                <c:pt idx="36">
                  <c:v>33072</c:v>
                </c:pt>
                <c:pt idx="37">
                  <c:v>33122</c:v>
                </c:pt>
                <c:pt idx="38">
                  <c:v>33380</c:v>
                </c:pt>
                <c:pt idx="39">
                  <c:v>33448</c:v>
                </c:pt>
                <c:pt idx="40">
                  <c:v>33491</c:v>
                </c:pt>
                <c:pt idx="41">
                  <c:v>33743</c:v>
                </c:pt>
                <c:pt idx="42">
                  <c:v>33793</c:v>
                </c:pt>
                <c:pt idx="43">
                  <c:v>33869</c:v>
                </c:pt>
                <c:pt idx="44">
                  <c:v>34113</c:v>
                </c:pt>
                <c:pt idx="45">
                  <c:v>34162</c:v>
                </c:pt>
                <c:pt idx="46">
                  <c:v>34233</c:v>
                </c:pt>
                <c:pt idx="47">
                  <c:v>34472</c:v>
                </c:pt>
                <c:pt idx="48">
                  <c:v>34526</c:v>
                </c:pt>
                <c:pt idx="49">
                  <c:v>34596</c:v>
                </c:pt>
                <c:pt idx="50">
                  <c:v>34842</c:v>
                </c:pt>
                <c:pt idx="51">
                  <c:v>34890</c:v>
                </c:pt>
                <c:pt idx="52">
                  <c:v>34960</c:v>
                </c:pt>
                <c:pt idx="53">
                  <c:v>35209</c:v>
                </c:pt>
                <c:pt idx="54">
                  <c:v>35272</c:v>
                </c:pt>
                <c:pt idx="55">
                  <c:v>35332</c:v>
                </c:pt>
                <c:pt idx="56">
                  <c:v>35576</c:v>
                </c:pt>
                <c:pt idx="57">
                  <c:v>35618</c:v>
                </c:pt>
                <c:pt idx="58">
                  <c:v>35698</c:v>
                </c:pt>
                <c:pt idx="59">
                  <c:v>35942</c:v>
                </c:pt>
                <c:pt idx="60">
                  <c:v>35982</c:v>
                </c:pt>
                <c:pt idx="61">
                  <c:v>36066</c:v>
                </c:pt>
              </c:numCache>
            </c:numRef>
          </c:cat>
          <c:val>
            <c:numRef>
              <c:f>よもぎ!$D$123:$D$217</c:f>
              <c:numCache>
                <c:formatCode>0;"△ "0</c:formatCode>
                <c:ptCount val="95"/>
                <c:pt idx="0">
                  <c:v>154.81481481481481</c:v>
                </c:pt>
                <c:pt idx="2">
                  <c:v>124.81481481481481</c:v>
                </c:pt>
                <c:pt idx="3">
                  <c:v>130</c:v>
                </c:pt>
                <c:pt idx="4">
                  <c:v>202.59259259259258</c:v>
                </c:pt>
                <c:pt idx="5">
                  <c:v>185.55555555555554</c:v>
                </c:pt>
                <c:pt idx="6">
                  <c:v>162.22222222222223</c:v>
                </c:pt>
                <c:pt idx="7">
                  <c:v>143.33333333333334</c:v>
                </c:pt>
                <c:pt idx="10">
                  <c:v>207.03703703703704</c:v>
                </c:pt>
                <c:pt idx="14">
                  <c:v>153.7037037037037</c:v>
                </c:pt>
                <c:pt idx="15">
                  <c:v>218.5185185185185</c:v>
                </c:pt>
                <c:pt idx="16">
                  <c:v>161.11111111111111</c:v>
                </c:pt>
                <c:pt idx="17">
                  <c:v>277.03703703703701</c:v>
                </c:pt>
                <c:pt idx="18">
                  <c:v>278.51851851851853</c:v>
                </c:pt>
                <c:pt idx="19">
                  <c:v>244.44444444444446</c:v>
                </c:pt>
                <c:pt idx="23">
                  <c:v>228.88888888888889</c:v>
                </c:pt>
                <c:pt idx="24">
                  <c:v>227.77777777777777</c:v>
                </c:pt>
                <c:pt idx="25">
                  <c:v>210.37037037037038</c:v>
                </c:pt>
                <c:pt idx="26">
                  <c:v>235.55555555555554</c:v>
                </c:pt>
                <c:pt idx="27">
                  <c:v>258.14814814814815</c:v>
                </c:pt>
                <c:pt idx="28">
                  <c:v>211.4814814814815</c:v>
                </c:pt>
                <c:pt idx="29">
                  <c:v>250</c:v>
                </c:pt>
                <c:pt idx="30" formatCode="0">
                  <c:v>228</c:v>
                </c:pt>
                <c:pt idx="31" formatCode="0">
                  <c:v>187</c:v>
                </c:pt>
                <c:pt idx="32" formatCode="0">
                  <c:v>243</c:v>
                </c:pt>
                <c:pt idx="33" formatCode="0">
                  <c:v>220</c:v>
                </c:pt>
                <c:pt idx="34" formatCode="0">
                  <c:v>197</c:v>
                </c:pt>
                <c:pt idx="35" formatCode="0">
                  <c:v>235</c:v>
                </c:pt>
                <c:pt idx="36" formatCode="0">
                  <c:v>230</c:v>
                </c:pt>
                <c:pt idx="37" formatCode="0">
                  <c:v>250</c:v>
                </c:pt>
                <c:pt idx="38" formatCode="0">
                  <c:v>218</c:v>
                </c:pt>
                <c:pt idx="39" formatCode="0">
                  <c:v>230</c:v>
                </c:pt>
                <c:pt idx="40" formatCode="0">
                  <c:v>168</c:v>
                </c:pt>
                <c:pt idx="41" formatCode="0">
                  <c:v>202</c:v>
                </c:pt>
                <c:pt idx="42" formatCode="0">
                  <c:v>202</c:v>
                </c:pt>
                <c:pt idx="43" formatCode="0">
                  <c:v>201</c:v>
                </c:pt>
                <c:pt idx="44" formatCode="0">
                  <c:v>230</c:v>
                </c:pt>
                <c:pt idx="45" formatCode="0">
                  <c:v>203</c:v>
                </c:pt>
                <c:pt idx="46" formatCode="0">
                  <c:v>194</c:v>
                </c:pt>
                <c:pt idx="47" formatCode="0">
                  <c:v>219</c:v>
                </c:pt>
                <c:pt idx="48" formatCode="0">
                  <c:v>206</c:v>
                </c:pt>
                <c:pt idx="49" formatCode="0">
                  <c:v>188</c:v>
                </c:pt>
                <c:pt idx="50" formatCode="0">
                  <c:v>199</c:v>
                </c:pt>
                <c:pt idx="51" formatCode="0">
                  <c:v>201</c:v>
                </c:pt>
                <c:pt idx="52" formatCode="0">
                  <c:v>174</c:v>
                </c:pt>
                <c:pt idx="53" formatCode="0">
                  <c:v>205</c:v>
                </c:pt>
                <c:pt idx="54" formatCode="0">
                  <c:v>233</c:v>
                </c:pt>
                <c:pt idx="55" formatCode="0">
                  <c:v>184</c:v>
                </c:pt>
                <c:pt idx="56" formatCode="0">
                  <c:v>177</c:v>
                </c:pt>
                <c:pt idx="57" formatCode="0">
                  <c:v>216</c:v>
                </c:pt>
                <c:pt idx="58" formatCode="0">
                  <c:v>181</c:v>
                </c:pt>
                <c:pt idx="59" formatCode="0">
                  <c:v>214</c:v>
                </c:pt>
                <c:pt idx="60" formatCode="0">
                  <c:v>203</c:v>
                </c:pt>
                <c:pt idx="61" formatCode="0">
                  <c:v>155</c:v>
                </c:pt>
              </c:numCache>
            </c:numRef>
          </c:val>
          <c:smooth val="0"/>
        </c:ser>
        <c:ser>
          <c:idx val="0"/>
          <c:order val="1"/>
          <c:tx>
            <c:strRef>
              <c:f>よもぎ!$C$121</c:f>
              <c:strCache>
                <c:ptCount val="1"/>
                <c:pt idx="0">
                  <c:v>Be-7</c:v>
                </c:pt>
              </c:strCache>
            </c:strRef>
          </c:tx>
          <c:spPr>
            <a:ln w="12700">
              <a:solidFill>
                <a:srgbClr val="0066FF"/>
              </a:solidFill>
              <a:prstDash val="sysDash"/>
            </a:ln>
          </c:spPr>
          <c:marker>
            <c:symbol val="circle"/>
            <c:size val="6"/>
            <c:spPr>
              <a:solidFill>
                <a:srgbClr val="FFFFFF"/>
              </a:solidFill>
              <a:ln>
                <a:solidFill>
                  <a:srgbClr val="0066FF"/>
                </a:solidFill>
                <a:prstDash val="solid"/>
              </a:ln>
            </c:spPr>
          </c:marker>
          <c:cat>
            <c:numRef>
              <c:f>よもぎ!$B$123:$B$184</c:f>
              <c:numCache>
                <c:formatCode>[$-411]m\.d\.ge</c:formatCode>
                <c:ptCount val="62"/>
                <c:pt idx="0">
                  <c:v>29866</c:v>
                </c:pt>
                <c:pt idx="1">
                  <c:v>29895</c:v>
                </c:pt>
                <c:pt idx="2">
                  <c:v>30069</c:v>
                </c:pt>
                <c:pt idx="3">
                  <c:v>30083</c:v>
                </c:pt>
                <c:pt idx="4">
                  <c:v>30111</c:v>
                </c:pt>
                <c:pt idx="5">
                  <c:v>30138</c:v>
                </c:pt>
                <c:pt idx="6">
                  <c:v>30202</c:v>
                </c:pt>
                <c:pt idx="7">
                  <c:v>30243</c:v>
                </c:pt>
                <c:pt idx="8">
                  <c:v>30434</c:v>
                </c:pt>
                <c:pt idx="9">
                  <c:v>30455</c:v>
                </c:pt>
                <c:pt idx="10">
                  <c:v>30468</c:v>
                </c:pt>
                <c:pt idx="11">
                  <c:v>30523</c:v>
                </c:pt>
                <c:pt idx="12">
                  <c:v>30564</c:v>
                </c:pt>
                <c:pt idx="13">
                  <c:v>30616</c:v>
                </c:pt>
                <c:pt idx="14">
                  <c:v>30827</c:v>
                </c:pt>
                <c:pt idx="15">
                  <c:v>30888</c:v>
                </c:pt>
                <c:pt idx="16">
                  <c:v>30944</c:v>
                </c:pt>
                <c:pt idx="17">
                  <c:v>31187</c:v>
                </c:pt>
                <c:pt idx="18">
                  <c:v>31253</c:v>
                </c:pt>
                <c:pt idx="19">
                  <c:v>31294</c:v>
                </c:pt>
                <c:pt idx="20">
                  <c:v>31526</c:v>
                </c:pt>
                <c:pt idx="21">
                  <c:v>31527</c:v>
                </c:pt>
                <c:pt idx="22">
                  <c:v>31528</c:v>
                </c:pt>
                <c:pt idx="23">
                  <c:v>31553</c:v>
                </c:pt>
                <c:pt idx="24">
                  <c:v>31601</c:v>
                </c:pt>
                <c:pt idx="25">
                  <c:v>31665</c:v>
                </c:pt>
                <c:pt idx="26">
                  <c:v>31924</c:v>
                </c:pt>
                <c:pt idx="27">
                  <c:v>31968</c:v>
                </c:pt>
                <c:pt idx="28">
                  <c:v>32036</c:v>
                </c:pt>
                <c:pt idx="29">
                  <c:v>32283</c:v>
                </c:pt>
                <c:pt idx="30">
                  <c:v>32331</c:v>
                </c:pt>
                <c:pt idx="31">
                  <c:v>32413</c:v>
                </c:pt>
                <c:pt idx="32">
                  <c:v>32653</c:v>
                </c:pt>
                <c:pt idx="33">
                  <c:v>32702</c:v>
                </c:pt>
                <c:pt idx="34">
                  <c:v>32764</c:v>
                </c:pt>
                <c:pt idx="35">
                  <c:v>33016</c:v>
                </c:pt>
                <c:pt idx="36">
                  <c:v>33072</c:v>
                </c:pt>
                <c:pt idx="37">
                  <c:v>33122</c:v>
                </c:pt>
                <c:pt idx="38">
                  <c:v>33380</c:v>
                </c:pt>
                <c:pt idx="39">
                  <c:v>33448</c:v>
                </c:pt>
                <c:pt idx="40">
                  <c:v>33491</c:v>
                </c:pt>
                <c:pt idx="41">
                  <c:v>33743</c:v>
                </c:pt>
                <c:pt idx="42">
                  <c:v>33793</c:v>
                </c:pt>
                <c:pt idx="43">
                  <c:v>33869</c:v>
                </c:pt>
                <c:pt idx="44">
                  <c:v>34113</c:v>
                </c:pt>
                <c:pt idx="45">
                  <c:v>34162</c:v>
                </c:pt>
                <c:pt idx="46">
                  <c:v>34233</c:v>
                </c:pt>
                <c:pt idx="47">
                  <c:v>34472</c:v>
                </c:pt>
                <c:pt idx="48">
                  <c:v>34526</c:v>
                </c:pt>
                <c:pt idx="49">
                  <c:v>34596</c:v>
                </c:pt>
                <c:pt idx="50">
                  <c:v>34842</c:v>
                </c:pt>
                <c:pt idx="51">
                  <c:v>34890</c:v>
                </c:pt>
                <c:pt idx="52">
                  <c:v>34960</c:v>
                </c:pt>
                <c:pt idx="53">
                  <c:v>35209</c:v>
                </c:pt>
                <c:pt idx="54">
                  <c:v>35272</c:v>
                </c:pt>
                <c:pt idx="55">
                  <c:v>35332</c:v>
                </c:pt>
                <c:pt idx="56">
                  <c:v>35576</c:v>
                </c:pt>
                <c:pt idx="57">
                  <c:v>35618</c:v>
                </c:pt>
                <c:pt idx="58">
                  <c:v>35698</c:v>
                </c:pt>
                <c:pt idx="59">
                  <c:v>35942</c:v>
                </c:pt>
                <c:pt idx="60">
                  <c:v>35982</c:v>
                </c:pt>
                <c:pt idx="61">
                  <c:v>36066</c:v>
                </c:pt>
              </c:numCache>
            </c:numRef>
          </c:cat>
          <c:val>
            <c:numRef>
              <c:f>よもぎ!$C$123:$C$217</c:f>
              <c:numCache>
                <c:formatCode>0.0</c:formatCode>
                <c:ptCount val="95"/>
                <c:pt idx="0">
                  <c:v>26.037037037037038</c:v>
                </c:pt>
                <c:pt idx="2">
                  <c:v>4.1481481481481479</c:v>
                </c:pt>
                <c:pt idx="3">
                  <c:v>7.0740740740740744</c:v>
                </c:pt>
                <c:pt idx="4">
                  <c:v>10.666666666666666</c:v>
                </c:pt>
                <c:pt idx="5">
                  <c:v>16.666666666666668</c:v>
                </c:pt>
                <c:pt idx="6">
                  <c:v>35.555555555555557</c:v>
                </c:pt>
                <c:pt idx="7">
                  <c:v>40.74074074074074</c:v>
                </c:pt>
                <c:pt idx="10">
                  <c:v>16.851851851851851</c:v>
                </c:pt>
                <c:pt idx="14">
                  <c:v>12.62962962962963</c:v>
                </c:pt>
                <c:pt idx="15">
                  <c:v>27.185185185185187</c:v>
                </c:pt>
                <c:pt idx="16">
                  <c:v>62.962962962962962</c:v>
                </c:pt>
                <c:pt idx="17">
                  <c:v>15</c:v>
                </c:pt>
                <c:pt idx="18">
                  <c:v>44.074074074074076</c:v>
                </c:pt>
                <c:pt idx="19">
                  <c:v>17.703703703703702</c:v>
                </c:pt>
                <c:pt idx="23">
                  <c:v>24.814814814814813</c:v>
                </c:pt>
                <c:pt idx="24">
                  <c:v>45.925925925925924</c:v>
                </c:pt>
                <c:pt idx="25">
                  <c:v>38.148148148148145</c:v>
                </c:pt>
                <c:pt idx="26">
                  <c:v>35.851851851851855</c:v>
                </c:pt>
                <c:pt idx="27">
                  <c:v>37.037037037037038</c:v>
                </c:pt>
                <c:pt idx="28">
                  <c:v>78.518518518518519</c:v>
                </c:pt>
                <c:pt idx="29">
                  <c:v>19.7</c:v>
                </c:pt>
                <c:pt idx="30">
                  <c:v>81.2</c:v>
                </c:pt>
                <c:pt idx="31">
                  <c:v>150</c:v>
                </c:pt>
                <c:pt idx="32">
                  <c:v>17.399999999999999</c:v>
                </c:pt>
                <c:pt idx="33">
                  <c:v>59.2</c:v>
                </c:pt>
                <c:pt idx="34">
                  <c:v>60.9</c:v>
                </c:pt>
                <c:pt idx="35">
                  <c:v>15.8</c:v>
                </c:pt>
                <c:pt idx="36">
                  <c:v>41.3</c:v>
                </c:pt>
                <c:pt idx="37">
                  <c:v>27.2</c:v>
                </c:pt>
                <c:pt idx="38">
                  <c:v>20.3</c:v>
                </c:pt>
                <c:pt idx="39">
                  <c:v>74.900000000000006</c:v>
                </c:pt>
                <c:pt idx="40">
                  <c:v>54.9</c:v>
                </c:pt>
                <c:pt idx="41">
                  <c:v>48.1</c:v>
                </c:pt>
                <c:pt idx="42">
                  <c:v>54</c:v>
                </c:pt>
                <c:pt idx="43">
                  <c:v>33.700000000000003</c:v>
                </c:pt>
                <c:pt idx="44">
                  <c:v>33.299999999999997</c:v>
                </c:pt>
                <c:pt idx="45">
                  <c:v>46.6</c:v>
                </c:pt>
                <c:pt idx="46">
                  <c:v>125</c:v>
                </c:pt>
                <c:pt idx="47">
                  <c:v>31.6</c:v>
                </c:pt>
                <c:pt idx="48">
                  <c:v>73.7</c:v>
                </c:pt>
                <c:pt idx="49">
                  <c:v>82.8</c:v>
                </c:pt>
                <c:pt idx="50">
                  <c:v>25.9</c:v>
                </c:pt>
                <c:pt idx="51">
                  <c:v>45.5</c:v>
                </c:pt>
                <c:pt idx="52">
                  <c:v>111</c:v>
                </c:pt>
                <c:pt idx="53">
                  <c:v>21.1</c:v>
                </c:pt>
                <c:pt idx="54">
                  <c:v>35.299999999999997</c:v>
                </c:pt>
                <c:pt idx="55">
                  <c:v>110</c:v>
                </c:pt>
                <c:pt idx="56">
                  <c:v>49.6</c:v>
                </c:pt>
                <c:pt idx="57">
                  <c:v>46.1</c:v>
                </c:pt>
                <c:pt idx="58">
                  <c:v>142</c:v>
                </c:pt>
                <c:pt idx="59">
                  <c:v>50.5</c:v>
                </c:pt>
                <c:pt idx="60">
                  <c:v>28.8</c:v>
                </c:pt>
                <c:pt idx="61">
                  <c:v>104</c:v>
                </c:pt>
              </c:numCache>
            </c:numRef>
          </c:val>
          <c:smooth val="0"/>
        </c:ser>
        <c:ser>
          <c:idx val="2"/>
          <c:order val="2"/>
          <c:tx>
            <c:strRef>
              <c:f>よもぎ!$F$121</c:f>
              <c:strCache>
                <c:ptCount val="1"/>
                <c:pt idx="0">
                  <c:v>Cs-137</c:v>
                </c:pt>
              </c:strCache>
            </c:strRef>
          </c:tx>
          <c:spPr>
            <a:ln w="12700">
              <a:solidFill>
                <a:srgbClr val="FF0000"/>
              </a:solidFill>
              <a:prstDash val="sysDash"/>
            </a:ln>
          </c:spPr>
          <c:marker>
            <c:symbol val="triangle"/>
            <c:size val="5"/>
            <c:spPr>
              <a:solidFill>
                <a:srgbClr val="FF0000"/>
              </a:solidFill>
              <a:ln>
                <a:solidFill>
                  <a:srgbClr val="FF0000"/>
                </a:solidFill>
                <a:prstDash val="solid"/>
              </a:ln>
            </c:spPr>
          </c:marker>
          <c:cat>
            <c:multiLvlStrRef>
              <c:f>よもぎ!#REF!</c:f>
            </c:multiLvlStrRef>
          </c:cat>
          <c:val>
            <c:numRef>
              <c:f>よもぎ!$F$123:$F$184</c:f>
              <c:numCache>
                <c:formatCode>0.000;[Red]0.000</c:formatCode>
                <c:ptCount val="62"/>
                <c:pt idx="0">
                  <c:v>5.185185185185185E-2</c:v>
                </c:pt>
                <c:pt idx="2">
                  <c:v>6.2962962962962957E-2</c:v>
                </c:pt>
                <c:pt idx="3">
                  <c:v>7.407407407407407E-2</c:v>
                </c:pt>
                <c:pt idx="4">
                  <c:v>6.6666666666666666E-2</c:v>
                </c:pt>
                <c:pt idx="5">
                  <c:v>7.0370370370370361E-2</c:v>
                </c:pt>
                <c:pt idx="6">
                  <c:v>9.6296296296296297E-2</c:v>
                </c:pt>
                <c:pt idx="7">
                  <c:v>0.1037037037037037</c:v>
                </c:pt>
                <c:pt idx="10">
                  <c:v>9.6296296296296297E-2</c:v>
                </c:pt>
                <c:pt idx="14">
                  <c:v>2.5925925925925925E-2</c:v>
                </c:pt>
                <c:pt idx="15">
                  <c:v>4.8148148148148148E-2</c:v>
                </c:pt>
                <c:pt idx="16">
                  <c:v>1.8518518518518517E-2</c:v>
                </c:pt>
                <c:pt idx="17">
                  <c:v>4.8148148148148148E-2</c:v>
                </c:pt>
                <c:pt idx="18">
                  <c:v>2.9629629629629631E-2</c:v>
                </c:pt>
                <c:pt idx="19">
                  <c:v>9.2592592592592587E-2</c:v>
                </c:pt>
                <c:pt idx="23" formatCode="0.0">
                  <c:v>11.074074074074074</c:v>
                </c:pt>
                <c:pt idx="24">
                  <c:v>0.81851851851851853</c:v>
                </c:pt>
                <c:pt idx="25">
                  <c:v>0.2074074074074074</c:v>
                </c:pt>
                <c:pt idx="26">
                  <c:v>5.9259259259259262E-2</c:v>
                </c:pt>
                <c:pt idx="27">
                  <c:v>4.0740740740740744E-2</c:v>
                </c:pt>
                <c:pt idx="28">
                  <c:v>2.2222222222222223E-2</c:v>
                </c:pt>
                <c:pt idx="29" formatCode="0.000">
                  <c:v>3.2000000000000001E-2</c:v>
                </c:pt>
                <c:pt idx="30" formatCode="0.000">
                  <c:v>2.7E-2</c:v>
                </c:pt>
                <c:pt idx="31" formatCode="0.000">
                  <c:v>0.04</c:v>
                </c:pt>
                <c:pt idx="32" formatCode="0.000">
                  <c:v>4.6573113972625188E-3</c:v>
                </c:pt>
                <c:pt idx="33" formatCode="0.000">
                  <c:v>4.64293125108803E-3</c:v>
                </c:pt>
                <c:pt idx="34" formatCode="0.000">
                  <c:v>4.6247995799171262E-3</c:v>
                </c:pt>
                <c:pt idx="35" formatCode="0.000">
                  <c:v>3.6999999999999998E-2</c:v>
                </c:pt>
                <c:pt idx="36" formatCode="0.000">
                  <c:v>6.8000000000000005E-2</c:v>
                </c:pt>
                <c:pt idx="37" formatCode="&quot;(&quot;0.000&quot;)&quot;">
                  <c:v>2.8000000000000001E-2</c:v>
                </c:pt>
                <c:pt idx="38" formatCode="0.000">
                  <c:v>4.9000000000000002E-2</c:v>
                </c:pt>
                <c:pt idx="39" formatCode="&quot;(&quot;0.000&quot;)&quot;">
                  <c:v>2.5999999999999999E-2</c:v>
                </c:pt>
                <c:pt idx="40" formatCode="0.000">
                  <c:v>4.2000000000000003E-2</c:v>
                </c:pt>
                <c:pt idx="41" formatCode="General">
                  <c:v>5.0000000000000001E-3</c:v>
                </c:pt>
                <c:pt idx="42" formatCode="0.000">
                  <c:v>3.2000000000000001E-2</c:v>
                </c:pt>
                <c:pt idx="43" formatCode="0.000">
                  <c:v>4.3999999999999997E-2</c:v>
                </c:pt>
                <c:pt idx="44" formatCode="0.000">
                  <c:v>5.5E-2</c:v>
                </c:pt>
                <c:pt idx="45" formatCode="0.000">
                  <c:v>3.3000000000000002E-2</c:v>
                </c:pt>
                <c:pt idx="46" formatCode="&quot;(&quot;0.000&quot;)&quot;">
                  <c:v>2.5000000000000001E-2</c:v>
                </c:pt>
                <c:pt idx="47" formatCode="0.000">
                  <c:v>4.1522065406736138E-3</c:v>
                </c:pt>
                <c:pt idx="48" formatCode="0.000">
                  <c:v>4.1380799888351971E-3</c:v>
                </c:pt>
                <c:pt idx="49" formatCode="0.000">
                  <c:v>4.1000000000000002E-2</c:v>
                </c:pt>
                <c:pt idx="50" formatCode="0.000">
                  <c:v>2.1000000000000001E-2</c:v>
                </c:pt>
                <c:pt idx="51" formatCode="0.000">
                  <c:v>4.0441023079801769E-3</c:v>
                </c:pt>
                <c:pt idx="52" formatCode="0.000">
                  <c:v>4.0262758726848872E-3</c:v>
                </c:pt>
                <c:pt idx="53" formatCode="0.000">
                  <c:v>2.5000000000000001E-2</c:v>
                </c:pt>
                <c:pt idx="54" formatCode="0.000">
                  <c:v>3.9E-2</c:v>
                </c:pt>
                <c:pt idx="55" formatCode="0.000">
                  <c:v>3.5000000000000003E-2</c:v>
                </c:pt>
                <c:pt idx="56" formatCode="0.000">
                  <c:v>0.03</c:v>
                </c:pt>
                <c:pt idx="57" formatCode="0.000">
                  <c:v>3.2000000000000001E-2</c:v>
                </c:pt>
                <c:pt idx="58" formatCode="0.000">
                  <c:v>3.3000000000000002E-2</c:v>
                </c:pt>
                <c:pt idx="59" formatCode="0.000">
                  <c:v>3.7843233502242728E-3</c:v>
                </c:pt>
                <c:pt idx="60" formatCode="0.000">
                  <c:v>3.774782140241283E-3</c:v>
                </c:pt>
                <c:pt idx="61" formatCode="&quot;(&quot;0.000&quot;)&quot;">
                  <c:v>2.5999999999999999E-2</c:v>
                </c:pt>
              </c:numCache>
            </c:numRef>
          </c:val>
          <c:smooth val="0"/>
        </c:ser>
        <c:ser>
          <c:idx val="3"/>
          <c:order val="3"/>
          <c:tx>
            <c:strRef>
              <c:f>よもぎ!$E$121</c:f>
              <c:strCache>
                <c:ptCount val="1"/>
                <c:pt idx="0">
                  <c:v>Cs-134</c:v>
                </c:pt>
              </c:strCache>
            </c:strRef>
          </c:tx>
          <c:spPr>
            <a:ln w="12700">
              <a:solidFill>
                <a:srgbClr val="FF0000"/>
              </a:solidFill>
              <a:prstDash val="sysDot"/>
            </a:ln>
          </c:spPr>
          <c:marker>
            <c:symbol val="triangle"/>
            <c:size val="4"/>
            <c:spPr>
              <a:solidFill>
                <a:srgbClr val="FFFFFF"/>
              </a:solidFill>
              <a:ln>
                <a:solidFill>
                  <a:srgbClr val="FF0000"/>
                </a:solidFill>
                <a:prstDash val="solid"/>
              </a:ln>
            </c:spPr>
          </c:marker>
          <c:cat>
            <c:multiLvlStrRef>
              <c:f>よもぎ!#REF!</c:f>
            </c:multiLvlStrRef>
          </c:cat>
          <c:val>
            <c:numRef>
              <c:f>よもぎ!$E$123:$E$184</c:f>
              <c:numCache>
                <c:formatCode>0;"△ "0</c:formatCode>
                <c:ptCount val="62"/>
                <c:pt idx="0" formatCode="[$-411]m\.d\.ge">
                  <c:v>5.0000000000000001E-3</c:v>
                </c:pt>
                <c:pt idx="2" formatCode="0.000">
                  <c:v>4.147175963165964E-3</c:v>
                </c:pt>
                <c:pt idx="3" formatCode="0.000">
                  <c:v>4.0940321889906626E-3</c:v>
                </c:pt>
                <c:pt idx="4" formatCode="0.000">
                  <c:v>3.9897789384202983E-3</c:v>
                </c:pt>
                <c:pt idx="5" formatCode="0.000">
                  <c:v>3.8917640348865401E-3</c:v>
                </c:pt>
                <c:pt idx="6" formatCode="0.000">
                  <c:v>3.6689430441947364E-3</c:v>
                </c:pt>
                <c:pt idx="7" formatCode="0.000">
                  <c:v>3.5329494785418854E-3</c:v>
                </c:pt>
                <c:pt idx="10" formatCode="0.000">
                  <c:v>2.8715605900551293E-3</c:v>
                </c:pt>
                <c:pt idx="14" formatCode="0.000">
                  <c:v>2.0629417367730727E-3</c:v>
                </c:pt>
                <c:pt idx="15" formatCode="0.000">
                  <c:v>1.9502114024426281E-3</c:v>
                </c:pt>
                <c:pt idx="16" formatCode="0.000">
                  <c:v>1.8521529695418285E-3</c:v>
                </c:pt>
                <c:pt idx="17" formatCode="0.000">
                  <c:v>1.480661739013212E-3</c:v>
                </c:pt>
                <c:pt idx="18" formatCode="0.000">
                  <c:v>1.393317689635103E-3</c:v>
                </c:pt>
                <c:pt idx="19" formatCode="0.000">
                  <c:v>1.3416727776214149E-3</c:v>
                </c:pt>
                <c:pt idx="23" formatCode="0.000">
                  <c:v>4.8861617996243407E-3</c:v>
                </c:pt>
                <c:pt idx="24" formatCode="0.000">
                  <c:v>4.6748071139744033E-3</c:v>
                </c:pt>
                <c:pt idx="25" formatCode="0.000">
                  <c:v>4.407153385975646E-3</c:v>
                </c:pt>
                <c:pt idx="26" formatCode="0.000">
                  <c:v>3.4716488056892071E-3</c:v>
                </c:pt>
                <c:pt idx="27" formatCode="0.000">
                  <c:v>3.3337419736021497E-3</c:v>
                </c:pt>
                <c:pt idx="28" formatCode="0.000">
                  <c:v>3.1313103037414365E-3</c:v>
                </c:pt>
                <c:pt idx="29" formatCode="0.000">
                  <c:v>2.4940477458416312E-3</c:v>
                </c:pt>
                <c:pt idx="30" formatCode="0.000">
                  <c:v>2.3861657929028597E-3</c:v>
                </c:pt>
                <c:pt idx="31" formatCode="0.000">
                  <c:v>2.2125522209512282E-3</c:v>
                </c:pt>
                <c:pt idx="32" formatCode="0.000">
                  <c:v>1.7736698795487596E-3</c:v>
                </c:pt>
                <c:pt idx="33" formatCode="0.000">
                  <c:v>1.6953858600721209E-3</c:v>
                </c:pt>
                <c:pt idx="34" formatCode="0.000">
                  <c:v>1.6012649561570388E-3</c:v>
                </c:pt>
                <c:pt idx="35" formatCode="0.000">
                  <c:v>1.2695254845738306E-3</c:v>
                </c:pt>
                <c:pt idx="36" formatCode="0.000">
                  <c:v>1.2056925691324488E-3</c:v>
                </c:pt>
                <c:pt idx="37" formatCode="0.000">
                  <c:v>1.151416009574493E-3</c:v>
                </c:pt>
                <c:pt idx="38" formatCode="0.000">
                  <c:v>9.0784136983176368E-4</c:v>
                </c:pt>
                <c:pt idx="39" formatCode="0.000">
                  <c:v>8.5271537450312468E-4</c:v>
                </c:pt>
                <c:pt idx="40" formatCode="0.000">
                  <c:v>8.1959703326023715E-4</c:v>
                </c:pt>
                <c:pt idx="41" formatCode="0.000">
                  <c:v>6.497983464910927E-4</c:v>
                </c:pt>
                <c:pt idx="42" formatCode="0.000">
                  <c:v>6.2054642974471792E-4</c:v>
                </c:pt>
                <c:pt idx="43" formatCode="0.000">
                  <c:v>5.7858572439728917E-4</c:v>
                </c:pt>
                <c:pt idx="44" formatCode="0.000">
                  <c:v>4.6211134364747812E-4</c:v>
                </c:pt>
                <c:pt idx="45" formatCode="0.000">
                  <c:v>4.4171525199389572E-4</c:v>
                </c:pt>
                <c:pt idx="46" formatCode="0.000">
                  <c:v>4.1374833588178459E-4</c:v>
                </c:pt>
                <c:pt idx="47" formatCode="0.000">
                  <c:v>3.3198281838391053E-4</c:v>
                </c:pt>
                <c:pt idx="48" formatCode="0.000">
                  <c:v>3.1587186261198684E-4</c:v>
                </c:pt>
                <c:pt idx="49" formatCode="0.000">
                  <c:v>2.9614533271296882E-4</c:v>
                </c:pt>
                <c:pt idx="50" formatCode="0.000">
                  <c:v>2.3609328509328304E-4</c:v>
                </c:pt>
                <c:pt idx="51" formatCode="0.000">
                  <c:v>2.2588088851264017E-4</c:v>
                </c:pt>
                <c:pt idx="52" formatCode="0.000">
                  <c:v>2.1177438955443802E-4</c:v>
                </c:pt>
                <c:pt idx="53" formatCode="0.000">
                  <c:v>1.6836504159675292E-4</c:v>
                </c:pt>
                <c:pt idx="54" formatCode="0.000">
                  <c:v>1.588716763337415E-4</c:v>
                </c:pt>
                <c:pt idx="55" formatCode="0.000">
                  <c:v>1.5032848936550607E-4</c:v>
                </c:pt>
                <c:pt idx="56" formatCode="0.000">
                  <c:v>1.200660460151427E-4</c:v>
                </c:pt>
                <c:pt idx="57" formatCode="0.000">
                  <c:v>1.1550920092739946E-4</c:v>
                </c:pt>
                <c:pt idx="58" formatCode="0.000">
                  <c:v>1.0730245700687685E-4</c:v>
                </c:pt>
                <c:pt idx="59" formatCode="0.000">
                  <c:v>8.5701531325849418E-5</c:v>
                </c:pt>
                <c:pt idx="60" formatCode="0.000">
                  <c:v>8.2600965850878404E-5</c:v>
                </c:pt>
                <c:pt idx="61" formatCode="0.000">
                  <c:v>7.6450066398179166E-5</c:v>
                </c:pt>
              </c:numCache>
            </c:numRef>
          </c:val>
          <c:smooth val="0"/>
        </c:ser>
        <c:ser>
          <c:idx val="4"/>
          <c:order val="4"/>
          <c:tx>
            <c:strRef>
              <c:f>よもぎ!$G$121</c:f>
              <c:strCache>
                <c:ptCount val="1"/>
                <c:pt idx="0">
                  <c:v>Sr-90</c:v>
                </c:pt>
              </c:strCache>
            </c:strRef>
          </c:tx>
          <c:spPr>
            <a:ln w="0">
              <a:solidFill>
                <a:srgbClr val="7030A0"/>
              </a:solidFill>
              <a:prstDash val="solid"/>
            </a:ln>
          </c:spPr>
          <c:marker>
            <c:symbol val="circle"/>
            <c:size val="4"/>
            <c:spPr>
              <a:solidFill>
                <a:srgbClr val="7030A0"/>
              </a:solidFill>
              <a:ln>
                <a:solidFill>
                  <a:srgbClr val="7030A0"/>
                </a:solidFill>
                <a:prstDash val="solid"/>
              </a:ln>
            </c:spPr>
          </c:marker>
          <c:cat>
            <c:multiLvlStrRef>
              <c:f>よもぎ!#REF!</c:f>
            </c:multiLvlStrRef>
          </c:cat>
          <c:val>
            <c:numRef>
              <c:f>よもぎ!$G$123:$G$184</c:f>
              <c:numCache>
                <c:formatCode>0.00;"△ "0.00</c:formatCode>
                <c:ptCount val="62"/>
                <c:pt idx="1">
                  <c:v>0.66666666666666663</c:v>
                </c:pt>
                <c:pt idx="4">
                  <c:v>0.59259259259259256</c:v>
                </c:pt>
                <c:pt idx="10">
                  <c:v>0.40740740740740738</c:v>
                </c:pt>
                <c:pt idx="15">
                  <c:v>0.3666666666666667</c:v>
                </c:pt>
                <c:pt idx="18">
                  <c:v>0.7592592592592593</c:v>
                </c:pt>
                <c:pt idx="24">
                  <c:v>0.37407407407407406</c:v>
                </c:pt>
                <c:pt idx="27">
                  <c:v>0.48148148148148145</c:v>
                </c:pt>
                <c:pt idx="30">
                  <c:v>0.37</c:v>
                </c:pt>
                <c:pt idx="33">
                  <c:v>0.49</c:v>
                </c:pt>
                <c:pt idx="36">
                  <c:v>0.34</c:v>
                </c:pt>
                <c:pt idx="39">
                  <c:v>0.68</c:v>
                </c:pt>
                <c:pt idx="42">
                  <c:v>0.42599999999999999</c:v>
                </c:pt>
                <c:pt idx="45">
                  <c:v>0.25600000000000001</c:v>
                </c:pt>
                <c:pt idx="48">
                  <c:v>0.28100000000000003</c:v>
                </c:pt>
                <c:pt idx="51">
                  <c:v>0.21099999999999999</c:v>
                </c:pt>
                <c:pt idx="54">
                  <c:v>0.14499999999999999</c:v>
                </c:pt>
                <c:pt idx="57">
                  <c:v>0.16</c:v>
                </c:pt>
                <c:pt idx="60">
                  <c:v>0.28999999999999998</c:v>
                </c:pt>
              </c:numCache>
            </c:numRef>
          </c:val>
          <c:smooth val="0"/>
        </c:ser>
        <c:dLbls>
          <c:showLegendKey val="0"/>
          <c:showVal val="0"/>
          <c:showCatName val="0"/>
          <c:showSerName val="0"/>
          <c:showPercent val="0"/>
          <c:showBubbleSize val="0"/>
        </c:dLbls>
        <c:marker val="1"/>
        <c:smooth val="0"/>
        <c:axId val="268085888"/>
        <c:axId val="268149504"/>
      </c:lineChart>
      <c:dateAx>
        <c:axId val="268085888"/>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68149504"/>
        <c:crossesAt val="1.0000000000000003E-4"/>
        <c:auto val="0"/>
        <c:lblOffset val="100"/>
        <c:baseTimeUnit val="days"/>
        <c:majorUnit val="24"/>
        <c:majorTimeUnit val="months"/>
        <c:minorUnit val="3"/>
        <c:minorTimeUnit val="months"/>
      </c:dateAx>
      <c:valAx>
        <c:axId val="268149504"/>
        <c:scaling>
          <c:logBase val="10"/>
          <c:orientation val="minMax"/>
          <c:max val="3000"/>
          <c:min val="1.0000000000000003E-4"/>
        </c:scaling>
        <c:delete val="0"/>
        <c:axPos val="l"/>
        <c:majorGridlines>
          <c:spPr>
            <a:ln w="3175">
              <a:solidFill>
                <a:schemeClr val="bg1">
                  <a:lumMod val="85000"/>
                </a:schemeClr>
              </a:solidFill>
              <a:prstDash val="solid"/>
            </a:ln>
          </c:spPr>
        </c:majorGridlines>
        <c:minorGridlines>
          <c:spPr>
            <a:ln w="3175">
              <a:solidFill>
                <a:schemeClr val="bg1">
                  <a:lumMod val="85000"/>
                </a:schemeClr>
              </a:solidFill>
              <a:prstDash val="solid"/>
            </a:ln>
          </c:spPr>
        </c:minorGridlines>
        <c:title>
          <c:tx>
            <c:rich>
              <a:bodyPr/>
              <a:lstStyle/>
              <a:p>
                <a:pPr>
                  <a:defRPr sz="900" b="0" i="0" u="none" strike="noStrike" baseline="0">
                    <a:solidFill>
                      <a:srgbClr val="000000"/>
                    </a:solidFill>
                    <a:latin typeface="Meiryo UI"/>
                    <a:ea typeface="Meiryo UI"/>
                    <a:cs typeface="Meiryo UI"/>
                  </a:defRPr>
                </a:pPr>
                <a:r>
                  <a:rPr lang="en-US" altLang="en-US"/>
                  <a:t>Bq/kg</a:t>
                </a:r>
                <a:r>
                  <a:rPr lang="ja-JP" altLang="en-US"/>
                  <a:t>生</a:t>
                </a:r>
              </a:p>
            </c:rich>
          </c:tx>
          <c:layout>
            <c:manualLayout>
              <c:xMode val="edge"/>
              <c:yMode val="edge"/>
              <c:x val="1.5316640783223899E-3"/>
              <c:y val="0.26967814960629916"/>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68085888"/>
        <c:crosses val="autoZero"/>
        <c:crossBetween val="between"/>
      </c:valAx>
      <c:spPr>
        <a:noFill/>
        <a:ln w="12700">
          <a:solidFill>
            <a:srgbClr val="808080"/>
          </a:solidFill>
          <a:prstDash val="solid"/>
        </a:ln>
      </c:spPr>
    </c:plotArea>
    <c:legend>
      <c:legendPos val="r"/>
      <c:layout>
        <c:manualLayout>
          <c:xMode val="edge"/>
          <c:yMode val="edge"/>
          <c:x val="9.4404351144914453E-2"/>
          <c:y val="1.5037411034734473E-2"/>
          <c:w val="0.88389347457640632"/>
          <c:h val="0.12122948041677892"/>
        </c:manualLayout>
      </c:layout>
      <c:overlay val="0"/>
      <c:spPr>
        <a:solidFill>
          <a:schemeClr val="bg1"/>
        </a:solidFill>
        <a:ln w="25400">
          <a:noFill/>
        </a:ln>
      </c:spPr>
      <c:txPr>
        <a:bodyPr/>
        <a:lstStyle/>
        <a:p>
          <a:pPr>
            <a:defRPr sz="9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325"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Meiryo UI"/>
                <a:ea typeface="Meiryo UI"/>
                <a:cs typeface="Meiryo UI"/>
              </a:defRPr>
            </a:pPr>
            <a:r>
              <a:rPr lang="ja-JP" altLang="en-US"/>
              <a:t>よもぎの</a:t>
            </a:r>
            <a:r>
              <a:rPr lang="en-US" altLang="en-US"/>
              <a:t>Cs-137</a:t>
            </a:r>
            <a:endParaRPr lang="ja-JP" altLang="en-US"/>
          </a:p>
        </c:rich>
      </c:tx>
      <c:layout>
        <c:manualLayout>
          <c:xMode val="edge"/>
          <c:yMode val="edge"/>
          <c:x val="0.1084477806102867"/>
          <c:y val="7.1781496062992122E-3"/>
        </c:manualLayout>
      </c:layout>
      <c:overlay val="0"/>
      <c:spPr>
        <a:solidFill>
          <a:srgbClr val="FFFFFF"/>
        </a:solidFill>
        <a:ln w="25400">
          <a:noFill/>
        </a:ln>
      </c:spPr>
    </c:title>
    <c:autoTitleDeleted val="0"/>
    <c:plotArea>
      <c:layout>
        <c:manualLayout>
          <c:layoutTarget val="inner"/>
          <c:xMode val="edge"/>
          <c:yMode val="edge"/>
          <c:x val="3.9074990557552203E-2"/>
          <c:y val="3.9603960396039604E-2"/>
          <c:w val="0.94896405639769643"/>
          <c:h val="0.85930708661417321"/>
        </c:manualLayout>
      </c:layout>
      <c:lineChart>
        <c:grouping val="standard"/>
        <c:varyColors val="0"/>
        <c:ser>
          <c:idx val="1"/>
          <c:order val="0"/>
          <c:tx>
            <c:strRef>
              <c:f>よもぎ!$C$120</c:f>
              <c:strCache>
                <c:ptCount val="1"/>
                <c:pt idx="0">
                  <c:v>前網(県)</c:v>
                </c:pt>
              </c:strCache>
            </c:strRef>
          </c:tx>
          <c:spPr>
            <a:ln w="12700">
              <a:solidFill>
                <a:srgbClr val="000080"/>
              </a:solidFill>
              <a:prstDash val="solid"/>
            </a:ln>
          </c:spPr>
          <c:marker>
            <c:symbol val="square"/>
            <c:size val="6"/>
            <c:spPr>
              <a:noFill/>
              <a:ln>
                <a:solidFill>
                  <a:srgbClr val="000080"/>
                </a:solidFill>
                <a:prstDash val="solid"/>
              </a:ln>
            </c:spPr>
          </c:marker>
          <c:cat>
            <c:numRef>
              <c:f>よもぎ!$B$123:$B$217</c:f>
              <c:numCache>
                <c:formatCode>[$-411]m\.d\.ge</c:formatCode>
                <c:ptCount val="95"/>
                <c:pt idx="0">
                  <c:v>29866</c:v>
                </c:pt>
                <c:pt idx="1">
                  <c:v>29895</c:v>
                </c:pt>
                <c:pt idx="2">
                  <c:v>30069</c:v>
                </c:pt>
                <c:pt idx="3">
                  <c:v>30083</c:v>
                </c:pt>
                <c:pt idx="4">
                  <c:v>30111</c:v>
                </c:pt>
                <c:pt idx="5">
                  <c:v>30138</c:v>
                </c:pt>
                <c:pt idx="6">
                  <c:v>30202</c:v>
                </c:pt>
                <c:pt idx="7">
                  <c:v>30243</c:v>
                </c:pt>
                <c:pt idx="8">
                  <c:v>30434</c:v>
                </c:pt>
                <c:pt idx="9">
                  <c:v>30455</c:v>
                </c:pt>
                <c:pt idx="10">
                  <c:v>30468</c:v>
                </c:pt>
                <c:pt idx="11">
                  <c:v>30523</c:v>
                </c:pt>
                <c:pt idx="12">
                  <c:v>30564</c:v>
                </c:pt>
                <c:pt idx="13">
                  <c:v>30616</c:v>
                </c:pt>
                <c:pt idx="14">
                  <c:v>30827</c:v>
                </c:pt>
                <c:pt idx="15">
                  <c:v>30888</c:v>
                </c:pt>
                <c:pt idx="16">
                  <c:v>30944</c:v>
                </c:pt>
                <c:pt idx="17">
                  <c:v>31187</c:v>
                </c:pt>
                <c:pt idx="18">
                  <c:v>31253</c:v>
                </c:pt>
                <c:pt idx="19">
                  <c:v>31294</c:v>
                </c:pt>
                <c:pt idx="20">
                  <c:v>31526</c:v>
                </c:pt>
                <c:pt idx="21">
                  <c:v>31527</c:v>
                </c:pt>
                <c:pt idx="22">
                  <c:v>31528</c:v>
                </c:pt>
                <c:pt idx="23">
                  <c:v>31553</c:v>
                </c:pt>
                <c:pt idx="24">
                  <c:v>31601</c:v>
                </c:pt>
                <c:pt idx="25">
                  <c:v>31665</c:v>
                </c:pt>
                <c:pt idx="26">
                  <c:v>31924</c:v>
                </c:pt>
                <c:pt idx="27">
                  <c:v>31968</c:v>
                </c:pt>
                <c:pt idx="28">
                  <c:v>32036</c:v>
                </c:pt>
                <c:pt idx="29">
                  <c:v>32283</c:v>
                </c:pt>
                <c:pt idx="30">
                  <c:v>32331</c:v>
                </c:pt>
                <c:pt idx="31">
                  <c:v>32413</c:v>
                </c:pt>
                <c:pt idx="32">
                  <c:v>32653</c:v>
                </c:pt>
                <c:pt idx="33">
                  <c:v>32702</c:v>
                </c:pt>
                <c:pt idx="34">
                  <c:v>32764</c:v>
                </c:pt>
                <c:pt idx="35">
                  <c:v>33016</c:v>
                </c:pt>
                <c:pt idx="36">
                  <c:v>33072</c:v>
                </c:pt>
                <c:pt idx="37">
                  <c:v>33122</c:v>
                </c:pt>
                <c:pt idx="38">
                  <c:v>33380</c:v>
                </c:pt>
                <c:pt idx="39">
                  <c:v>33448</c:v>
                </c:pt>
                <c:pt idx="40">
                  <c:v>33491</c:v>
                </c:pt>
                <c:pt idx="41">
                  <c:v>33743</c:v>
                </c:pt>
                <c:pt idx="42">
                  <c:v>33793</c:v>
                </c:pt>
                <c:pt idx="43">
                  <c:v>33869</c:v>
                </c:pt>
                <c:pt idx="44">
                  <c:v>34113</c:v>
                </c:pt>
                <c:pt idx="45">
                  <c:v>34162</c:v>
                </c:pt>
                <c:pt idx="46">
                  <c:v>34233</c:v>
                </c:pt>
                <c:pt idx="47">
                  <c:v>34472</c:v>
                </c:pt>
                <c:pt idx="48">
                  <c:v>34526</c:v>
                </c:pt>
                <c:pt idx="49">
                  <c:v>34596</c:v>
                </c:pt>
                <c:pt idx="50">
                  <c:v>34842</c:v>
                </c:pt>
                <c:pt idx="51">
                  <c:v>34890</c:v>
                </c:pt>
                <c:pt idx="52">
                  <c:v>34960</c:v>
                </c:pt>
                <c:pt idx="53">
                  <c:v>35209</c:v>
                </c:pt>
                <c:pt idx="54">
                  <c:v>35272</c:v>
                </c:pt>
                <c:pt idx="55">
                  <c:v>35332</c:v>
                </c:pt>
                <c:pt idx="56">
                  <c:v>35576</c:v>
                </c:pt>
                <c:pt idx="57">
                  <c:v>35618</c:v>
                </c:pt>
                <c:pt idx="58">
                  <c:v>35698</c:v>
                </c:pt>
                <c:pt idx="59">
                  <c:v>35942</c:v>
                </c:pt>
                <c:pt idx="60">
                  <c:v>35982</c:v>
                </c:pt>
                <c:pt idx="61">
                  <c:v>36066</c:v>
                </c:pt>
                <c:pt idx="62">
                  <c:v>36349</c:v>
                </c:pt>
                <c:pt idx="63">
                  <c:v>36368</c:v>
                </c:pt>
                <c:pt idx="64">
                  <c:v>36713</c:v>
                </c:pt>
                <c:pt idx="65">
                  <c:v>37090</c:v>
                </c:pt>
                <c:pt idx="66">
                  <c:v>37441</c:v>
                </c:pt>
                <c:pt idx="67">
                  <c:v>37809</c:v>
                </c:pt>
                <c:pt idx="68">
                  <c:v>38173</c:v>
                </c:pt>
                <c:pt idx="69">
                  <c:v>38553</c:v>
                </c:pt>
                <c:pt idx="70">
                  <c:v>38908</c:v>
                </c:pt>
                <c:pt idx="71">
                  <c:v>39287</c:v>
                </c:pt>
                <c:pt idx="72">
                  <c:v>39636</c:v>
                </c:pt>
                <c:pt idx="73">
                  <c:v>40009</c:v>
                </c:pt>
                <c:pt idx="74">
                  <c:v>40364</c:v>
                </c:pt>
                <c:pt idx="75">
                  <c:v>40611</c:v>
                </c:pt>
                <c:pt idx="76">
                  <c:v>40612</c:v>
                </c:pt>
                <c:pt idx="77">
                  <c:v>40613</c:v>
                </c:pt>
                <c:pt idx="78">
                  <c:v>40614</c:v>
                </c:pt>
                <c:pt idx="79">
                  <c:v>40865</c:v>
                </c:pt>
                <c:pt idx="80">
                  <c:v>41107</c:v>
                </c:pt>
                <c:pt idx="81">
                  <c:v>41458</c:v>
                </c:pt>
                <c:pt idx="82">
                  <c:v>41835</c:v>
                </c:pt>
                <c:pt idx="83">
                  <c:v>42192</c:v>
                </c:pt>
                <c:pt idx="84">
                  <c:v>42558</c:v>
                </c:pt>
                <c:pt idx="85">
                  <c:v>42922</c:v>
                </c:pt>
              </c:numCache>
            </c:numRef>
          </c:cat>
          <c:val>
            <c:numRef>
              <c:f>よもぎ!$F$123:$F$217</c:f>
              <c:numCache>
                <c:formatCode>0.000;[Red]0.000</c:formatCode>
                <c:ptCount val="95"/>
                <c:pt idx="0">
                  <c:v>5.185185185185185E-2</c:v>
                </c:pt>
                <c:pt idx="2">
                  <c:v>6.2962962962962957E-2</c:v>
                </c:pt>
                <c:pt idx="3">
                  <c:v>7.407407407407407E-2</c:v>
                </c:pt>
                <c:pt idx="4">
                  <c:v>6.6666666666666666E-2</c:v>
                </c:pt>
                <c:pt idx="5">
                  <c:v>7.0370370370370361E-2</c:v>
                </c:pt>
                <c:pt idx="6">
                  <c:v>9.6296296296296297E-2</c:v>
                </c:pt>
                <c:pt idx="7">
                  <c:v>0.1037037037037037</c:v>
                </c:pt>
                <c:pt idx="10">
                  <c:v>9.6296296296296297E-2</c:v>
                </c:pt>
                <c:pt idx="14">
                  <c:v>2.5925925925925925E-2</c:v>
                </c:pt>
                <c:pt idx="15">
                  <c:v>4.8148148148148148E-2</c:v>
                </c:pt>
                <c:pt idx="16">
                  <c:v>1.8518518518518517E-2</c:v>
                </c:pt>
                <c:pt idx="17">
                  <c:v>4.8148148148148148E-2</c:v>
                </c:pt>
                <c:pt idx="18">
                  <c:v>2.9629629629629631E-2</c:v>
                </c:pt>
                <c:pt idx="19">
                  <c:v>9.2592592592592587E-2</c:v>
                </c:pt>
                <c:pt idx="23" formatCode="0.0">
                  <c:v>11.074074074074074</c:v>
                </c:pt>
                <c:pt idx="24">
                  <c:v>0.81851851851851853</c:v>
                </c:pt>
                <c:pt idx="25">
                  <c:v>0.2074074074074074</c:v>
                </c:pt>
                <c:pt idx="26">
                  <c:v>5.9259259259259262E-2</c:v>
                </c:pt>
                <c:pt idx="27">
                  <c:v>4.0740740740740744E-2</c:v>
                </c:pt>
                <c:pt idx="28">
                  <c:v>2.2222222222222223E-2</c:v>
                </c:pt>
                <c:pt idx="29" formatCode="0.000">
                  <c:v>3.2000000000000001E-2</c:v>
                </c:pt>
                <c:pt idx="30" formatCode="0.000">
                  <c:v>2.7E-2</c:v>
                </c:pt>
                <c:pt idx="31" formatCode="0.000">
                  <c:v>0.04</c:v>
                </c:pt>
                <c:pt idx="32" formatCode="0.000">
                  <c:v>4.6573113972625188E-3</c:v>
                </c:pt>
                <c:pt idx="33" formatCode="0.000">
                  <c:v>4.64293125108803E-3</c:v>
                </c:pt>
                <c:pt idx="34" formatCode="0.000">
                  <c:v>4.6247995799171262E-3</c:v>
                </c:pt>
                <c:pt idx="35" formatCode="0.000">
                  <c:v>3.6999999999999998E-2</c:v>
                </c:pt>
                <c:pt idx="36" formatCode="0.000">
                  <c:v>6.8000000000000005E-2</c:v>
                </c:pt>
                <c:pt idx="37" formatCode="&quot;(&quot;0.000&quot;)&quot;">
                  <c:v>2.8000000000000001E-2</c:v>
                </c:pt>
                <c:pt idx="38" formatCode="0.000">
                  <c:v>4.9000000000000002E-2</c:v>
                </c:pt>
                <c:pt idx="39" formatCode="&quot;(&quot;0.000&quot;)&quot;">
                  <c:v>2.5999999999999999E-2</c:v>
                </c:pt>
                <c:pt idx="40" formatCode="0.000">
                  <c:v>4.2000000000000003E-2</c:v>
                </c:pt>
                <c:pt idx="41" formatCode="General">
                  <c:v>5.0000000000000001E-3</c:v>
                </c:pt>
                <c:pt idx="42" formatCode="0.000">
                  <c:v>3.2000000000000001E-2</c:v>
                </c:pt>
                <c:pt idx="43" formatCode="0.000">
                  <c:v>4.3999999999999997E-2</c:v>
                </c:pt>
                <c:pt idx="44" formatCode="0.000">
                  <c:v>5.5E-2</c:v>
                </c:pt>
                <c:pt idx="45" formatCode="0.000">
                  <c:v>3.3000000000000002E-2</c:v>
                </c:pt>
                <c:pt idx="46" formatCode="&quot;(&quot;0.000&quot;)&quot;">
                  <c:v>2.5000000000000001E-2</c:v>
                </c:pt>
                <c:pt idx="47" formatCode="0.000">
                  <c:v>4.1522065406736138E-3</c:v>
                </c:pt>
                <c:pt idx="48" formatCode="0.000">
                  <c:v>4.1380799888351971E-3</c:v>
                </c:pt>
                <c:pt idx="49" formatCode="0.000">
                  <c:v>4.1000000000000002E-2</c:v>
                </c:pt>
                <c:pt idx="50" formatCode="0.000">
                  <c:v>2.1000000000000001E-2</c:v>
                </c:pt>
                <c:pt idx="51" formatCode="0.000">
                  <c:v>4.0441023079801769E-3</c:v>
                </c:pt>
                <c:pt idx="52" formatCode="0.000">
                  <c:v>4.0262758726848872E-3</c:v>
                </c:pt>
                <c:pt idx="53" formatCode="0.000">
                  <c:v>2.5000000000000001E-2</c:v>
                </c:pt>
                <c:pt idx="54" formatCode="0.000">
                  <c:v>3.9E-2</c:v>
                </c:pt>
                <c:pt idx="55" formatCode="0.000">
                  <c:v>3.5000000000000003E-2</c:v>
                </c:pt>
                <c:pt idx="56" formatCode="0.000">
                  <c:v>0.03</c:v>
                </c:pt>
                <c:pt idx="57" formatCode="0.000">
                  <c:v>3.2000000000000001E-2</c:v>
                </c:pt>
                <c:pt idx="58" formatCode="0.000">
                  <c:v>3.3000000000000002E-2</c:v>
                </c:pt>
                <c:pt idx="59" formatCode="0.000">
                  <c:v>3.7843233502242728E-3</c:v>
                </c:pt>
                <c:pt idx="60" formatCode="0.000">
                  <c:v>3.774782140241283E-3</c:v>
                </c:pt>
                <c:pt idx="61" formatCode="&quot;(&quot;0.000&quot;)&quot;">
                  <c:v>2.5999999999999999E-2</c:v>
                </c:pt>
              </c:numCache>
            </c:numRef>
          </c:val>
          <c:smooth val="0"/>
        </c:ser>
        <c:ser>
          <c:idx val="2"/>
          <c:order val="1"/>
          <c:tx>
            <c:strRef>
              <c:f>よもぎ!$J$120</c:f>
              <c:strCache>
                <c:ptCount val="1"/>
                <c:pt idx="0">
                  <c:v>谷川</c:v>
                </c:pt>
              </c:strCache>
            </c:strRef>
          </c:tx>
          <c:spPr>
            <a:ln w="12700">
              <a:solidFill>
                <a:srgbClr val="008000"/>
              </a:solidFill>
              <a:prstDash val="solid"/>
            </a:ln>
          </c:spPr>
          <c:marker>
            <c:symbol val="diamond"/>
            <c:size val="6"/>
            <c:spPr>
              <a:solidFill>
                <a:srgbClr val="008000"/>
              </a:solidFill>
              <a:ln>
                <a:solidFill>
                  <a:srgbClr val="008000"/>
                </a:solidFill>
                <a:prstDash val="solid"/>
              </a:ln>
            </c:spPr>
          </c:marker>
          <c:cat>
            <c:numRef>
              <c:f>よもぎ!$B$123:$B$217</c:f>
              <c:numCache>
                <c:formatCode>[$-411]m\.d\.ge</c:formatCode>
                <c:ptCount val="95"/>
                <c:pt idx="0">
                  <c:v>29866</c:v>
                </c:pt>
                <c:pt idx="1">
                  <c:v>29895</c:v>
                </c:pt>
                <c:pt idx="2">
                  <c:v>30069</c:v>
                </c:pt>
                <c:pt idx="3">
                  <c:v>30083</c:v>
                </c:pt>
                <c:pt idx="4">
                  <c:v>30111</c:v>
                </c:pt>
                <c:pt idx="5">
                  <c:v>30138</c:v>
                </c:pt>
                <c:pt idx="6">
                  <c:v>30202</c:v>
                </c:pt>
                <c:pt idx="7">
                  <c:v>30243</c:v>
                </c:pt>
                <c:pt idx="8">
                  <c:v>30434</c:v>
                </c:pt>
                <c:pt idx="9">
                  <c:v>30455</c:v>
                </c:pt>
                <c:pt idx="10">
                  <c:v>30468</c:v>
                </c:pt>
                <c:pt idx="11">
                  <c:v>30523</c:v>
                </c:pt>
                <c:pt idx="12">
                  <c:v>30564</c:v>
                </c:pt>
                <c:pt idx="13">
                  <c:v>30616</c:v>
                </c:pt>
                <c:pt idx="14">
                  <c:v>30827</c:v>
                </c:pt>
                <c:pt idx="15">
                  <c:v>30888</c:v>
                </c:pt>
                <c:pt idx="16">
                  <c:v>30944</c:v>
                </c:pt>
                <c:pt idx="17">
                  <c:v>31187</c:v>
                </c:pt>
                <c:pt idx="18">
                  <c:v>31253</c:v>
                </c:pt>
                <c:pt idx="19">
                  <c:v>31294</c:v>
                </c:pt>
                <c:pt idx="20">
                  <c:v>31526</c:v>
                </c:pt>
                <c:pt idx="21">
                  <c:v>31527</c:v>
                </c:pt>
                <c:pt idx="22">
                  <c:v>31528</c:v>
                </c:pt>
                <c:pt idx="23">
                  <c:v>31553</c:v>
                </c:pt>
                <c:pt idx="24">
                  <c:v>31601</c:v>
                </c:pt>
                <c:pt idx="25">
                  <c:v>31665</c:v>
                </c:pt>
                <c:pt idx="26">
                  <c:v>31924</c:v>
                </c:pt>
                <c:pt idx="27">
                  <c:v>31968</c:v>
                </c:pt>
                <c:pt idx="28">
                  <c:v>32036</c:v>
                </c:pt>
                <c:pt idx="29">
                  <c:v>32283</c:v>
                </c:pt>
                <c:pt idx="30">
                  <c:v>32331</c:v>
                </c:pt>
                <c:pt idx="31">
                  <c:v>32413</c:v>
                </c:pt>
                <c:pt idx="32">
                  <c:v>32653</c:v>
                </c:pt>
                <c:pt idx="33">
                  <c:v>32702</c:v>
                </c:pt>
                <c:pt idx="34">
                  <c:v>32764</c:v>
                </c:pt>
                <c:pt idx="35">
                  <c:v>33016</c:v>
                </c:pt>
                <c:pt idx="36">
                  <c:v>33072</c:v>
                </c:pt>
                <c:pt idx="37">
                  <c:v>33122</c:v>
                </c:pt>
                <c:pt idx="38">
                  <c:v>33380</c:v>
                </c:pt>
                <c:pt idx="39">
                  <c:v>33448</c:v>
                </c:pt>
                <c:pt idx="40">
                  <c:v>33491</c:v>
                </c:pt>
                <c:pt idx="41">
                  <c:v>33743</c:v>
                </c:pt>
                <c:pt idx="42">
                  <c:v>33793</c:v>
                </c:pt>
                <c:pt idx="43">
                  <c:v>33869</c:v>
                </c:pt>
                <c:pt idx="44">
                  <c:v>34113</c:v>
                </c:pt>
                <c:pt idx="45">
                  <c:v>34162</c:v>
                </c:pt>
                <c:pt idx="46">
                  <c:v>34233</c:v>
                </c:pt>
                <c:pt idx="47">
                  <c:v>34472</c:v>
                </c:pt>
                <c:pt idx="48">
                  <c:v>34526</c:v>
                </c:pt>
                <c:pt idx="49">
                  <c:v>34596</c:v>
                </c:pt>
                <c:pt idx="50">
                  <c:v>34842</c:v>
                </c:pt>
                <c:pt idx="51">
                  <c:v>34890</c:v>
                </c:pt>
                <c:pt idx="52">
                  <c:v>34960</c:v>
                </c:pt>
                <c:pt idx="53">
                  <c:v>35209</c:v>
                </c:pt>
                <c:pt idx="54">
                  <c:v>35272</c:v>
                </c:pt>
                <c:pt idx="55">
                  <c:v>35332</c:v>
                </c:pt>
                <c:pt idx="56">
                  <c:v>35576</c:v>
                </c:pt>
                <c:pt idx="57">
                  <c:v>35618</c:v>
                </c:pt>
                <c:pt idx="58">
                  <c:v>35698</c:v>
                </c:pt>
                <c:pt idx="59">
                  <c:v>35942</c:v>
                </c:pt>
                <c:pt idx="60">
                  <c:v>35982</c:v>
                </c:pt>
                <c:pt idx="61">
                  <c:v>36066</c:v>
                </c:pt>
                <c:pt idx="62">
                  <c:v>36349</c:v>
                </c:pt>
                <c:pt idx="63">
                  <c:v>36368</c:v>
                </c:pt>
                <c:pt idx="64">
                  <c:v>36713</c:v>
                </c:pt>
                <c:pt idx="65">
                  <c:v>37090</c:v>
                </c:pt>
                <c:pt idx="66">
                  <c:v>37441</c:v>
                </c:pt>
                <c:pt idx="67">
                  <c:v>37809</c:v>
                </c:pt>
                <c:pt idx="68">
                  <c:v>38173</c:v>
                </c:pt>
                <c:pt idx="69">
                  <c:v>38553</c:v>
                </c:pt>
                <c:pt idx="70">
                  <c:v>38908</c:v>
                </c:pt>
                <c:pt idx="71">
                  <c:v>39287</c:v>
                </c:pt>
                <c:pt idx="72">
                  <c:v>39636</c:v>
                </c:pt>
                <c:pt idx="73">
                  <c:v>40009</c:v>
                </c:pt>
                <c:pt idx="74">
                  <c:v>40364</c:v>
                </c:pt>
                <c:pt idx="75">
                  <c:v>40611</c:v>
                </c:pt>
                <c:pt idx="76">
                  <c:v>40612</c:v>
                </c:pt>
                <c:pt idx="77">
                  <c:v>40613</c:v>
                </c:pt>
                <c:pt idx="78">
                  <c:v>40614</c:v>
                </c:pt>
                <c:pt idx="79">
                  <c:v>40865</c:v>
                </c:pt>
                <c:pt idx="80">
                  <c:v>41107</c:v>
                </c:pt>
                <c:pt idx="81">
                  <c:v>41458</c:v>
                </c:pt>
                <c:pt idx="82">
                  <c:v>41835</c:v>
                </c:pt>
                <c:pt idx="83">
                  <c:v>42192</c:v>
                </c:pt>
                <c:pt idx="84">
                  <c:v>42558</c:v>
                </c:pt>
                <c:pt idx="85">
                  <c:v>42922</c:v>
                </c:pt>
              </c:numCache>
            </c:numRef>
          </c:cat>
          <c:val>
            <c:numRef>
              <c:f>よもぎ!$M$123:$M$217</c:f>
              <c:numCache>
                <c:formatCode>0.000</c:formatCode>
                <c:ptCount val="95"/>
                <c:pt idx="0">
                  <c:v>0.17037037037037037</c:v>
                </c:pt>
                <c:pt idx="1">
                  <c:v>0.15925925925925924</c:v>
                </c:pt>
                <c:pt idx="2">
                  <c:v>5.185185185185185E-2</c:v>
                </c:pt>
                <c:pt idx="3">
                  <c:v>7.0370370370370361E-2</c:v>
                </c:pt>
                <c:pt idx="4">
                  <c:v>8.1481481481481488E-2</c:v>
                </c:pt>
                <c:pt idx="5">
                  <c:v>0.18148148148148149</c:v>
                </c:pt>
                <c:pt idx="6">
                  <c:v>0.12592592592592591</c:v>
                </c:pt>
                <c:pt idx="7">
                  <c:v>0.18518518518518517</c:v>
                </c:pt>
                <c:pt idx="8">
                  <c:v>2.9629629629629631E-2</c:v>
                </c:pt>
                <c:pt idx="9">
                  <c:v>7.407407407407407E-2</c:v>
                </c:pt>
                <c:pt idx="10">
                  <c:v>0.14074074074074072</c:v>
                </c:pt>
                <c:pt idx="11">
                  <c:v>0.1111111111111111</c:v>
                </c:pt>
                <c:pt idx="12">
                  <c:v>0.1037037037037037</c:v>
                </c:pt>
                <c:pt idx="13">
                  <c:v>0.16666666666666666</c:v>
                </c:pt>
                <c:pt idx="14">
                  <c:v>4.0740740740740744E-2</c:v>
                </c:pt>
                <c:pt idx="15">
                  <c:v>7.407407407407407E-2</c:v>
                </c:pt>
                <c:pt idx="16">
                  <c:v>0.14814814814814814</c:v>
                </c:pt>
                <c:pt idx="17">
                  <c:v>2.2222222222222223E-2</c:v>
                </c:pt>
                <c:pt idx="18">
                  <c:v>0.1</c:v>
                </c:pt>
                <c:pt idx="19">
                  <c:v>0.13333333333333333</c:v>
                </c:pt>
                <c:pt idx="23">
                  <c:v>8.7407407407407405</c:v>
                </c:pt>
                <c:pt idx="24">
                  <c:v>1.8296296296296295</c:v>
                </c:pt>
                <c:pt idx="25">
                  <c:v>0.4555555555555556</c:v>
                </c:pt>
                <c:pt idx="26">
                  <c:v>0.1111111111111111</c:v>
                </c:pt>
                <c:pt idx="27">
                  <c:v>8.1481481481481488E-2</c:v>
                </c:pt>
                <c:pt idx="28">
                  <c:v>4.8148148148148148E-2</c:v>
                </c:pt>
                <c:pt idx="29">
                  <c:v>6.7000000000000004E-2</c:v>
                </c:pt>
                <c:pt idx="30">
                  <c:v>8.5999999999999993E-2</c:v>
                </c:pt>
                <c:pt idx="31">
                  <c:v>3.2000000000000001E-2</c:v>
                </c:pt>
                <c:pt idx="32">
                  <c:v>4.4999999999999998E-2</c:v>
                </c:pt>
                <c:pt idx="33">
                  <c:v>8.5999999999999993E-2</c:v>
                </c:pt>
                <c:pt idx="34">
                  <c:v>5.3999999999999999E-2</c:v>
                </c:pt>
                <c:pt idx="35">
                  <c:v>7.5999999999999998E-2</c:v>
                </c:pt>
                <c:pt idx="36">
                  <c:v>5.5E-2</c:v>
                </c:pt>
                <c:pt idx="37">
                  <c:v>7.1999999999999995E-2</c:v>
                </c:pt>
                <c:pt idx="38">
                  <c:v>6.6000000000000003E-2</c:v>
                </c:pt>
                <c:pt idx="39">
                  <c:v>2.5000000000000001E-2</c:v>
                </c:pt>
                <c:pt idx="40">
                  <c:v>4.8000000000000001E-2</c:v>
                </c:pt>
                <c:pt idx="41">
                  <c:v>4.9000000000000002E-2</c:v>
                </c:pt>
                <c:pt idx="42">
                  <c:v>5.0999999999999997E-2</c:v>
                </c:pt>
                <c:pt idx="43">
                  <c:v>0.11</c:v>
                </c:pt>
                <c:pt idx="44">
                  <c:v>8.5999999999999993E-2</c:v>
                </c:pt>
                <c:pt idx="45">
                  <c:v>4.9000000000000002E-2</c:v>
                </c:pt>
                <c:pt idx="46">
                  <c:v>5.5E-2</c:v>
                </c:pt>
                <c:pt idx="47">
                  <c:v>3.7999999999999999E-2</c:v>
                </c:pt>
                <c:pt idx="48">
                  <c:v>6.2E-2</c:v>
                </c:pt>
                <c:pt idx="49">
                  <c:v>0.17</c:v>
                </c:pt>
                <c:pt idx="50">
                  <c:v>7.6999999999999999E-2</c:v>
                </c:pt>
                <c:pt idx="51">
                  <c:v>6.5000000000000002E-2</c:v>
                </c:pt>
                <c:pt idx="52">
                  <c:v>0.14000000000000001</c:v>
                </c:pt>
                <c:pt idx="53">
                  <c:v>2.5999999999999999E-2</c:v>
                </c:pt>
                <c:pt idx="54">
                  <c:v>0.03</c:v>
                </c:pt>
                <c:pt idx="55">
                  <c:v>7.3999999999999996E-2</c:v>
                </c:pt>
                <c:pt idx="56">
                  <c:v>3.7999999999999999E-2</c:v>
                </c:pt>
                <c:pt idx="57">
                  <c:v>3.3000000000000002E-2</c:v>
                </c:pt>
                <c:pt idx="58">
                  <c:v>0.1</c:v>
                </c:pt>
                <c:pt idx="59">
                  <c:v>3.7999999999999999E-2</c:v>
                </c:pt>
                <c:pt idx="60">
                  <c:v>7.5495642804825659E-3</c:v>
                </c:pt>
                <c:pt idx="61">
                  <c:v>0.04</c:v>
                </c:pt>
                <c:pt idx="62">
                  <c:v>3.6999999999999998E-2</c:v>
                </c:pt>
                <c:pt idx="64" formatCode="&quot;(&quot;0.000&quot;)&quot;">
                  <c:v>3.6999999999999998E-2</c:v>
                </c:pt>
                <c:pt idx="65">
                  <c:v>4.7E-2</c:v>
                </c:pt>
                <c:pt idx="66" formatCode="&quot;(&quot;0.000&quot;)&quot;">
                  <c:v>3.4000000000000002E-2</c:v>
                </c:pt>
                <c:pt idx="67">
                  <c:v>6.7273851092846861E-3</c:v>
                </c:pt>
                <c:pt idx="68">
                  <c:v>6.5746031300829913E-3</c:v>
                </c:pt>
                <c:pt idx="69">
                  <c:v>4.3999999999999997E-2</c:v>
                </c:pt>
                <c:pt idx="70">
                  <c:v>2.9000000000000001E-2</c:v>
                </c:pt>
                <c:pt idx="71">
                  <c:v>3.5000000000000003E-2</c:v>
                </c:pt>
                <c:pt idx="72">
                  <c:v>5.9947446934954076E-3</c:v>
                </c:pt>
                <c:pt idx="73" formatCode="&quot;(&quot;0.000&quot;)&quot;">
                  <c:v>3.7999999999999999E-2</c:v>
                </c:pt>
                <c:pt idx="74">
                  <c:v>5.8999999999999997E-2</c:v>
                </c:pt>
                <c:pt idx="79" formatCode="0.0">
                  <c:v>16</c:v>
                </c:pt>
                <c:pt idx="80" formatCode="0.0">
                  <c:v>8.66</c:v>
                </c:pt>
                <c:pt idx="81" formatCode="0.00;&quot;△ &quot;0.00">
                  <c:v>1.95</c:v>
                </c:pt>
                <c:pt idx="82" formatCode="0.0">
                  <c:v>14.3</c:v>
                </c:pt>
                <c:pt idx="83" formatCode="0.00">
                  <c:v>1.38</c:v>
                </c:pt>
                <c:pt idx="84" formatCode="0.00">
                  <c:v>0.78</c:v>
                </c:pt>
                <c:pt idx="85" formatCode="0.00;&quot;△ &quot;0.00">
                  <c:v>0.28999999999999998</c:v>
                </c:pt>
              </c:numCache>
            </c:numRef>
          </c:val>
          <c:smooth val="0"/>
        </c:ser>
        <c:ser>
          <c:idx val="3"/>
          <c:order val="2"/>
          <c:tx>
            <c:strRef>
              <c:f>よもぎ!$R$120</c:f>
              <c:strCache>
                <c:ptCount val="1"/>
                <c:pt idx="0">
                  <c:v>岩出山(対照地点)</c:v>
                </c:pt>
              </c:strCache>
            </c:strRef>
          </c:tx>
          <c:spPr>
            <a:ln w="12700">
              <a:solidFill>
                <a:srgbClr val="FF00FF"/>
              </a:solidFill>
              <a:prstDash val="solid"/>
            </a:ln>
          </c:spPr>
          <c:marker>
            <c:symbol val="circle"/>
            <c:size val="4"/>
            <c:spPr>
              <a:solidFill>
                <a:srgbClr val="FF00FF"/>
              </a:solidFill>
              <a:ln>
                <a:solidFill>
                  <a:srgbClr val="FF00FF"/>
                </a:solidFill>
                <a:prstDash val="solid"/>
              </a:ln>
            </c:spPr>
          </c:marker>
          <c:cat>
            <c:numRef>
              <c:f>よもぎ!$B$123:$B$217</c:f>
              <c:numCache>
                <c:formatCode>[$-411]m\.d\.ge</c:formatCode>
                <c:ptCount val="95"/>
                <c:pt idx="0">
                  <c:v>29866</c:v>
                </c:pt>
                <c:pt idx="1">
                  <c:v>29895</c:v>
                </c:pt>
                <c:pt idx="2">
                  <c:v>30069</c:v>
                </c:pt>
                <c:pt idx="3">
                  <c:v>30083</c:v>
                </c:pt>
                <c:pt idx="4">
                  <c:v>30111</c:v>
                </c:pt>
                <c:pt idx="5">
                  <c:v>30138</c:v>
                </c:pt>
                <c:pt idx="6">
                  <c:v>30202</c:v>
                </c:pt>
                <c:pt idx="7">
                  <c:v>30243</c:v>
                </c:pt>
                <c:pt idx="8">
                  <c:v>30434</c:v>
                </c:pt>
                <c:pt idx="9">
                  <c:v>30455</c:v>
                </c:pt>
                <c:pt idx="10">
                  <c:v>30468</c:v>
                </c:pt>
                <c:pt idx="11">
                  <c:v>30523</c:v>
                </c:pt>
                <c:pt idx="12">
                  <c:v>30564</c:v>
                </c:pt>
                <c:pt idx="13">
                  <c:v>30616</c:v>
                </c:pt>
                <c:pt idx="14">
                  <c:v>30827</c:v>
                </c:pt>
                <c:pt idx="15">
                  <c:v>30888</c:v>
                </c:pt>
                <c:pt idx="16">
                  <c:v>30944</c:v>
                </c:pt>
                <c:pt idx="17">
                  <c:v>31187</c:v>
                </c:pt>
                <c:pt idx="18">
                  <c:v>31253</c:v>
                </c:pt>
                <c:pt idx="19">
                  <c:v>31294</c:v>
                </c:pt>
                <c:pt idx="20">
                  <c:v>31526</c:v>
                </c:pt>
                <c:pt idx="21">
                  <c:v>31527</c:v>
                </c:pt>
                <c:pt idx="22">
                  <c:v>31528</c:v>
                </c:pt>
                <c:pt idx="23">
                  <c:v>31553</c:v>
                </c:pt>
                <c:pt idx="24">
                  <c:v>31601</c:v>
                </c:pt>
                <c:pt idx="25">
                  <c:v>31665</c:v>
                </c:pt>
                <c:pt idx="26">
                  <c:v>31924</c:v>
                </c:pt>
                <c:pt idx="27">
                  <c:v>31968</c:v>
                </c:pt>
                <c:pt idx="28">
                  <c:v>32036</c:v>
                </c:pt>
                <c:pt idx="29">
                  <c:v>32283</c:v>
                </c:pt>
                <c:pt idx="30">
                  <c:v>32331</c:v>
                </c:pt>
                <c:pt idx="31">
                  <c:v>32413</c:v>
                </c:pt>
                <c:pt idx="32">
                  <c:v>32653</c:v>
                </c:pt>
                <c:pt idx="33">
                  <c:v>32702</c:v>
                </c:pt>
                <c:pt idx="34">
                  <c:v>32764</c:v>
                </c:pt>
                <c:pt idx="35">
                  <c:v>33016</c:v>
                </c:pt>
                <c:pt idx="36">
                  <c:v>33072</c:v>
                </c:pt>
                <c:pt idx="37">
                  <c:v>33122</c:v>
                </c:pt>
                <c:pt idx="38">
                  <c:v>33380</c:v>
                </c:pt>
                <c:pt idx="39">
                  <c:v>33448</c:v>
                </c:pt>
                <c:pt idx="40">
                  <c:v>33491</c:v>
                </c:pt>
                <c:pt idx="41">
                  <c:v>33743</c:v>
                </c:pt>
                <c:pt idx="42">
                  <c:v>33793</c:v>
                </c:pt>
                <c:pt idx="43">
                  <c:v>33869</c:v>
                </c:pt>
                <c:pt idx="44">
                  <c:v>34113</c:v>
                </c:pt>
                <c:pt idx="45">
                  <c:v>34162</c:v>
                </c:pt>
                <c:pt idx="46">
                  <c:v>34233</c:v>
                </c:pt>
                <c:pt idx="47">
                  <c:v>34472</c:v>
                </c:pt>
                <c:pt idx="48">
                  <c:v>34526</c:v>
                </c:pt>
                <c:pt idx="49">
                  <c:v>34596</c:v>
                </c:pt>
                <c:pt idx="50">
                  <c:v>34842</c:v>
                </c:pt>
                <c:pt idx="51">
                  <c:v>34890</c:v>
                </c:pt>
                <c:pt idx="52">
                  <c:v>34960</c:v>
                </c:pt>
                <c:pt idx="53">
                  <c:v>35209</c:v>
                </c:pt>
                <c:pt idx="54">
                  <c:v>35272</c:v>
                </c:pt>
                <c:pt idx="55">
                  <c:v>35332</c:v>
                </c:pt>
                <c:pt idx="56">
                  <c:v>35576</c:v>
                </c:pt>
                <c:pt idx="57">
                  <c:v>35618</c:v>
                </c:pt>
                <c:pt idx="58">
                  <c:v>35698</c:v>
                </c:pt>
                <c:pt idx="59">
                  <c:v>35942</c:v>
                </c:pt>
                <c:pt idx="60">
                  <c:v>35982</c:v>
                </c:pt>
                <c:pt idx="61">
                  <c:v>36066</c:v>
                </c:pt>
                <c:pt idx="62">
                  <c:v>36349</c:v>
                </c:pt>
                <c:pt idx="63">
                  <c:v>36368</c:v>
                </c:pt>
                <c:pt idx="64">
                  <c:v>36713</c:v>
                </c:pt>
                <c:pt idx="65">
                  <c:v>37090</c:v>
                </c:pt>
                <c:pt idx="66">
                  <c:v>37441</c:v>
                </c:pt>
                <c:pt idx="67">
                  <c:v>37809</c:v>
                </c:pt>
                <c:pt idx="68">
                  <c:v>38173</c:v>
                </c:pt>
                <c:pt idx="69">
                  <c:v>38553</c:v>
                </c:pt>
                <c:pt idx="70">
                  <c:v>38908</c:v>
                </c:pt>
                <c:pt idx="71">
                  <c:v>39287</c:v>
                </c:pt>
                <c:pt idx="72">
                  <c:v>39636</c:v>
                </c:pt>
                <c:pt idx="73">
                  <c:v>40009</c:v>
                </c:pt>
                <c:pt idx="74">
                  <c:v>40364</c:v>
                </c:pt>
                <c:pt idx="75">
                  <c:v>40611</c:v>
                </c:pt>
                <c:pt idx="76">
                  <c:v>40612</c:v>
                </c:pt>
                <c:pt idx="77">
                  <c:v>40613</c:v>
                </c:pt>
                <c:pt idx="78">
                  <c:v>40614</c:v>
                </c:pt>
                <c:pt idx="79">
                  <c:v>40865</c:v>
                </c:pt>
                <c:pt idx="80">
                  <c:v>41107</c:v>
                </c:pt>
                <c:pt idx="81">
                  <c:v>41458</c:v>
                </c:pt>
                <c:pt idx="82">
                  <c:v>41835</c:v>
                </c:pt>
                <c:pt idx="83">
                  <c:v>42192</c:v>
                </c:pt>
                <c:pt idx="84">
                  <c:v>42558</c:v>
                </c:pt>
                <c:pt idx="85">
                  <c:v>42922</c:v>
                </c:pt>
              </c:numCache>
            </c:numRef>
          </c:cat>
          <c:val>
            <c:numRef>
              <c:f>よもぎ!$U$123:$U$217</c:f>
              <c:numCache>
                <c:formatCode>0.000</c:formatCode>
                <c:ptCount val="95"/>
                <c:pt idx="3">
                  <c:v>0.1037037037037037</c:v>
                </c:pt>
                <c:pt idx="10">
                  <c:v>0.49629629629629629</c:v>
                </c:pt>
                <c:pt idx="11">
                  <c:v>0.35555555555555557</c:v>
                </c:pt>
                <c:pt idx="12">
                  <c:v>0.42222222222222222</c:v>
                </c:pt>
                <c:pt idx="13">
                  <c:v>0.4555555555555556</c:v>
                </c:pt>
                <c:pt idx="14">
                  <c:v>0.17037037037037037</c:v>
                </c:pt>
                <c:pt idx="15">
                  <c:v>0.43703703703703706</c:v>
                </c:pt>
                <c:pt idx="16">
                  <c:v>0.51851851851851849</c:v>
                </c:pt>
                <c:pt idx="17">
                  <c:v>0.15555555555555556</c:v>
                </c:pt>
                <c:pt idx="18">
                  <c:v>0.45925925925925926</c:v>
                </c:pt>
                <c:pt idx="19">
                  <c:v>0.58888888888888891</c:v>
                </c:pt>
                <c:pt idx="23" formatCode="0.00">
                  <c:v>11.666666666666666</c:v>
                </c:pt>
                <c:pt idx="24">
                  <c:v>0.85925925925925928</c:v>
                </c:pt>
                <c:pt idx="25">
                  <c:v>1.2740740740740739</c:v>
                </c:pt>
                <c:pt idx="26">
                  <c:v>0.18518518518518517</c:v>
                </c:pt>
                <c:pt idx="27">
                  <c:v>0.22222222222222221</c:v>
                </c:pt>
                <c:pt idx="28">
                  <c:v>0.21481481481481482</c:v>
                </c:pt>
                <c:pt idx="29">
                  <c:v>0.17</c:v>
                </c:pt>
                <c:pt idx="30">
                  <c:v>0.24</c:v>
                </c:pt>
                <c:pt idx="31">
                  <c:v>0.48</c:v>
                </c:pt>
                <c:pt idx="32">
                  <c:v>8.6999999999999994E-2</c:v>
                </c:pt>
                <c:pt idx="33">
                  <c:v>0.56999999999999995</c:v>
                </c:pt>
                <c:pt idx="34">
                  <c:v>0.8</c:v>
                </c:pt>
                <c:pt idx="35">
                  <c:v>0.16</c:v>
                </c:pt>
                <c:pt idx="36">
                  <c:v>0.19</c:v>
                </c:pt>
                <c:pt idx="37">
                  <c:v>0.12</c:v>
                </c:pt>
                <c:pt idx="38">
                  <c:v>0.11</c:v>
                </c:pt>
                <c:pt idx="39">
                  <c:v>0.15</c:v>
                </c:pt>
                <c:pt idx="40">
                  <c:v>7.6999999999999999E-2</c:v>
                </c:pt>
                <c:pt idx="41">
                  <c:v>7.2999999999999995E-2</c:v>
                </c:pt>
                <c:pt idx="42">
                  <c:v>0.12</c:v>
                </c:pt>
                <c:pt idx="43">
                  <c:v>0.15</c:v>
                </c:pt>
                <c:pt idx="44">
                  <c:v>0.06</c:v>
                </c:pt>
                <c:pt idx="45">
                  <c:v>0.22</c:v>
                </c:pt>
                <c:pt idx="46">
                  <c:v>0.19</c:v>
                </c:pt>
                <c:pt idx="47">
                  <c:v>0.23</c:v>
                </c:pt>
                <c:pt idx="48">
                  <c:v>0.22</c:v>
                </c:pt>
                <c:pt idx="49">
                  <c:v>0.27</c:v>
                </c:pt>
                <c:pt idx="50">
                  <c:v>0.15</c:v>
                </c:pt>
                <c:pt idx="51">
                  <c:v>0.21</c:v>
                </c:pt>
                <c:pt idx="52">
                  <c:v>0.15</c:v>
                </c:pt>
                <c:pt idx="53">
                  <c:v>0.19</c:v>
                </c:pt>
                <c:pt idx="54">
                  <c:v>0.18</c:v>
                </c:pt>
                <c:pt idx="55">
                  <c:v>4.2000000000000003E-2</c:v>
                </c:pt>
                <c:pt idx="56">
                  <c:v>0.17</c:v>
                </c:pt>
                <c:pt idx="57">
                  <c:v>9.2999999999999999E-2</c:v>
                </c:pt>
                <c:pt idx="58">
                  <c:v>8.7999999999999995E-2</c:v>
                </c:pt>
                <c:pt idx="59">
                  <c:v>4.4999999999999998E-2</c:v>
                </c:pt>
                <c:pt idx="60">
                  <c:v>7.0000000000000007E-2</c:v>
                </c:pt>
                <c:pt idx="61">
                  <c:v>0.11</c:v>
                </c:pt>
                <c:pt idx="62">
                  <c:v>3.6883567280626586E-3</c:v>
                </c:pt>
                <c:pt idx="64">
                  <c:v>4.4999999999999998E-2</c:v>
                </c:pt>
                <c:pt idx="65">
                  <c:v>6.0999999999999999E-2</c:v>
                </c:pt>
                <c:pt idx="66">
                  <c:v>2.8000000000000001E-2</c:v>
                </c:pt>
                <c:pt idx="67">
                  <c:v>5.1999999999999998E-2</c:v>
                </c:pt>
                <c:pt idx="68">
                  <c:v>7.4999999999999997E-2</c:v>
                </c:pt>
                <c:pt idx="69">
                  <c:v>5.1999999999999998E-2</c:v>
                </c:pt>
                <c:pt idx="70">
                  <c:v>3.1382980800144689E-3</c:v>
                </c:pt>
                <c:pt idx="71">
                  <c:v>5.1999999999999998E-2</c:v>
                </c:pt>
                <c:pt idx="72">
                  <c:v>9.1999999999999998E-2</c:v>
                </c:pt>
                <c:pt idx="73">
                  <c:v>2.9276372952834746E-3</c:v>
                </c:pt>
                <c:pt idx="74">
                  <c:v>0.127</c:v>
                </c:pt>
                <c:pt idx="79" formatCode="0.0_);[Red]\(0.0\)">
                  <c:v>38</c:v>
                </c:pt>
                <c:pt idx="80" formatCode="0.0_);[Red]\(0.0\)">
                  <c:v>76</c:v>
                </c:pt>
                <c:pt idx="81" formatCode="0">
                  <c:v>126.4</c:v>
                </c:pt>
                <c:pt idx="82" formatCode="0.0_);[Red]\(0.0\)">
                  <c:v>59.3</c:v>
                </c:pt>
                <c:pt idx="83" formatCode="0.00">
                  <c:v>3.33</c:v>
                </c:pt>
                <c:pt idx="84" formatCode="0.00">
                  <c:v>6.05</c:v>
                </c:pt>
                <c:pt idx="85" formatCode="0.00;&quot;△ &quot;0.00">
                  <c:v>2.95</c:v>
                </c:pt>
              </c:numCache>
            </c:numRef>
          </c:val>
          <c:smooth val="0"/>
        </c:ser>
        <c:ser>
          <c:idx val="0"/>
          <c:order val="3"/>
          <c:tx>
            <c:strRef>
              <c:f>よもぎ!$Z$120</c:f>
              <c:strCache>
                <c:ptCount val="1"/>
                <c:pt idx="0">
                  <c:v>前網(電力)</c:v>
                </c:pt>
              </c:strCache>
            </c:strRef>
          </c:tx>
          <c:spPr>
            <a:ln w="12700">
              <a:solidFill>
                <a:srgbClr val="FF0000"/>
              </a:solidFill>
              <a:prstDash val="solid"/>
            </a:ln>
          </c:spPr>
          <c:marker>
            <c:symbol val="square"/>
            <c:size val="4"/>
            <c:spPr>
              <a:noFill/>
              <a:ln>
                <a:solidFill>
                  <a:srgbClr val="FF0000"/>
                </a:solidFill>
                <a:prstDash val="solid"/>
              </a:ln>
            </c:spPr>
          </c:marker>
          <c:cat>
            <c:numRef>
              <c:f>よもぎ!$B$123:$B$217</c:f>
              <c:numCache>
                <c:formatCode>[$-411]m\.d\.ge</c:formatCode>
                <c:ptCount val="95"/>
                <c:pt idx="0">
                  <c:v>29866</c:v>
                </c:pt>
                <c:pt idx="1">
                  <c:v>29895</c:v>
                </c:pt>
                <c:pt idx="2">
                  <c:v>30069</c:v>
                </c:pt>
                <c:pt idx="3">
                  <c:v>30083</c:v>
                </c:pt>
                <c:pt idx="4">
                  <c:v>30111</c:v>
                </c:pt>
                <c:pt idx="5">
                  <c:v>30138</c:v>
                </c:pt>
                <c:pt idx="6">
                  <c:v>30202</c:v>
                </c:pt>
                <c:pt idx="7">
                  <c:v>30243</c:v>
                </c:pt>
                <c:pt idx="8">
                  <c:v>30434</c:v>
                </c:pt>
                <c:pt idx="9">
                  <c:v>30455</c:v>
                </c:pt>
                <c:pt idx="10">
                  <c:v>30468</c:v>
                </c:pt>
                <c:pt idx="11">
                  <c:v>30523</c:v>
                </c:pt>
                <c:pt idx="12">
                  <c:v>30564</c:v>
                </c:pt>
                <c:pt idx="13">
                  <c:v>30616</c:v>
                </c:pt>
                <c:pt idx="14">
                  <c:v>30827</c:v>
                </c:pt>
                <c:pt idx="15">
                  <c:v>30888</c:v>
                </c:pt>
                <c:pt idx="16">
                  <c:v>30944</c:v>
                </c:pt>
                <c:pt idx="17">
                  <c:v>31187</c:v>
                </c:pt>
                <c:pt idx="18">
                  <c:v>31253</c:v>
                </c:pt>
                <c:pt idx="19">
                  <c:v>31294</c:v>
                </c:pt>
                <c:pt idx="20">
                  <c:v>31526</c:v>
                </c:pt>
                <c:pt idx="21">
                  <c:v>31527</c:v>
                </c:pt>
                <c:pt idx="22">
                  <c:v>31528</c:v>
                </c:pt>
                <c:pt idx="23">
                  <c:v>31553</c:v>
                </c:pt>
                <c:pt idx="24">
                  <c:v>31601</c:v>
                </c:pt>
                <c:pt idx="25">
                  <c:v>31665</c:v>
                </c:pt>
                <c:pt idx="26">
                  <c:v>31924</c:v>
                </c:pt>
                <c:pt idx="27">
                  <c:v>31968</c:v>
                </c:pt>
                <c:pt idx="28">
                  <c:v>32036</c:v>
                </c:pt>
                <c:pt idx="29">
                  <c:v>32283</c:v>
                </c:pt>
                <c:pt idx="30">
                  <c:v>32331</c:v>
                </c:pt>
                <c:pt idx="31">
                  <c:v>32413</c:v>
                </c:pt>
                <c:pt idx="32">
                  <c:v>32653</c:v>
                </c:pt>
                <c:pt idx="33">
                  <c:v>32702</c:v>
                </c:pt>
                <c:pt idx="34">
                  <c:v>32764</c:v>
                </c:pt>
                <c:pt idx="35">
                  <c:v>33016</c:v>
                </c:pt>
                <c:pt idx="36">
                  <c:v>33072</c:v>
                </c:pt>
                <c:pt idx="37">
                  <c:v>33122</c:v>
                </c:pt>
                <c:pt idx="38">
                  <c:v>33380</c:v>
                </c:pt>
                <c:pt idx="39">
                  <c:v>33448</c:v>
                </c:pt>
                <c:pt idx="40">
                  <c:v>33491</c:v>
                </c:pt>
                <c:pt idx="41">
                  <c:v>33743</c:v>
                </c:pt>
                <c:pt idx="42">
                  <c:v>33793</c:v>
                </c:pt>
                <c:pt idx="43">
                  <c:v>33869</c:v>
                </c:pt>
                <c:pt idx="44">
                  <c:v>34113</c:v>
                </c:pt>
                <c:pt idx="45">
                  <c:v>34162</c:v>
                </c:pt>
                <c:pt idx="46">
                  <c:v>34233</c:v>
                </c:pt>
                <c:pt idx="47">
                  <c:v>34472</c:v>
                </c:pt>
                <c:pt idx="48">
                  <c:v>34526</c:v>
                </c:pt>
                <c:pt idx="49">
                  <c:v>34596</c:v>
                </c:pt>
                <c:pt idx="50">
                  <c:v>34842</c:v>
                </c:pt>
                <c:pt idx="51">
                  <c:v>34890</c:v>
                </c:pt>
                <c:pt idx="52">
                  <c:v>34960</c:v>
                </c:pt>
                <c:pt idx="53">
                  <c:v>35209</c:v>
                </c:pt>
                <c:pt idx="54">
                  <c:v>35272</c:v>
                </c:pt>
                <c:pt idx="55">
                  <c:v>35332</c:v>
                </c:pt>
                <c:pt idx="56">
                  <c:v>35576</c:v>
                </c:pt>
                <c:pt idx="57">
                  <c:v>35618</c:v>
                </c:pt>
                <c:pt idx="58">
                  <c:v>35698</c:v>
                </c:pt>
                <c:pt idx="59">
                  <c:v>35942</c:v>
                </c:pt>
                <c:pt idx="60">
                  <c:v>35982</c:v>
                </c:pt>
                <c:pt idx="61">
                  <c:v>36066</c:v>
                </c:pt>
                <c:pt idx="62">
                  <c:v>36349</c:v>
                </c:pt>
                <c:pt idx="63">
                  <c:v>36368</c:v>
                </c:pt>
                <c:pt idx="64">
                  <c:v>36713</c:v>
                </c:pt>
                <c:pt idx="65">
                  <c:v>37090</c:v>
                </c:pt>
                <c:pt idx="66">
                  <c:v>37441</c:v>
                </c:pt>
                <c:pt idx="67">
                  <c:v>37809</c:v>
                </c:pt>
                <c:pt idx="68">
                  <c:v>38173</c:v>
                </c:pt>
                <c:pt idx="69">
                  <c:v>38553</c:v>
                </c:pt>
                <c:pt idx="70">
                  <c:v>38908</c:v>
                </c:pt>
                <c:pt idx="71">
                  <c:v>39287</c:v>
                </c:pt>
                <c:pt idx="72">
                  <c:v>39636</c:v>
                </c:pt>
                <c:pt idx="73">
                  <c:v>40009</c:v>
                </c:pt>
                <c:pt idx="74">
                  <c:v>40364</c:v>
                </c:pt>
                <c:pt idx="75">
                  <c:v>40611</c:v>
                </c:pt>
                <c:pt idx="76">
                  <c:v>40612</c:v>
                </c:pt>
                <c:pt idx="77">
                  <c:v>40613</c:v>
                </c:pt>
                <c:pt idx="78">
                  <c:v>40614</c:v>
                </c:pt>
                <c:pt idx="79">
                  <c:v>40865</c:v>
                </c:pt>
                <c:pt idx="80">
                  <c:v>41107</c:v>
                </c:pt>
                <c:pt idx="81">
                  <c:v>41458</c:v>
                </c:pt>
                <c:pt idx="82">
                  <c:v>41835</c:v>
                </c:pt>
                <c:pt idx="83">
                  <c:v>42192</c:v>
                </c:pt>
                <c:pt idx="84">
                  <c:v>42558</c:v>
                </c:pt>
                <c:pt idx="85">
                  <c:v>42922</c:v>
                </c:pt>
              </c:numCache>
            </c:numRef>
          </c:cat>
          <c:val>
            <c:numRef>
              <c:f>よもぎ!$AC$123:$AC$217</c:f>
              <c:numCache>
                <c:formatCode>General</c:formatCode>
                <c:ptCount val="95"/>
                <c:pt idx="4" formatCode="0.000">
                  <c:v>4.9232839667959797E-3</c:v>
                </c:pt>
                <c:pt idx="6" formatCode="0.00">
                  <c:v>0.44444444444444442</c:v>
                </c:pt>
                <c:pt idx="10" formatCode="&quot;(&quot;0.00&quot;)&quot;">
                  <c:v>0.12962962962962962</c:v>
                </c:pt>
                <c:pt idx="12" formatCode="&quot;(&quot;0.00&quot;)&quot;">
                  <c:v>0.17407407407407408</c:v>
                </c:pt>
                <c:pt idx="15" formatCode="0.000">
                  <c:v>4.7024999506875362E-3</c:v>
                </c:pt>
                <c:pt idx="16" formatCode="0.000">
                  <c:v>4.6811803904985658E-3</c:v>
                </c:pt>
                <c:pt idx="17" formatCode="0.000">
                  <c:v>4.5919350840341253E-3</c:v>
                </c:pt>
                <c:pt idx="18" formatCode="0.000_);[Red]\(0.000\)">
                  <c:v>8.8888888888888892E-2</c:v>
                </c:pt>
                <c:pt idx="23" formatCode="0.000_);[Red]\(0.000\)">
                  <c:v>2.5925925925925926</c:v>
                </c:pt>
                <c:pt idx="24" formatCode="0.000_);[Red]\(0.000\)">
                  <c:v>0.2074074074074074</c:v>
                </c:pt>
                <c:pt idx="26" formatCode="0.000_);[Red]\(0.000\)">
                  <c:v>0.14074074074074072</c:v>
                </c:pt>
                <c:pt idx="27" formatCode="&quot;(&quot;0.000&quot;)&quot;">
                  <c:v>7.0370370370370361E-2</c:v>
                </c:pt>
                <c:pt idx="29" formatCode="0.000_);[Red]\(0.000\)">
                  <c:v>8.5999999999999993E-2</c:v>
                </c:pt>
                <c:pt idx="30" formatCode="&quot;(&quot;0.000&quot;)&quot;">
                  <c:v>6.9000000000000006E-2</c:v>
                </c:pt>
                <c:pt idx="32" formatCode="0.000_);[Red]\(0.000\)">
                  <c:v>7.4999999999999997E-2</c:v>
                </c:pt>
                <c:pt idx="33" formatCode="0.000">
                  <c:v>4.1737502421456477E-3</c:v>
                </c:pt>
                <c:pt idx="35" formatCode="&quot;(&quot;0.000&quot;)&quot;">
                  <c:v>6.3E-2</c:v>
                </c:pt>
                <c:pt idx="36" formatCode="0.000_);[Red]\(0.000\)">
                  <c:v>6.2E-2</c:v>
                </c:pt>
                <c:pt idx="38" formatCode="0.000">
                  <c:v>4.0014507984679716E-3</c:v>
                </c:pt>
                <c:pt idx="39" formatCode="0.000">
                  <c:v>3.9812989510429123E-3</c:v>
                </c:pt>
                <c:pt idx="41" formatCode="0.000">
                  <c:v>3.911069658599749E-3</c:v>
                </c:pt>
                <c:pt idx="42" formatCode="&quot;(&quot;0.000&quot;)&quot;">
                  <c:v>8.5999999999999993E-2</c:v>
                </c:pt>
                <c:pt idx="44" formatCode="0.000">
                  <c:v>3.8186308247669578E-3</c:v>
                </c:pt>
                <c:pt idx="45" formatCode="0.000">
                  <c:v>3.8020382114508687E-3</c:v>
                </c:pt>
                <c:pt idx="47" formatCode="&quot;(&quot;0.000&quot;)&quot;">
                  <c:v>3.7999999999999999E-2</c:v>
                </c:pt>
                <c:pt idx="48" formatCode="0.000_);[Red]\(0.000\)">
                  <c:v>4.5999999999999999E-2</c:v>
                </c:pt>
                <c:pt idx="50" formatCode="0.000">
                  <c:v>3.648766228705165E-3</c:v>
                </c:pt>
                <c:pt idx="51" formatCode="0.000">
                  <c:v>3.6317655086189936E-3</c:v>
                </c:pt>
                <c:pt idx="53" formatCode="0.000">
                  <c:v>3.5650010131225564E-3</c:v>
                </c:pt>
                <c:pt idx="54" formatCode="0.000">
                  <c:v>3.5521996303442206E-3</c:v>
                </c:pt>
                <c:pt idx="56" formatCode="&quot;(&quot;0.000&quot;)&quot;">
                  <c:v>0.03</c:v>
                </c:pt>
                <c:pt idx="57" formatCode="0.000">
                  <c:v>3.4717466568079396E-3</c:v>
                </c:pt>
                <c:pt idx="59" formatCode="0.000">
                  <c:v>3.4064186612684983E-3</c:v>
                </c:pt>
                <c:pt idx="60" formatCode="0.000">
                  <c:v>3.3924734792847239E-3</c:v>
                </c:pt>
                <c:pt idx="62" formatCode="0.000_);[Red]\(0.000\)">
                  <c:v>0.11</c:v>
                </c:pt>
                <c:pt idx="63" formatCode="0.000">
                  <c:v>3.3171031978089772E-3</c:v>
                </c:pt>
                <c:pt idx="64" formatCode="0.000">
                  <c:v>3.2456598252276949E-3</c:v>
                </c:pt>
                <c:pt idx="65" formatCode="&quot;(&quot;0.000&quot;)&quot;">
                  <c:v>5.8000000000000003E-2</c:v>
                </c:pt>
                <c:pt idx="66" formatCode="0.000_);[Red]\(0.000\)">
                  <c:v>0.09</c:v>
                </c:pt>
                <c:pt idx="67" formatCode="0.000_);[Red]\(0.000\)">
                  <c:v>6.3E-2</c:v>
                </c:pt>
                <c:pt idx="68" formatCode="0.000_);[Red]\(0.000\)">
                  <c:v>6.6000000000000003E-2</c:v>
                </c:pt>
                <c:pt idx="69" formatCode="0.000_);[Red]\(0.000\)">
                  <c:v>9.1999999999999998E-2</c:v>
                </c:pt>
                <c:pt idx="70" formatCode="0.000">
                  <c:v>2.8229454227733054E-3</c:v>
                </c:pt>
                <c:pt idx="71" formatCode="0.000">
                  <c:v>2.7598799173387057E-3</c:v>
                </c:pt>
                <c:pt idx="72" formatCode="&quot;(&quot;0.000&quot;)&quot;">
                  <c:v>0.04</c:v>
                </c:pt>
                <c:pt idx="73" formatCode="0.000">
                  <c:v>2.6381106297832502E-3</c:v>
                </c:pt>
                <c:pt idx="74" formatCode="0.000">
                  <c:v>2.5770592037618139E-3</c:v>
                </c:pt>
                <c:pt idx="79" formatCode="0.0">
                  <c:v>40.1</c:v>
                </c:pt>
                <c:pt idx="80" formatCode="0.0_);[Red]\(0.0\)">
                  <c:v>14.84</c:v>
                </c:pt>
                <c:pt idx="81" formatCode="0.0_);[Red]\(0.0\)">
                  <c:v>8.76</c:v>
                </c:pt>
                <c:pt idx="82" formatCode="0.00">
                  <c:v>2.34</c:v>
                </c:pt>
                <c:pt idx="83" formatCode="0.00">
                  <c:v>3.15</c:v>
                </c:pt>
                <c:pt idx="84" formatCode="0.00">
                  <c:v>2.64</c:v>
                </c:pt>
                <c:pt idx="85" formatCode="0.00">
                  <c:v>0.65</c:v>
                </c:pt>
              </c:numCache>
            </c:numRef>
          </c:val>
          <c:smooth val="0"/>
        </c:ser>
        <c:ser>
          <c:idx val="0"/>
          <c:order val="4"/>
          <c:tx>
            <c:strRef>
              <c:f>よもぎ!$AH$122</c:f>
              <c:strCache>
                <c:ptCount val="1"/>
                <c:pt idx="0">
                  <c:v>Cs137崩壊</c:v>
                </c:pt>
              </c:strCache>
            </c:strRef>
          </c:tx>
          <c:spPr>
            <a:ln w="25400">
              <a:solidFill>
                <a:srgbClr val="C00000"/>
              </a:solidFill>
              <a:prstDash val="sysDash"/>
            </a:ln>
          </c:spPr>
          <c:marker>
            <c:symbol val="none"/>
          </c:marker>
          <c:cat>
            <c:numRef>
              <c:f>よもぎ!$B$123:$B$217</c:f>
              <c:numCache>
                <c:formatCode>[$-411]m\.d\.ge</c:formatCode>
                <c:ptCount val="95"/>
                <c:pt idx="0">
                  <c:v>29866</c:v>
                </c:pt>
                <c:pt idx="1">
                  <c:v>29895</c:v>
                </c:pt>
                <c:pt idx="2">
                  <c:v>30069</c:v>
                </c:pt>
                <c:pt idx="3">
                  <c:v>30083</c:v>
                </c:pt>
                <c:pt idx="4">
                  <c:v>30111</c:v>
                </c:pt>
                <c:pt idx="5">
                  <c:v>30138</c:v>
                </c:pt>
                <c:pt idx="6">
                  <c:v>30202</c:v>
                </c:pt>
                <c:pt idx="7">
                  <c:v>30243</c:v>
                </c:pt>
                <c:pt idx="8">
                  <c:v>30434</c:v>
                </c:pt>
                <c:pt idx="9">
                  <c:v>30455</c:v>
                </c:pt>
                <c:pt idx="10">
                  <c:v>30468</c:v>
                </c:pt>
                <c:pt idx="11">
                  <c:v>30523</c:v>
                </c:pt>
                <c:pt idx="12">
                  <c:v>30564</c:v>
                </c:pt>
                <c:pt idx="13">
                  <c:v>30616</c:v>
                </c:pt>
                <c:pt idx="14">
                  <c:v>30827</c:v>
                </c:pt>
                <c:pt idx="15">
                  <c:v>30888</c:v>
                </c:pt>
                <c:pt idx="16">
                  <c:v>30944</c:v>
                </c:pt>
                <c:pt idx="17">
                  <c:v>31187</c:v>
                </c:pt>
                <c:pt idx="18">
                  <c:v>31253</c:v>
                </c:pt>
                <c:pt idx="19">
                  <c:v>31294</c:v>
                </c:pt>
                <c:pt idx="20">
                  <c:v>31526</c:v>
                </c:pt>
                <c:pt idx="21">
                  <c:v>31527</c:v>
                </c:pt>
                <c:pt idx="22">
                  <c:v>31528</c:v>
                </c:pt>
                <c:pt idx="23">
                  <c:v>31553</c:v>
                </c:pt>
                <c:pt idx="24">
                  <c:v>31601</c:v>
                </c:pt>
                <c:pt idx="25">
                  <c:v>31665</c:v>
                </c:pt>
                <c:pt idx="26">
                  <c:v>31924</c:v>
                </c:pt>
                <c:pt idx="27">
                  <c:v>31968</c:v>
                </c:pt>
                <c:pt idx="28">
                  <c:v>32036</c:v>
                </c:pt>
                <c:pt idx="29">
                  <c:v>32283</c:v>
                </c:pt>
                <c:pt idx="30">
                  <c:v>32331</c:v>
                </c:pt>
                <c:pt idx="31">
                  <c:v>32413</c:v>
                </c:pt>
                <c:pt idx="32">
                  <c:v>32653</c:v>
                </c:pt>
                <c:pt idx="33">
                  <c:v>32702</c:v>
                </c:pt>
                <c:pt idx="34">
                  <c:v>32764</c:v>
                </c:pt>
                <c:pt idx="35">
                  <c:v>33016</c:v>
                </c:pt>
                <c:pt idx="36">
                  <c:v>33072</c:v>
                </c:pt>
                <c:pt idx="37">
                  <c:v>33122</c:v>
                </c:pt>
                <c:pt idx="38">
                  <c:v>33380</c:v>
                </c:pt>
                <c:pt idx="39">
                  <c:v>33448</c:v>
                </c:pt>
                <c:pt idx="40">
                  <c:v>33491</c:v>
                </c:pt>
                <c:pt idx="41">
                  <c:v>33743</c:v>
                </c:pt>
                <c:pt idx="42">
                  <c:v>33793</c:v>
                </c:pt>
                <c:pt idx="43">
                  <c:v>33869</c:v>
                </c:pt>
                <c:pt idx="44">
                  <c:v>34113</c:v>
                </c:pt>
                <c:pt idx="45">
                  <c:v>34162</c:v>
                </c:pt>
                <c:pt idx="46">
                  <c:v>34233</c:v>
                </c:pt>
                <c:pt idx="47">
                  <c:v>34472</c:v>
                </c:pt>
                <c:pt idx="48">
                  <c:v>34526</c:v>
                </c:pt>
                <c:pt idx="49">
                  <c:v>34596</c:v>
                </c:pt>
                <c:pt idx="50">
                  <c:v>34842</c:v>
                </c:pt>
                <c:pt idx="51">
                  <c:v>34890</c:v>
                </c:pt>
                <c:pt idx="52">
                  <c:v>34960</c:v>
                </c:pt>
                <c:pt idx="53">
                  <c:v>35209</c:v>
                </c:pt>
                <c:pt idx="54">
                  <c:v>35272</c:v>
                </c:pt>
                <c:pt idx="55">
                  <c:v>35332</c:v>
                </c:pt>
                <c:pt idx="56">
                  <c:v>35576</c:v>
                </c:pt>
                <c:pt idx="57">
                  <c:v>35618</c:v>
                </c:pt>
                <c:pt idx="58">
                  <c:v>35698</c:v>
                </c:pt>
                <c:pt idx="59">
                  <c:v>35942</c:v>
                </c:pt>
                <c:pt idx="60">
                  <c:v>35982</c:v>
                </c:pt>
                <c:pt idx="61">
                  <c:v>36066</c:v>
                </c:pt>
                <c:pt idx="62">
                  <c:v>36349</c:v>
                </c:pt>
                <c:pt idx="63">
                  <c:v>36368</c:v>
                </c:pt>
                <c:pt idx="64">
                  <c:v>36713</c:v>
                </c:pt>
                <c:pt idx="65">
                  <c:v>37090</c:v>
                </c:pt>
                <c:pt idx="66">
                  <c:v>37441</c:v>
                </c:pt>
                <c:pt idx="67">
                  <c:v>37809</c:v>
                </c:pt>
                <c:pt idx="68">
                  <c:v>38173</c:v>
                </c:pt>
                <c:pt idx="69">
                  <c:v>38553</c:v>
                </c:pt>
                <c:pt idx="70">
                  <c:v>38908</c:v>
                </c:pt>
                <c:pt idx="71">
                  <c:v>39287</c:v>
                </c:pt>
                <c:pt idx="72">
                  <c:v>39636</c:v>
                </c:pt>
                <c:pt idx="73">
                  <c:v>40009</c:v>
                </c:pt>
                <c:pt idx="74">
                  <c:v>40364</c:v>
                </c:pt>
                <c:pt idx="75">
                  <c:v>40611</c:v>
                </c:pt>
                <c:pt idx="76">
                  <c:v>40612</c:v>
                </c:pt>
                <c:pt idx="77">
                  <c:v>40613</c:v>
                </c:pt>
                <c:pt idx="78">
                  <c:v>40614</c:v>
                </c:pt>
                <c:pt idx="79">
                  <c:v>40865</c:v>
                </c:pt>
                <c:pt idx="80">
                  <c:v>41107</c:v>
                </c:pt>
                <c:pt idx="81">
                  <c:v>41458</c:v>
                </c:pt>
                <c:pt idx="82">
                  <c:v>41835</c:v>
                </c:pt>
                <c:pt idx="83">
                  <c:v>42192</c:v>
                </c:pt>
                <c:pt idx="84">
                  <c:v>42558</c:v>
                </c:pt>
                <c:pt idx="85">
                  <c:v>42922</c:v>
                </c:pt>
              </c:numCache>
            </c:numRef>
          </c:cat>
          <c:val>
            <c:numRef>
              <c:f>よもぎ!$AH$123:$AH$217</c:f>
              <c:numCache>
                <c:formatCode>0.000</c:formatCode>
                <c:ptCount val="95"/>
                <c:pt idx="0" formatCode="0.0">
                  <c:v>10</c:v>
                </c:pt>
                <c:pt idx="1">
                  <c:v>9.9817146231258551</c:v>
                </c:pt>
                <c:pt idx="2">
                  <c:v>9.8727023714724993</c:v>
                </c:pt>
                <c:pt idx="3">
                  <c:v>9.8639831940156881</c:v>
                </c:pt>
                <c:pt idx="4">
                  <c:v>9.8465679335919596</c:v>
                </c:pt>
                <c:pt idx="5">
                  <c:v>9.8298037671423284</c:v>
                </c:pt>
                <c:pt idx="6">
                  <c:v>9.7901804050394254</c:v>
                </c:pt>
                <c:pt idx="7">
                  <c:v>9.7648806638748695</c:v>
                </c:pt>
                <c:pt idx="8">
                  <c:v>9.6478799009322351</c:v>
                </c:pt>
                <c:pt idx="9">
                  <c:v>9.6351017884409611</c:v>
                </c:pt>
                <c:pt idx="10">
                  <c:v>9.6272000109134517</c:v>
                </c:pt>
                <c:pt idx="11">
                  <c:v>9.5938410551755862</c:v>
                </c:pt>
                <c:pt idx="12">
                  <c:v>9.5690486932958283</c:v>
                </c:pt>
                <c:pt idx="13">
                  <c:v>9.5376968585741206</c:v>
                </c:pt>
                <c:pt idx="14">
                  <c:v>9.4115312899093126</c:v>
                </c:pt>
                <c:pt idx="15">
                  <c:v>9.3753688510273445</c:v>
                </c:pt>
                <c:pt idx="16">
                  <c:v>9.3422928911337344</c:v>
                </c:pt>
                <c:pt idx="17">
                  <c:v>9.200113339471045</c:v>
                </c:pt>
                <c:pt idx="18">
                  <c:v>9.1618717245055574</c:v>
                </c:pt>
                <c:pt idx="19">
                  <c:v>9.1381956558711597</c:v>
                </c:pt>
                <c:pt idx="20">
                  <c:v>9.0053717655380225</c:v>
                </c:pt>
                <c:pt idx="22" formatCode="0.0">
                  <c:v>10</c:v>
                </c:pt>
                <c:pt idx="23" formatCode="0.00">
                  <c:v>9.9842347548520287</c:v>
                </c:pt>
                <c:pt idx="24">
                  <c:v>9.9540351220439582</c:v>
                </c:pt>
                <c:pt idx="25">
                  <c:v>9.9139109906402219</c:v>
                </c:pt>
                <c:pt idx="26">
                  <c:v>9.7531785729637903</c:v>
                </c:pt>
                <c:pt idx="27">
                  <c:v>9.7261328070753486</c:v>
                </c:pt>
                <c:pt idx="28">
                  <c:v>9.6844822484961153</c:v>
                </c:pt>
                <c:pt idx="29">
                  <c:v>9.5346876777739524</c:v>
                </c:pt>
                <c:pt idx="30">
                  <c:v>9.5058478043256134</c:v>
                </c:pt>
                <c:pt idx="31">
                  <c:v>9.4567813447979105</c:v>
                </c:pt>
                <c:pt idx="32">
                  <c:v>9.3146227945250377</c:v>
                </c:pt>
                <c:pt idx="33">
                  <c:v>9.2858625021760606</c:v>
                </c:pt>
                <c:pt idx="34">
                  <c:v>9.2495991598342524</c:v>
                </c:pt>
                <c:pt idx="35">
                  <c:v>9.1036579898482941</c:v>
                </c:pt>
                <c:pt idx="36">
                  <c:v>9.0715406159783214</c:v>
                </c:pt>
                <c:pt idx="37">
                  <c:v>9.0429601503172634</c:v>
                </c:pt>
                <c:pt idx="38">
                  <c:v>8.8969097714737071</c:v>
                </c:pt>
                <c:pt idx="39">
                  <c:v>8.8588102236923554</c:v>
                </c:pt>
                <c:pt idx="40">
                  <c:v>8.8348021130511647</c:v>
                </c:pt>
                <c:pt idx="41">
                  <c:v>8.6954056554649757</c:v>
                </c:pt>
                <c:pt idx="42">
                  <c:v>8.6680102269192147</c:v>
                </c:pt>
                <c:pt idx="43">
                  <c:v>8.6265343881277428</c:v>
                </c:pt>
                <c:pt idx="44">
                  <c:v>8.4947117790590934</c:v>
                </c:pt>
                <c:pt idx="45">
                  <c:v>8.46848308471737</c:v>
                </c:pt>
                <c:pt idx="46">
                  <c:v>8.4306218640103623</c:v>
                </c:pt>
                <c:pt idx="47">
                  <c:v>8.3044130813472279</c:v>
                </c:pt>
                <c:pt idx="48">
                  <c:v>8.2761599776703942</c:v>
                </c:pt>
                <c:pt idx="49">
                  <c:v>8.2396785983432004</c:v>
                </c:pt>
                <c:pt idx="50">
                  <c:v>8.1127434895411419</c:v>
                </c:pt>
                <c:pt idx="51">
                  <c:v>8.088204615960354</c:v>
                </c:pt>
                <c:pt idx="52">
                  <c:v>8.0525517453697741</c:v>
                </c:pt>
                <c:pt idx="53">
                  <c:v>7.9269984123594908</c:v>
                </c:pt>
                <c:pt idx="54">
                  <c:v>7.8955434248481282</c:v>
                </c:pt>
                <c:pt idx="55">
                  <c:v>7.8657023432883104</c:v>
                </c:pt>
                <c:pt idx="56">
                  <c:v>7.7455060560658708</c:v>
                </c:pt>
                <c:pt idx="57">
                  <c:v>7.7250026073383466</c:v>
                </c:pt>
                <c:pt idx="58">
                  <c:v>7.6860984493862201</c:v>
                </c:pt>
                <c:pt idx="59">
                  <c:v>7.5686467004485456</c:v>
                </c:pt>
                <c:pt idx="60">
                  <c:v>7.5495642804825653</c:v>
                </c:pt>
                <c:pt idx="61">
                  <c:v>7.5096476566396362</c:v>
                </c:pt>
                <c:pt idx="62">
                  <c:v>7.3767134561253167</c:v>
                </c:pt>
                <c:pt idx="63">
                  <c:v>7.3678733100487843</c:v>
                </c:pt>
                <c:pt idx="64">
                  <c:v>7.2091849344898957</c:v>
                </c:pt>
                <c:pt idx="65">
                  <c:v>7.0396830569098414</c:v>
                </c:pt>
                <c:pt idx="66">
                  <c:v>6.8854554329429893</c:v>
                </c:pt>
                <c:pt idx="67">
                  <c:v>6.7273851092846861</c:v>
                </c:pt>
                <c:pt idx="68">
                  <c:v>6.5746031300829912</c:v>
                </c:pt>
                <c:pt idx="69">
                  <c:v>6.4188060958695603</c:v>
                </c:pt>
                <c:pt idx="70">
                  <c:v>6.2765961600289373</c:v>
                </c:pt>
                <c:pt idx="71">
                  <c:v>6.1282476824719883</c:v>
                </c:pt>
                <c:pt idx="72">
                  <c:v>5.9947446934954076</c:v>
                </c:pt>
                <c:pt idx="73">
                  <c:v>5.8552745905669488</c:v>
                </c:pt>
                <c:pt idx="74">
                  <c:v>5.7255498081982186</c:v>
                </c:pt>
                <c:pt idx="75">
                  <c:v>5.6369899602207401</c:v>
                </c:pt>
                <c:pt idx="77" formatCode="0.0">
                  <c:v>10.00063112733014</c:v>
                </c:pt>
                <c:pt idx="78">
                  <c:v>10</c:v>
                </c:pt>
                <c:pt idx="79">
                  <c:v>9.8428400942161502</c:v>
                </c:pt>
                <c:pt idx="80">
                  <c:v>9.6936545121584512</c:v>
                </c:pt>
                <c:pt idx="81">
                  <c:v>9.4812828342178808</c:v>
                </c:pt>
                <c:pt idx="82">
                  <c:v>9.2583595416582902</c:v>
                </c:pt>
                <c:pt idx="83">
                  <c:v>9.0520960888733324</c:v>
                </c:pt>
                <c:pt idx="84">
                  <c:v>8.8454023144865115</c:v>
                </c:pt>
                <c:pt idx="85">
                  <c:v>8.6445192000982232</c:v>
                </c:pt>
              </c:numCache>
            </c:numRef>
          </c:val>
          <c:smooth val="0"/>
        </c:ser>
        <c:dLbls>
          <c:showLegendKey val="0"/>
          <c:showVal val="0"/>
          <c:showCatName val="0"/>
          <c:showSerName val="0"/>
          <c:showPercent val="0"/>
          <c:showBubbleSize val="0"/>
        </c:dLbls>
        <c:marker val="1"/>
        <c:smooth val="0"/>
        <c:axId val="268218752"/>
        <c:axId val="268220288"/>
      </c:lineChart>
      <c:dateAx>
        <c:axId val="268218752"/>
        <c:scaling>
          <c:orientation val="minMax"/>
          <c:min val="29677"/>
        </c:scaling>
        <c:delete val="0"/>
        <c:axPos val="b"/>
        <c:majorGridlines>
          <c:spPr>
            <a:ln w="3175">
              <a:solidFill>
                <a:schemeClr val="bg1">
                  <a:lumMod val="85000"/>
                </a:schemeClr>
              </a:solidFill>
              <a:prstDash val="solid"/>
            </a:ln>
          </c:spPr>
        </c:majorGridlines>
        <c:minorGridlines>
          <c:spPr>
            <a:ln w="3175">
              <a:pattFill prst="pct50">
                <a:fgClr>
                  <a:srgbClr val="000000"/>
                </a:fgClr>
                <a:bgClr>
                  <a:srgbClr val="FFFFFF"/>
                </a:bgClr>
              </a:pattFill>
              <a:prstDash val="solid"/>
            </a:ln>
          </c:spPr>
        </c:minorGridlines>
        <c:numFmt formatCode="[$-411]ge"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268220288"/>
        <c:crossesAt val="1.0000000000000003E-4"/>
        <c:auto val="0"/>
        <c:lblOffset val="100"/>
        <c:baseTimeUnit val="days"/>
        <c:majorUnit val="24"/>
        <c:majorTimeUnit val="months"/>
        <c:minorUnit val="24"/>
        <c:minorTimeUnit val="months"/>
      </c:dateAx>
      <c:valAx>
        <c:axId val="268220288"/>
        <c:scaling>
          <c:logBase val="10"/>
          <c:orientation val="minMax"/>
        </c:scaling>
        <c:delete val="0"/>
        <c:axPos val="l"/>
        <c:majorGridlines>
          <c:spPr>
            <a:ln w="3175">
              <a:solidFill>
                <a:schemeClr val="bg1">
                  <a:lumMod val="85000"/>
                </a:schemeClr>
              </a:solidFill>
              <a:prstDash val="solid"/>
            </a:ln>
          </c:spPr>
        </c:majorGridlines>
        <c:minorGridlines>
          <c:spPr>
            <a:ln w="3175">
              <a:solidFill>
                <a:schemeClr val="bg1">
                  <a:lumMod val="85000"/>
                </a:schemeClr>
              </a:solidFill>
              <a:prstDash val="solid"/>
            </a:ln>
          </c:spPr>
        </c:minorGridlines>
        <c:title>
          <c:tx>
            <c:rich>
              <a:bodyPr rot="0" vert="horz"/>
              <a:lstStyle/>
              <a:p>
                <a:pPr algn="ctr">
                  <a:defRPr sz="900" b="0" i="0" u="none" strike="noStrike" baseline="0">
                    <a:solidFill>
                      <a:srgbClr val="000000"/>
                    </a:solidFill>
                    <a:latin typeface="Meiryo UI"/>
                    <a:ea typeface="Meiryo UI"/>
                    <a:cs typeface="Meiryo UI"/>
                  </a:defRPr>
                </a:pPr>
                <a:r>
                  <a:rPr lang="en-US" altLang="en-US" sz="900"/>
                  <a:t>Bq/kg</a:t>
                </a:r>
                <a:r>
                  <a:rPr lang="ja-JP" altLang="en-US" sz="900"/>
                  <a:t>生</a:t>
                </a:r>
              </a:p>
            </c:rich>
          </c:tx>
          <c:layout>
            <c:manualLayout>
              <c:xMode val="edge"/>
              <c:yMode val="edge"/>
              <c:x val="6.1703120256796093E-3"/>
              <c:y val="0.28462132044376498"/>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68218752"/>
        <c:crosses val="autoZero"/>
        <c:crossBetween val="midCat"/>
      </c:valAx>
      <c:spPr>
        <a:solidFill>
          <a:srgbClr val="FFFFFF"/>
        </a:solidFill>
        <a:ln w="12700">
          <a:solidFill>
            <a:srgbClr val="808080"/>
          </a:solidFill>
          <a:prstDash val="solid"/>
        </a:ln>
      </c:spPr>
    </c:plotArea>
    <c:legend>
      <c:legendPos val="r"/>
      <c:layout>
        <c:manualLayout>
          <c:xMode val="edge"/>
          <c:yMode val="edge"/>
          <c:x val="0.22495001001620804"/>
          <c:y val="0.10759269320175634"/>
          <c:w val="0.56861336583798094"/>
          <c:h val="0.14619458040717886"/>
        </c:manualLayout>
      </c:layout>
      <c:overlay val="0"/>
      <c:spPr>
        <a:solidFill>
          <a:schemeClr val="bg1"/>
        </a:solidFill>
        <a:ln w="25400">
          <a:noFill/>
        </a:ln>
      </c:spPr>
      <c:txPr>
        <a:bodyPr/>
        <a:lstStyle/>
        <a:p>
          <a:pPr>
            <a:defRPr sz="92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Meiryo UI"/>
                <a:ea typeface="Meiryo UI"/>
                <a:cs typeface="Meiryo UI"/>
              </a:defRPr>
            </a:pPr>
            <a:r>
              <a:rPr lang="ja-JP" altLang="en-US"/>
              <a:t>よもぎの</a:t>
            </a:r>
            <a:r>
              <a:rPr lang="en-US" altLang="en-US"/>
              <a:t>K-40</a:t>
            </a:r>
            <a:endParaRPr lang="ja-JP" altLang="en-US"/>
          </a:p>
        </c:rich>
      </c:tx>
      <c:layout>
        <c:manualLayout>
          <c:xMode val="edge"/>
          <c:yMode val="edge"/>
          <c:x val="0.21731700787401576"/>
          <c:y val="9.8933544087658233E-3"/>
        </c:manualLayout>
      </c:layout>
      <c:overlay val="0"/>
      <c:spPr>
        <a:solidFill>
          <a:srgbClr val="FFFFFF"/>
        </a:solidFill>
        <a:ln w="25400">
          <a:noFill/>
        </a:ln>
      </c:spPr>
    </c:title>
    <c:autoTitleDeleted val="0"/>
    <c:plotArea>
      <c:layout>
        <c:manualLayout>
          <c:layoutTarget val="inner"/>
          <c:xMode val="edge"/>
          <c:yMode val="edge"/>
          <c:x val="9.6080264160528325E-2"/>
          <c:y val="4.9844388399254036E-2"/>
          <c:w val="0.89101651003302007"/>
          <c:h val="0.83374166139705552"/>
        </c:manualLayout>
      </c:layout>
      <c:lineChart>
        <c:grouping val="standard"/>
        <c:varyColors val="0"/>
        <c:ser>
          <c:idx val="1"/>
          <c:order val="0"/>
          <c:tx>
            <c:strRef>
              <c:f>よもぎ!$C$120</c:f>
              <c:strCache>
                <c:ptCount val="1"/>
                <c:pt idx="0">
                  <c:v>前網(県)</c:v>
                </c:pt>
              </c:strCache>
            </c:strRef>
          </c:tx>
          <c:spPr>
            <a:ln w="12700">
              <a:solidFill>
                <a:srgbClr val="000080"/>
              </a:solidFill>
              <a:prstDash val="solid"/>
            </a:ln>
          </c:spPr>
          <c:marker>
            <c:symbol val="square"/>
            <c:size val="5"/>
            <c:spPr>
              <a:noFill/>
              <a:ln>
                <a:solidFill>
                  <a:srgbClr val="000080"/>
                </a:solidFill>
                <a:prstDash val="solid"/>
              </a:ln>
            </c:spPr>
          </c:marker>
          <c:cat>
            <c:numRef>
              <c:f>よもぎ!$B$123:$B$217</c:f>
              <c:numCache>
                <c:formatCode>[$-411]m\.d\.ge</c:formatCode>
                <c:ptCount val="95"/>
                <c:pt idx="0">
                  <c:v>29866</c:v>
                </c:pt>
                <c:pt idx="1">
                  <c:v>29895</c:v>
                </c:pt>
                <c:pt idx="2">
                  <c:v>30069</c:v>
                </c:pt>
                <c:pt idx="3">
                  <c:v>30083</c:v>
                </c:pt>
                <c:pt idx="4">
                  <c:v>30111</c:v>
                </c:pt>
                <c:pt idx="5">
                  <c:v>30138</c:v>
                </c:pt>
                <c:pt idx="6">
                  <c:v>30202</c:v>
                </c:pt>
                <c:pt idx="7">
                  <c:v>30243</c:v>
                </c:pt>
                <c:pt idx="8">
                  <c:v>30434</c:v>
                </c:pt>
                <c:pt idx="9">
                  <c:v>30455</c:v>
                </c:pt>
                <c:pt idx="10">
                  <c:v>30468</c:v>
                </c:pt>
                <c:pt idx="11">
                  <c:v>30523</c:v>
                </c:pt>
                <c:pt idx="12">
                  <c:v>30564</c:v>
                </c:pt>
                <c:pt idx="13">
                  <c:v>30616</c:v>
                </c:pt>
                <c:pt idx="14">
                  <c:v>30827</c:v>
                </c:pt>
                <c:pt idx="15">
                  <c:v>30888</c:v>
                </c:pt>
                <c:pt idx="16">
                  <c:v>30944</c:v>
                </c:pt>
                <c:pt idx="17">
                  <c:v>31187</c:v>
                </c:pt>
                <c:pt idx="18">
                  <c:v>31253</c:v>
                </c:pt>
                <c:pt idx="19">
                  <c:v>31294</c:v>
                </c:pt>
                <c:pt idx="20">
                  <c:v>31526</c:v>
                </c:pt>
                <c:pt idx="21">
                  <c:v>31527</c:v>
                </c:pt>
                <c:pt idx="22">
                  <c:v>31528</c:v>
                </c:pt>
                <c:pt idx="23">
                  <c:v>31553</c:v>
                </c:pt>
                <c:pt idx="24">
                  <c:v>31601</c:v>
                </c:pt>
                <c:pt idx="25">
                  <c:v>31665</c:v>
                </c:pt>
                <c:pt idx="26">
                  <c:v>31924</c:v>
                </c:pt>
                <c:pt idx="27">
                  <c:v>31968</c:v>
                </c:pt>
                <c:pt idx="28">
                  <c:v>32036</c:v>
                </c:pt>
                <c:pt idx="29">
                  <c:v>32283</c:v>
                </c:pt>
                <c:pt idx="30">
                  <c:v>32331</c:v>
                </c:pt>
                <c:pt idx="31">
                  <c:v>32413</c:v>
                </c:pt>
                <c:pt idx="32">
                  <c:v>32653</c:v>
                </c:pt>
                <c:pt idx="33">
                  <c:v>32702</c:v>
                </c:pt>
                <c:pt idx="34">
                  <c:v>32764</c:v>
                </c:pt>
                <c:pt idx="35">
                  <c:v>33016</c:v>
                </c:pt>
                <c:pt idx="36">
                  <c:v>33072</c:v>
                </c:pt>
                <c:pt idx="37">
                  <c:v>33122</c:v>
                </c:pt>
                <c:pt idx="38">
                  <c:v>33380</c:v>
                </c:pt>
                <c:pt idx="39">
                  <c:v>33448</c:v>
                </c:pt>
                <c:pt idx="40">
                  <c:v>33491</c:v>
                </c:pt>
                <c:pt idx="41">
                  <c:v>33743</c:v>
                </c:pt>
                <c:pt idx="42">
                  <c:v>33793</c:v>
                </c:pt>
                <c:pt idx="43">
                  <c:v>33869</c:v>
                </c:pt>
                <c:pt idx="44">
                  <c:v>34113</c:v>
                </c:pt>
                <c:pt idx="45">
                  <c:v>34162</c:v>
                </c:pt>
                <c:pt idx="46">
                  <c:v>34233</c:v>
                </c:pt>
                <c:pt idx="47">
                  <c:v>34472</c:v>
                </c:pt>
                <c:pt idx="48">
                  <c:v>34526</c:v>
                </c:pt>
                <c:pt idx="49">
                  <c:v>34596</c:v>
                </c:pt>
                <c:pt idx="50">
                  <c:v>34842</c:v>
                </c:pt>
                <c:pt idx="51">
                  <c:v>34890</c:v>
                </c:pt>
                <c:pt idx="52">
                  <c:v>34960</c:v>
                </c:pt>
                <c:pt idx="53">
                  <c:v>35209</c:v>
                </c:pt>
                <c:pt idx="54">
                  <c:v>35272</c:v>
                </c:pt>
                <c:pt idx="55">
                  <c:v>35332</c:v>
                </c:pt>
                <c:pt idx="56">
                  <c:v>35576</c:v>
                </c:pt>
                <c:pt idx="57">
                  <c:v>35618</c:v>
                </c:pt>
                <c:pt idx="58">
                  <c:v>35698</c:v>
                </c:pt>
                <c:pt idx="59">
                  <c:v>35942</c:v>
                </c:pt>
                <c:pt idx="60">
                  <c:v>35982</c:v>
                </c:pt>
                <c:pt idx="61">
                  <c:v>36066</c:v>
                </c:pt>
                <c:pt idx="62">
                  <c:v>36349</c:v>
                </c:pt>
                <c:pt idx="63">
                  <c:v>36368</c:v>
                </c:pt>
                <c:pt idx="64">
                  <c:v>36713</c:v>
                </c:pt>
                <c:pt idx="65">
                  <c:v>37090</c:v>
                </c:pt>
                <c:pt idx="66">
                  <c:v>37441</c:v>
                </c:pt>
                <c:pt idx="67">
                  <c:v>37809</c:v>
                </c:pt>
                <c:pt idx="68">
                  <c:v>38173</c:v>
                </c:pt>
                <c:pt idx="69">
                  <c:v>38553</c:v>
                </c:pt>
                <c:pt idx="70">
                  <c:v>38908</c:v>
                </c:pt>
                <c:pt idx="71">
                  <c:v>39287</c:v>
                </c:pt>
                <c:pt idx="72">
                  <c:v>39636</c:v>
                </c:pt>
                <c:pt idx="73">
                  <c:v>40009</c:v>
                </c:pt>
                <c:pt idx="74">
                  <c:v>40364</c:v>
                </c:pt>
                <c:pt idx="75">
                  <c:v>40611</c:v>
                </c:pt>
                <c:pt idx="76">
                  <c:v>40612</c:v>
                </c:pt>
                <c:pt idx="77">
                  <c:v>40613</c:v>
                </c:pt>
                <c:pt idx="78">
                  <c:v>40614</c:v>
                </c:pt>
                <c:pt idx="79">
                  <c:v>40865</c:v>
                </c:pt>
                <c:pt idx="80">
                  <c:v>41107</c:v>
                </c:pt>
                <c:pt idx="81">
                  <c:v>41458</c:v>
                </c:pt>
                <c:pt idx="82">
                  <c:v>41835</c:v>
                </c:pt>
                <c:pt idx="83">
                  <c:v>42192</c:v>
                </c:pt>
                <c:pt idx="84">
                  <c:v>42558</c:v>
                </c:pt>
                <c:pt idx="85">
                  <c:v>42922</c:v>
                </c:pt>
              </c:numCache>
            </c:numRef>
          </c:cat>
          <c:val>
            <c:numRef>
              <c:f>よもぎ!$D$123:$D$217</c:f>
              <c:numCache>
                <c:formatCode>0;"△ "0</c:formatCode>
                <c:ptCount val="95"/>
                <c:pt idx="0">
                  <c:v>154.81481481481481</c:v>
                </c:pt>
                <c:pt idx="2">
                  <c:v>124.81481481481481</c:v>
                </c:pt>
                <c:pt idx="3">
                  <c:v>130</c:v>
                </c:pt>
                <c:pt idx="4">
                  <c:v>202.59259259259258</c:v>
                </c:pt>
                <c:pt idx="5">
                  <c:v>185.55555555555554</c:v>
                </c:pt>
                <c:pt idx="6">
                  <c:v>162.22222222222223</c:v>
                </c:pt>
                <c:pt idx="7">
                  <c:v>143.33333333333334</c:v>
                </c:pt>
                <c:pt idx="10">
                  <c:v>207.03703703703704</c:v>
                </c:pt>
                <c:pt idx="14">
                  <c:v>153.7037037037037</c:v>
                </c:pt>
                <c:pt idx="15">
                  <c:v>218.5185185185185</c:v>
                </c:pt>
                <c:pt idx="16">
                  <c:v>161.11111111111111</c:v>
                </c:pt>
                <c:pt idx="17">
                  <c:v>277.03703703703701</c:v>
                </c:pt>
                <c:pt idx="18">
                  <c:v>278.51851851851853</c:v>
                </c:pt>
                <c:pt idx="19">
                  <c:v>244.44444444444446</c:v>
                </c:pt>
                <c:pt idx="23">
                  <c:v>228.88888888888889</c:v>
                </c:pt>
                <c:pt idx="24">
                  <c:v>227.77777777777777</c:v>
                </c:pt>
                <c:pt idx="25">
                  <c:v>210.37037037037038</c:v>
                </c:pt>
                <c:pt idx="26">
                  <c:v>235.55555555555554</c:v>
                </c:pt>
                <c:pt idx="27">
                  <c:v>258.14814814814815</c:v>
                </c:pt>
                <c:pt idx="28">
                  <c:v>211.4814814814815</c:v>
                </c:pt>
                <c:pt idx="29">
                  <c:v>250</c:v>
                </c:pt>
                <c:pt idx="30" formatCode="0">
                  <c:v>228</c:v>
                </c:pt>
                <c:pt idx="31" formatCode="0">
                  <c:v>187</c:v>
                </c:pt>
                <c:pt idx="32" formatCode="0">
                  <c:v>243</c:v>
                </c:pt>
                <c:pt idx="33" formatCode="0">
                  <c:v>220</c:v>
                </c:pt>
                <c:pt idx="34" formatCode="0">
                  <c:v>197</c:v>
                </c:pt>
                <c:pt idx="35" formatCode="0">
                  <c:v>235</c:v>
                </c:pt>
                <c:pt idx="36" formatCode="0">
                  <c:v>230</c:v>
                </c:pt>
                <c:pt idx="37" formatCode="0">
                  <c:v>250</c:v>
                </c:pt>
                <c:pt idx="38" formatCode="0">
                  <c:v>218</c:v>
                </c:pt>
                <c:pt idx="39" formatCode="0">
                  <c:v>230</c:v>
                </c:pt>
                <c:pt idx="40" formatCode="0">
                  <c:v>168</c:v>
                </c:pt>
                <c:pt idx="41" formatCode="0">
                  <c:v>202</c:v>
                </c:pt>
                <c:pt idx="42" formatCode="0">
                  <c:v>202</c:v>
                </c:pt>
                <c:pt idx="43" formatCode="0">
                  <c:v>201</c:v>
                </c:pt>
                <c:pt idx="44" formatCode="0">
                  <c:v>230</c:v>
                </c:pt>
                <c:pt idx="45" formatCode="0">
                  <c:v>203</c:v>
                </c:pt>
                <c:pt idx="46" formatCode="0">
                  <c:v>194</c:v>
                </c:pt>
                <c:pt idx="47" formatCode="0">
                  <c:v>219</c:v>
                </c:pt>
                <c:pt idx="48" formatCode="0">
                  <c:v>206</c:v>
                </c:pt>
                <c:pt idx="49" formatCode="0">
                  <c:v>188</c:v>
                </c:pt>
                <c:pt idx="50" formatCode="0">
                  <c:v>199</c:v>
                </c:pt>
                <c:pt idx="51" formatCode="0">
                  <c:v>201</c:v>
                </c:pt>
                <c:pt idx="52" formatCode="0">
                  <c:v>174</c:v>
                </c:pt>
                <c:pt idx="53" formatCode="0">
                  <c:v>205</c:v>
                </c:pt>
                <c:pt idx="54" formatCode="0">
                  <c:v>233</c:v>
                </c:pt>
                <c:pt idx="55" formatCode="0">
                  <c:v>184</c:v>
                </c:pt>
                <c:pt idx="56" formatCode="0">
                  <c:v>177</c:v>
                </c:pt>
                <c:pt idx="57" formatCode="0">
                  <c:v>216</c:v>
                </c:pt>
                <c:pt idx="58" formatCode="0">
                  <c:v>181</c:v>
                </c:pt>
                <c:pt idx="59" formatCode="0">
                  <c:v>214</c:v>
                </c:pt>
                <c:pt idx="60" formatCode="0">
                  <c:v>203</c:v>
                </c:pt>
                <c:pt idx="61" formatCode="0">
                  <c:v>155</c:v>
                </c:pt>
              </c:numCache>
            </c:numRef>
          </c:val>
          <c:smooth val="0"/>
        </c:ser>
        <c:ser>
          <c:idx val="2"/>
          <c:order val="1"/>
          <c:tx>
            <c:strRef>
              <c:f>よもぎ!$J$120</c:f>
              <c:strCache>
                <c:ptCount val="1"/>
                <c:pt idx="0">
                  <c:v>谷川</c:v>
                </c:pt>
              </c:strCache>
            </c:strRef>
          </c:tx>
          <c:spPr>
            <a:ln w="12700">
              <a:solidFill>
                <a:srgbClr val="008000"/>
              </a:solidFill>
              <a:prstDash val="solid"/>
            </a:ln>
          </c:spPr>
          <c:marker>
            <c:symbol val="diamond"/>
            <c:size val="6"/>
            <c:spPr>
              <a:solidFill>
                <a:srgbClr val="008000"/>
              </a:solidFill>
              <a:ln>
                <a:solidFill>
                  <a:srgbClr val="008000"/>
                </a:solidFill>
                <a:prstDash val="solid"/>
              </a:ln>
            </c:spPr>
          </c:marker>
          <c:cat>
            <c:numRef>
              <c:f>よもぎ!$B$123:$B$217</c:f>
              <c:numCache>
                <c:formatCode>[$-411]m\.d\.ge</c:formatCode>
                <c:ptCount val="95"/>
                <c:pt idx="0">
                  <c:v>29866</c:v>
                </c:pt>
                <c:pt idx="1">
                  <c:v>29895</c:v>
                </c:pt>
                <c:pt idx="2">
                  <c:v>30069</c:v>
                </c:pt>
                <c:pt idx="3">
                  <c:v>30083</c:v>
                </c:pt>
                <c:pt idx="4">
                  <c:v>30111</c:v>
                </c:pt>
                <c:pt idx="5">
                  <c:v>30138</c:v>
                </c:pt>
                <c:pt idx="6">
                  <c:v>30202</c:v>
                </c:pt>
                <c:pt idx="7">
                  <c:v>30243</c:v>
                </c:pt>
                <c:pt idx="8">
                  <c:v>30434</c:v>
                </c:pt>
                <c:pt idx="9">
                  <c:v>30455</c:v>
                </c:pt>
                <c:pt idx="10">
                  <c:v>30468</c:v>
                </c:pt>
                <c:pt idx="11">
                  <c:v>30523</c:v>
                </c:pt>
                <c:pt idx="12">
                  <c:v>30564</c:v>
                </c:pt>
                <c:pt idx="13">
                  <c:v>30616</c:v>
                </c:pt>
                <c:pt idx="14">
                  <c:v>30827</c:v>
                </c:pt>
                <c:pt idx="15">
                  <c:v>30888</c:v>
                </c:pt>
                <c:pt idx="16">
                  <c:v>30944</c:v>
                </c:pt>
                <c:pt idx="17">
                  <c:v>31187</c:v>
                </c:pt>
                <c:pt idx="18">
                  <c:v>31253</c:v>
                </c:pt>
                <c:pt idx="19">
                  <c:v>31294</c:v>
                </c:pt>
                <c:pt idx="20">
                  <c:v>31526</c:v>
                </c:pt>
                <c:pt idx="21">
                  <c:v>31527</c:v>
                </c:pt>
                <c:pt idx="22">
                  <c:v>31528</c:v>
                </c:pt>
                <c:pt idx="23">
                  <c:v>31553</c:v>
                </c:pt>
                <c:pt idx="24">
                  <c:v>31601</c:v>
                </c:pt>
                <c:pt idx="25">
                  <c:v>31665</c:v>
                </c:pt>
                <c:pt idx="26">
                  <c:v>31924</c:v>
                </c:pt>
                <c:pt idx="27">
                  <c:v>31968</c:v>
                </c:pt>
                <c:pt idx="28">
                  <c:v>32036</c:v>
                </c:pt>
                <c:pt idx="29">
                  <c:v>32283</c:v>
                </c:pt>
                <c:pt idx="30">
                  <c:v>32331</c:v>
                </c:pt>
                <c:pt idx="31">
                  <c:v>32413</c:v>
                </c:pt>
                <c:pt idx="32">
                  <c:v>32653</c:v>
                </c:pt>
                <c:pt idx="33">
                  <c:v>32702</c:v>
                </c:pt>
                <c:pt idx="34">
                  <c:v>32764</c:v>
                </c:pt>
                <c:pt idx="35">
                  <c:v>33016</c:v>
                </c:pt>
                <c:pt idx="36">
                  <c:v>33072</c:v>
                </c:pt>
                <c:pt idx="37">
                  <c:v>33122</c:v>
                </c:pt>
                <c:pt idx="38">
                  <c:v>33380</c:v>
                </c:pt>
                <c:pt idx="39">
                  <c:v>33448</c:v>
                </c:pt>
                <c:pt idx="40">
                  <c:v>33491</c:v>
                </c:pt>
                <c:pt idx="41">
                  <c:v>33743</c:v>
                </c:pt>
                <c:pt idx="42">
                  <c:v>33793</c:v>
                </c:pt>
                <c:pt idx="43">
                  <c:v>33869</c:v>
                </c:pt>
                <c:pt idx="44">
                  <c:v>34113</c:v>
                </c:pt>
                <c:pt idx="45">
                  <c:v>34162</c:v>
                </c:pt>
                <c:pt idx="46">
                  <c:v>34233</c:v>
                </c:pt>
                <c:pt idx="47">
                  <c:v>34472</c:v>
                </c:pt>
                <c:pt idx="48">
                  <c:v>34526</c:v>
                </c:pt>
                <c:pt idx="49">
                  <c:v>34596</c:v>
                </c:pt>
                <c:pt idx="50">
                  <c:v>34842</c:v>
                </c:pt>
                <c:pt idx="51">
                  <c:v>34890</c:v>
                </c:pt>
                <c:pt idx="52">
                  <c:v>34960</c:v>
                </c:pt>
                <c:pt idx="53">
                  <c:v>35209</c:v>
                </c:pt>
                <c:pt idx="54">
                  <c:v>35272</c:v>
                </c:pt>
                <c:pt idx="55">
                  <c:v>35332</c:v>
                </c:pt>
                <c:pt idx="56">
                  <c:v>35576</c:v>
                </c:pt>
                <c:pt idx="57">
                  <c:v>35618</c:v>
                </c:pt>
                <c:pt idx="58">
                  <c:v>35698</c:v>
                </c:pt>
                <c:pt idx="59">
                  <c:v>35942</c:v>
                </c:pt>
                <c:pt idx="60">
                  <c:v>35982</c:v>
                </c:pt>
                <c:pt idx="61">
                  <c:v>36066</c:v>
                </c:pt>
                <c:pt idx="62">
                  <c:v>36349</c:v>
                </c:pt>
                <c:pt idx="63">
                  <c:v>36368</c:v>
                </c:pt>
                <c:pt idx="64">
                  <c:v>36713</c:v>
                </c:pt>
                <c:pt idx="65">
                  <c:v>37090</c:v>
                </c:pt>
                <c:pt idx="66">
                  <c:v>37441</c:v>
                </c:pt>
                <c:pt idx="67">
                  <c:v>37809</c:v>
                </c:pt>
                <c:pt idx="68">
                  <c:v>38173</c:v>
                </c:pt>
                <c:pt idx="69">
                  <c:v>38553</c:v>
                </c:pt>
                <c:pt idx="70">
                  <c:v>38908</c:v>
                </c:pt>
                <c:pt idx="71">
                  <c:v>39287</c:v>
                </c:pt>
                <c:pt idx="72">
                  <c:v>39636</c:v>
                </c:pt>
                <c:pt idx="73">
                  <c:v>40009</c:v>
                </c:pt>
                <c:pt idx="74">
                  <c:v>40364</c:v>
                </c:pt>
                <c:pt idx="75">
                  <c:v>40611</c:v>
                </c:pt>
                <c:pt idx="76">
                  <c:v>40612</c:v>
                </c:pt>
                <c:pt idx="77">
                  <c:v>40613</c:v>
                </c:pt>
                <c:pt idx="78">
                  <c:v>40614</c:v>
                </c:pt>
                <c:pt idx="79">
                  <c:v>40865</c:v>
                </c:pt>
                <c:pt idx="80">
                  <c:v>41107</c:v>
                </c:pt>
                <c:pt idx="81">
                  <c:v>41458</c:v>
                </c:pt>
                <c:pt idx="82">
                  <c:v>41835</c:v>
                </c:pt>
                <c:pt idx="83">
                  <c:v>42192</c:v>
                </c:pt>
                <c:pt idx="84">
                  <c:v>42558</c:v>
                </c:pt>
                <c:pt idx="85">
                  <c:v>42922</c:v>
                </c:pt>
              </c:numCache>
            </c:numRef>
          </c:cat>
          <c:val>
            <c:numRef>
              <c:f>よもぎ!$K$123:$K$217</c:f>
              <c:numCache>
                <c:formatCode>0</c:formatCode>
                <c:ptCount val="95"/>
                <c:pt idx="0">
                  <c:v>222.22222222222223</c:v>
                </c:pt>
                <c:pt idx="1">
                  <c:v>130.74074074074073</c:v>
                </c:pt>
                <c:pt idx="2">
                  <c:v>190.74074074074073</c:v>
                </c:pt>
                <c:pt idx="3">
                  <c:v>162.96296296296296</c:v>
                </c:pt>
                <c:pt idx="4">
                  <c:v>232.22222222222223</c:v>
                </c:pt>
                <c:pt idx="5">
                  <c:v>203.7037037037037</c:v>
                </c:pt>
                <c:pt idx="6">
                  <c:v>144.81481481481481</c:v>
                </c:pt>
                <c:pt idx="7">
                  <c:v>116.29629629629629</c:v>
                </c:pt>
                <c:pt idx="8">
                  <c:v>186.66666666666666</c:v>
                </c:pt>
                <c:pt idx="9">
                  <c:v>168.14814814814815</c:v>
                </c:pt>
                <c:pt idx="10">
                  <c:v>218.88888888888889</c:v>
                </c:pt>
                <c:pt idx="11">
                  <c:v>177.40740740740742</c:v>
                </c:pt>
                <c:pt idx="12">
                  <c:v>193.7037037037037</c:v>
                </c:pt>
                <c:pt idx="13">
                  <c:v>179.62962962962962</c:v>
                </c:pt>
                <c:pt idx="14">
                  <c:v>159.25925925925927</c:v>
                </c:pt>
                <c:pt idx="15">
                  <c:v>226.2962962962963</c:v>
                </c:pt>
                <c:pt idx="16">
                  <c:v>183.7037037037037</c:v>
                </c:pt>
                <c:pt idx="17">
                  <c:v>200</c:v>
                </c:pt>
                <c:pt idx="18">
                  <c:v>256.2962962962963</c:v>
                </c:pt>
                <c:pt idx="19">
                  <c:v>244.44444444444446</c:v>
                </c:pt>
                <c:pt idx="23">
                  <c:v>241.85185185185185</c:v>
                </c:pt>
                <c:pt idx="24">
                  <c:v>265.18518518518516</c:v>
                </c:pt>
                <c:pt idx="25">
                  <c:v>239.62962962962962</c:v>
                </c:pt>
                <c:pt idx="26">
                  <c:v>244.44444444444446</c:v>
                </c:pt>
                <c:pt idx="27">
                  <c:v>287.77777777777777</c:v>
                </c:pt>
                <c:pt idx="28">
                  <c:v>228.14814814814815</c:v>
                </c:pt>
                <c:pt idx="29">
                  <c:v>253</c:v>
                </c:pt>
                <c:pt idx="30">
                  <c:v>224</c:v>
                </c:pt>
                <c:pt idx="31">
                  <c:v>196</c:v>
                </c:pt>
                <c:pt idx="32">
                  <c:v>222</c:v>
                </c:pt>
                <c:pt idx="33">
                  <c:v>215</c:v>
                </c:pt>
                <c:pt idx="34">
                  <c:v>208</c:v>
                </c:pt>
                <c:pt idx="35">
                  <c:v>230</c:v>
                </c:pt>
                <c:pt idx="36">
                  <c:v>232</c:v>
                </c:pt>
                <c:pt idx="37">
                  <c:v>230</c:v>
                </c:pt>
                <c:pt idx="38">
                  <c:v>211</c:v>
                </c:pt>
                <c:pt idx="39">
                  <c:v>226</c:v>
                </c:pt>
                <c:pt idx="40">
                  <c:v>180</c:v>
                </c:pt>
                <c:pt idx="41">
                  <c:v>182</c:v>
                </c:pt>
                <c:pt idx="42">
                  <c:v>253</c:v>
                </c:pt>
                <c:pt idx="43">
                  <c:v>209</c:v>
                </c:pt>
                <c:pt idx="44">
                  <c:v>211</c:v>
                </c:pt>
                <c:pt idx="45">
                  <c:v>213</c:v>
                </c:pt>
                <c:pt idx="46">
                  <c:v>226</c:v>
                </c:pt>
                <c:pt idx="47">
                  <c:v>222</c:v>
                </c:pt>
                <c:pt idx="48">
                  <c:v>220</c:v>
                </c:pt>
                <c:pt idx="49">
                  <c:v>208</c:v>
                </c:pt>
                <c:pt idx="50">
                  <c:v>218</c:v>
                </c:pt>
                <c:pt idx="51">
                  <c:v>222</c:v>
                </c:pt>
                <c:pt idx="52">
                  <c:v>194</c:v>
                </c:pt>
                <c:pt idx="53">
                  <c:v>214</c:v>
                </c:pt>
                <c:pt idx="54">
                  <c:v>244</c:v>
                </c:pt>
                <c:pt idx="55">
                  <c:v>216</c:v>
                </c:pt>
                <c:pt idx="56">
                  <c:v>186</c:v>
                </c:pt>
                <c:pt idx="57">
                  <c:v>252</c:v>
                </c:pt>
                <c:pt idx="58">
                  <c:v>217</c:v>
                </c:pt>
                <c:pt idx="59">
                  <c:v>231</c:v>
                </c:pt>
                <c:pt idx="60">
                  <c:v>242</c:v>
                </c:pt>
                <c:pt idx="61">
                  <c:v>207</c:v>
                </c:pt>
                <c:pt idx="62">
                  <c:v>257</c:v>
                </c:pt>
                <c:pt idx="64">
                  <c:v>240</c:v>
                </c:pt>
                <c:pt idx="65">
                  <c:v>241</c:v>
                </c:pt>
                <c:pt idx="66">
                  <c:v>246</c:v>
                </c:pt>
                <c:pt idx="67">
                  <c:v>236.1</c:v>
                </c:pt>
                <c:pt idx="68">
                  <c:v>254</c:v>
                </c:pt>
                <c:pt idx="69">
                  <c:v>258.89999999999998</c:v>
                </c:pt>
                <c:pt idx="70">
                  <c:v>178.7</c:v>
                </c:pt>
                <c:pt idx="71">
                  <c:v>240</c:v>
                </c:pt>
                <c:pt idx="72">
                  <c:v>239.2</c:v>
                </c:pt>
                <c:pt idx="73">
                  <c:v>260.5</c:v>
                </c:pt>
                <c:pt idx="74">
                  <c:v>231.7</c:v>
                </c:pt>
                <c:pt idx="79">
                  <c:v>210</c:v>
                </c:pt>
                <c:pt idx="80">
                  <c:v>208</c:v>
                </c:pt>
                <c:pt idx="81">
                  <c:v>182</c:v>
                </c:pt>
                <c:pt idx="82">
                  <c:v>204</c:v>
                </c:pt>
                <c:pt idx="83">
                  <c:v>184</c:v>
                </c:pt>
                <c:pt idx="84">
                  <c:v>229</c:v>
                </c:pt>
                <c:pt idx="85">
                  <c:v>204</c:v>
                </c:pt>
              </c:numCache>
            </c:numRef>
          </c:val>
          <c:smooth val="0"/>
        </c:ser>
        <c:ser>
          <c:idx val="3"/>
          <c:order val="2"/>
          <c:tx>
            <c:strRef>
              <c:f>よもぎ!$R$120</c:f>
              <c:strCache>
                <c:ptCount val="1"/>
                <c:pt idx="0">
                  <c:v>岩出山(対照地点)</c:v>
                </c:pt>
              </c:strCache>
            </c:strRef>
          </c:tx>
          <c:spPr>
            <a:ln w="12700">
              <a:solidFill>
                <a:srgbClr val="FF00FF"/>
              </a:solidFill>
              <a:prstDash val="solid"/>
            </a:ln>
          </c:spPr>
          <c:marker>
            <c:symbol val="circle"/>
            <c:size val="4"/>
            <c:spPr>
              <a:solidFill>
                <a:srgbClr val="FF00FF"/>
              </a:solidFill>
              <a:ln>
                <a:solidFill>
                  <a:srgbClr val="FF00FF"/>
                </a:solidFill>
                <a:prstDash val="solid"/>
              </a:ln>
            </c:spPr>
          </c:marker>
          <c:cat>
            <c:numRef>
              <c:f>よもぎ!$B$123:$B$217</c:f>
              <c:numCache>
                <c:formatCode>[$-411]m\.d\.ge</c:formatCode>
                <c:ptCount val="95"/>
                <c:pt idx="0">
                  <c:v>29866</c:v>
                </c:pt>
                <c:pt idx="1">
                  <c:v>29895</c:v>
                </c:pt>
                <c:pt idx="2">
                  <c:v>30069</c:v>
                </c:pt>
                <c:pt idx="3">
                  <c:v>30083</c:v>
                </c:pt>
                <c:pt idx="4">
                  <c:v>30111</c:v>
                </c:pt>
                <c:pt idx="5">
                  <c:v>30138</c:v>
                </c:pt>
                <c:pt idx="6">
                  <c:v>30202</c:v>
                </c:pt>
                <c:pt idx="7">
                  <c:v>30243</c:v>
                </c:pt>
                <c:pt idx="8">
                  <c:v>30434</c:v>
                </c:pt>
                <c:pt idx="9">
                  <c:v>30455</c:v>
                </c:pt>
                <c:pt idx="10">
                  <c:v>30468</c:v>
                </c:pt>
                <c:pt idx="11">
                  <c:v>30523</c:v>
                </c:pt>
                <c:pt idx="12">
                  <c:v>30564</c:v>
                </c:pt>
                <c:pt idx="13">
                  <c:v>30616</c:v>
                </c:pt>
                <c:pt idx="14">
                  <c:v>30827</c:v>
                </c:pt>
                <c:pt idx="15">
                  <c:v>30888</c:v>
                </c:pt>
                <c:pt idx="16">
                  <c:v>30944</c:v>
                </c:pt>
                <c:pt idx="17">
                  <c:v>31187</c:v>
                </c:pt>
                <c:pt idx="18">
                  <c:v>31253</c:v>
                </c:pt>
                <c:pt idx="19">
                  <c:v>31294</c:v>
                </c:pt>
                <c:pt idx="20">
                  <c:v>31526</c:v>
                </c:pt>
                <c:pt idx="21">
                  <c:v>31527</c:v>
                </c:pt>
                <c:pt idx="22">
                  <c:v>31528</c:v>
                </c:pt>
                <c:pt idx="23">
                  <c:v>31553</c:v>
                </c:pt>
                <c:pt idx="24">
                  <c:v>31601</c:v>
                </c:pt>
                <c:pt idx="25">
                  <c:v>31665</c:v>
                </c:pt>
                <c:pt idx="26">
                  <c:v>31924</c:v>
                </c:pt>
                <c:pt idx="27">
                  <c:v>31968</c:v>
                </c:pt>
                <c:pt idx="28">
                  <c:v>32036</c:v>
                </c:pt>
                <c:pt idx="29">
                  <c:v>32283</c:v>
                </c:pt>
                <c:pt idx="30">
                  <c:v>32331</c:v>
                </c:pt>
                <c:pt idx="31">
                  <c:v>32413</c:v>
                </c:pt>
                <c:pt idx="32">
                  <c:v>32653</c:v>
                </c:pt>
                <c:pt idx="33">
                  <c:v>32702</c:v>
                </c:pt>
                <c:pt idx="34">
                  <c:v>32764</c:v>
                </c:pt>
                <c:pt idx="35">
                  <c:v>33016</c:v>
                </c:pt>
                <c:pt idx="36">
                  <c:v>33072</c:v>
                </c:pt>
                <c:pt idx="37">
                  <c:v>33122</c:v>
                </c:pt>
                <c:pt idx="38">
                  <c:v>33380</c:v>
                </c:pt>
                <c:pt idx="39">
                  <c:v>33448</c:v>
                </c:pt>
                <c:pt idx="40">
                  <c:v>33491</c:v>
                </c:pt>
                <c:pt idx="41">
                  <c:v>33743</c:v>
                </c:pt>
                <c:pt idx="42">
                  <c:v>33793</c:v>
                </c:pt>
                <c:pt idx="43">
                  <c:v>33869</c:v>
                </c:pt>
                <c:pt idx="44">
                  <c:v>34113</c:v>
                </c:pt>
                <c:pt idx="45">
                  <c:v>34162</c:v>
                </c:pt>
                <c:pt idx="46">
                  <c:v>34233</c:v>
                </c:pt>
                <c:pt idx="47">
                  <c:v>34472</c:v>
                </c:pt>
                <c:pt idx="48">
                  <c:v>34526</c:v>
                </c:pt>
                <c:pt idx="49">
                  <c:v>34596</c:v>
                </c:pt>
                <c:pt idx="50">
                  <c:v>34842</c:v>
                </c:pt>
                <c:pt idx="51">
                  <c:v>34890</c:v>
                </c:pt>
                <c:pt idx="52">
                  <c:v>34960</c:v>
                </c:pt>
                <c:pt idx="53">
                  <c:v>35209</c:v>
                </c:pt>
                <c:pt idx="54">
                  <c:v>35272</c:v>
                </c:pt>
                <c:pt idx="55">
                  <c:v>35332</c:v>
                </c:pt>
                <c:pt idx="56">
                  <c:v>35576</c:v>
                </c:pt>
                <c:pt idx="57">
                  <c:v>35618</c:v>
                </c:pt>
                <c:pt idx="58">
                  <c:v>35698</c:v>
                </c:pt>
                <c:pt idx="59">
                  <c:v>35942</c:v>
                </c:pt>
                <c:pt idx="60">
                  <c:v>35982</c:v>
                </c:pt>
                <c:pt idx="61">
                  <c:v>36066</c:v>
                </c:pt>
                <c:pt idx="62">
                  <c:v>36349</c:v>
                </c:pt>
                <c:pt idx="63">
                  <c:v>36368</c:v>
                </c:pt>
                <c:pt idx="64">
                  <c:v>36713</c:v>
                </c:pt>
                <c:pt idx="65">
                  <c:v>37090</c:v>
                </c:pt>
                <c:pt idx="66">
                  <c:v>37441</c:v>
                </c:pt>
                <c:pt idx="67">
                  <c:v>37809</c:v>
                </c:pt>
                <c:pt idx="68">
                  <c:v>38173</c:v>
                </c:pt>
                <c:pt idx="69">
                  <c:v>38553</c:v>
                </c:pt>
                <c:pt idx="70">
                  <c:v>38908</c:v>
                </c:pt>
                <c:pt idx="71">
                  <c:v>39287</c:v>
                </c:pt>
                <c:pt idx="72">
                  <c:v>39636</c:v>
                </c:pt>
                <c:pt idx="73">
                  <c:v>40009</c:v>
                </c:pt>
                <c:pt idx="74">
                  <c:v>40364</c:v>
                </c:pt>
                <c:pt idx="75">
                  <c:v>40611</c:v>
                </c:pt>
                <c:pt idx="76">
                  <c:v>40612</c:v>
                </c:pt>
                <c:pt idx="77">
                  <c:v>40613</c:v>
                </c:pt>
                <c:pt idx="78">
                  <c:v>40614</c:v>
                </c:pt>
                <c:pt idx="79">
                  <c:v>40865</c:v>
                </c:pt>
                <c:pt idx="80">
                  <c:v>41107</c:v>
                </c:pt>
                <c:pt idx="81">
                  <c:v>41458</c:v>
                </c:pt>
                <c:pt idx="82">
                  <c:v>41835</c:v>
                </c:pt>
                <c:pt idx="83">
                  <c:v>42192</c:v>
                </c:pt>
                <c:pt idx="84">
                  <c:v>42558</c:v>
                </c:pt>
                <c:pt idx="85">
                  <c:v>42922</c:v>
                </c:pt>
              </c:numCache>
            </c:numRef>
          </c:cat>
          <c:val>
            <c:numRef>
              <c:f>よもぎ!$S$123:$S$217</c:f>
              <c:numCache>
                <c:formatCode>General</c:formatCode>
                <c:ptCount val="95"/>
                <c:pt idx="3" formatCode="0">
                  <c:v>148.14814814814815</c:v>
                </c:pt>
                <c:pt idx="10" formatCode="0">
                  <c:v>192.22222222222223</c:v>
                </c:pt>
                <c:pt idx="11" formatCode="0">
                  <c:v>184.07407407407408</c:v>
                </c:pt>
                <c:pt idx="12" formatCode="0">
                  <c:v>181.11111111111111</c:v>
                </c:pt>
                <c:pt idx="13" formatCode="0">
                  <c:v>208.88888888888889</c:v>
                </c:pt>
                <c:pt idx="14" formatCode="0">
                  <c:v>179.25925925925927</c:v>
                </c:pt>
                <c:pt idx="15" formatCode="0">
                  <c:v>206.2962962962963</c:v>
                </c:pt>
                <c:pt idx="16" formatCode="0">
                  <c:v>214.44444444444446</c:v>
                </c:pt>
                <c:pt idx="17" formatCode="0">
                  <c:v>215.92592592592592</c:v>
                </c:pt>
                <c:pt idx="18" formatCode="0">
                  <c:v>310</c:v>
                </c:pt>
                <c:pt idx="19" formatCode="0">
                  <c:v>262.96296296296299</c:v>
                </c:pt>
                <c:pt idx="23" formatCode="0">
                  <c:v>287.40740740740739</c:v>
                </c:pt>
                <c:pt idx="24" formatCode="0">
                  <c:v>262.22222222222223</c:v>
                </c:pt>
                <c:pt idx="25" formatCode="0">
                  <c:v>265.55555555555554</c:v>
                </c:pt>
                <c:pt idx="26" formatCode="0">
                  <c:v>342.22222222222223</c:v>
                </c:pt>
                <c:pt idx="27" formatCode="0">
                  <c:v>291.48148148148147</c:v>
                </c:pt>
                <c:pt idx="28" formatCode="0">
                  <c:v>270</c:v>
                </c:pt>
                <c:pt idx="29" formatCode="0">
                  <c:v>224</c:v>
                </c:pt>
                <c:pt idx="30" formatCode="0">
                  <c:v>243</c:v>
                </c:pt>
                <c:pt idx="31" formatCode="0">
                  <c:v>190</c:v>
                </c:pt>
                <c:pt idx="32" formatCode="0">
                  <c:v>205</c:v>
                </c:pt>
                <c:pt idx="33" formatCode="0">
                  <c:v>260</c:v>
                </c:pt>
                <c:pt idx="34" formatCode="0">
                  <c:v>207</c:v>
                </c:pt>
                <c:pt idx="35" formatCode="0">
                  <c:v>213</c:v>
                </c:pt>
                <c:pt idx="36" formatCode="0">
                  <c:v>229</c:v>
                </c:pt>
                <c:pt idx="37" formatCode="0">
                  <c:v>175</c:v>
                </c:pt>
                <c:pt idx="38" formatCode="0">
                  <c:v>229</c:v>
                </c:pt>
                <c:pt idx="39" formatCode="0">
                  <c:v>216</c:v>
                </c:pt>
                <c:pt idx="40" formatCode="0">
                  <c:v>139</c:v>
                </c:pt>
                <c:pt idx="41" formatCode="0">
                  <c:v>202</c:v>
                </c:pt>
                <c:pt idx="42" formatCode="0">
                  <c:v>250</c:v>
                </c:pt>
                <c:pt idx="43" formatCode="0">
                  <c:v>236</c:v>
                </c:pt>
                <c:pt idx="44" formatCode="0">
                  <c:v>241</c:v>
                </c:pt>
                <c:pt idx="45" formatCode="0">
                  <c:v>269</c:v>
                </c:pt>
                <c:pt idx="46" formatCode="0">
                  <c:v>231</c:v>
                </c:pt>
                <c:pt idx="47" formatCode="0">
                  <c:v>269</c:v>
                </c:pt>
                <c:pt idx="48" formatCode="0">
                  <c:v>210</c:v>
                </c:pt>
                <c:pt idx="49" formatCode="0">
                  <c:v>171</c:v>
                </c:pt>
                <c:pt idx="50" formatCode="0">
                  <c:v>260</c:v>
                </c:pt>
                <c:pt idx="51" formatCode="0">
                  <c:v>215</c:v>
                </c:pt>
                <c:pt idx="52" formatCode="0">
                  <c:v>229</c:v>
                </c:pt>
                <c:pt idx="53" formatCode="0">
                  <c:v>248</c:v>
                </c:pt>
                <c:pt idx="54" formatCode="0">
                  <c:v>249</c:v>
                </c:pt>
                <c:pt idx="55" formatCode="0">
                  <c:v>250</c:v>
                </c:pt>
                <c:pt idx="56" formatCode="0">
                  <c:v>228</c:v>
                </c:pt>
                <c:pt idx="57" formatCode="0">
                  <c:v>274</c:v>
                </c:pt>
                <c:pt idx="58" formatCode="0">
                  <c:v>223</c:v>
                </c:pt>
                <c:pt idx="59" formatCode="0">
                  <c:v>178</c:v>
                </c:pt>
                <c:pt idx="60" formatCode="0">
                  <c:v>257</c:v>
                </c:pt>
                <c:pt idx="61" formatCode="0">
                  <c:v>254</c:v>
                </c:pt>
                <c:pt idx="62" formatCode="0">
                  <c:v>282</c:v>
                </c:pt>
                <c:pt idx="64" formatCode="0">
                  <c:v>284</c:v>
                </c:pt>
                <c:pt idx="65" formatCode="0">
                  <c:v>297</c:v>
                </c:pt>
                <c:pt idx="66" formatCode="0">
                  <c:v>191</c:v>
                </c:pt>
                <c:pt idx="67" formatCode="0">
                  <c:v>224.3</c:v>
                </c:pt>
                <c:pt idx="68" formatCode="0">
                  <c:v>244.6</c:v>
                </c:pt>
                <c:pt idx="69" formatCode="0">
                  <c:v>275.2</c:v>
                </c:pt>
                <c:pt idx="70" formatCode="0">
                  <c:v>253.2</c:v>
                </c:pt>
                <c:pt idx="71" formatCode="0">
                  <c:v>254.7</c:v>
                </c:pt>
                <c:pt idx="72" formatCode="0">
                  <c:v>250.5</c:v>
                </c:pt>
                <c:pt idx="73" formatCode="0">
                  <c:v>206.7</c:v>
                </c:pt>
                <c:pt idx="74" formatCode="0">
                  <c:v>258.39999999999998</c:v>
                </c:pt>
                <c:pt idx="79" formatCode="0">
                  <c:v>190</c:v>
                </c:pt>
                <c:pt idx="80" formatCode="0">
                  <c:v>220</c:v>
                </c:pt>
                <c:pt idx="81" formatCode="0">
                  <c:v>198</c:v>
                </c:pt>
                <c:pt idx="82" formatCode="0">
                  <c:v>244</c:v>
                </c:pt>
                <c:pt idx="83" formatCode="0">
                  <c:v>261</c:v>
                </c:pt>
                <c:pt idx="84" formatCode="0">
                  <c:v>235</c:v>
                </c:pt>
                <c:pt idx="85" formatCode="0">
                  <c:v>215</c:v>
                </c:pt>
              </c:numCache>
            </c:numRef>
          </c:val>
          <c:smooth val="0"/>
        </c:ser>
        <c:ser>
          <c:idx val="0"/>
          <c:order val="3"/>
          <c:tx>
            <c:strRef>
              <c:f>よもぎ!$Z$120</c:f>
              <c:strCache>
                <c:ptCount val="1"/>
                <c:pt idx="0">
                  <c:v>前網(電力)</c:v>
                </c:pt>
              </c:strCache>
            </c:strRef>
          </c:tx>
          <c:spPr>
            <a:ln w="12700">
              <a:solidFill>
                <a:srgbClr val="FF0000"/>
              </a:solidFill>
              <a:prstDash val="solid"/>
            </a:ln>
          </c:spPr>
          <c:marker>
            <c:symbol val="square"/>
            <c:size val="4"/>
            <c:spPr>
              <a:noFill/>
              <a:ln>
                <a:solidFill>
                  <a:srgbClr val="FF0000"/>
                </a:solidFill>
                <a:prstDash val="solid"/>
              </a:ln>
            </c:spPr>
          </c:marker>
          <c:cat>
            <c:numRef>
              <c:f>よもぎ!$B$123:$B$217</c:f>
              <c:numCache>
                <c:formatCode>[$-411]m\.d\.ge</c:formatCode>
                <c:ptCount val="95"/>
                <c:pt idx="0">
                  <c:v>29866</c:v>
                </c:pt>
                <c:pt idx="1">
                  <c:v>29895</c:v>
                </c:pt>
                <c:pt idx="2">
                  <c:v>30069</c:v>
                </c:pt>
                <c:pt idx="3">
                  <c:v>30083</c:v>
                </c:pt>
                <c:pt idx="4">
                  <c:v>30111</c:v>
                </c:pt>
                <c:pt idx="5">
                  <c:v>30138</c:v>
                </c:pt>
                <c:pt idx="6">
                  <c:v>30202</c:v>
                </c:pt>
                <c:pt idx="7">
                  <c:v>30243</c:v>
                </c:pt>
                <c:pt idx="8">
                  <c:v>30434</c:v>
                </c:pt>
                <c:pt idx="9">
                  <c:v>30455</c:v>
                </c:pt>
                <c:pt idx="10">
                  <c:v>30468</c:v>
                </c:pt>
                <c:pt idx="11">
                  <c:v>30523</c:v>
                </c:pt>
                <c:pt idx="12">
                  <c:v>30564</c:v>
                </c:pt>
                <c:pt idx="13">
                  <c:v>30616</c:v>
                </c:pt>
                <c:pt idx="14">
                  <c:v>30827</c:v>
                </c:pt>
                <c:pt idx="15">
                  <c:v>30888</c:v>
                </c:pt>
                <c:pt idx="16">
                  <c:v>30944</c:v>
                </c:pt>
                <c:pt idx="17">
                  <c:v>31187</c:v>
                </c:pt>
                <c:pt idx="18">
                  <c:v>31253</c:v>
                </c:pt>
                <c:pt idx="19">
                  <c:v>31294</c:v>
                </c:pt>
                <c:pt idx="20">
                  <c:v>31526</c:v>
                </c:pt>
                <c:pt idx="21">
                  <c:v>31527</c:v>
                </c:pt>
                <c:pt idx="22">
                  <c:v>31528</c:v>
                </c:pt>
                <c:pt idx="23">
                  <c:v>31553</c:v>
                </c:pt>
                <c:pt idx="24">
                  <c:v>31601</c:v>
                </c:pt>
                <c:pt idx="25">
                  <c:v>31665</c:v>
                </c:pt>
                <c:pt idx="26">
                  <c:v>31924</c:v>
                </c:pt>
                <c:pt idx="27">
                  <c:v>31968</c:v>
                </c:pt>
                <c:pt idx="28">
                  <c:v>32036</c:v>
                </c:pt>
                <c:pt idx="29">
                  <c:v>32283</c:v>
                </c:pt>
                <c:pt idx="30">
                  <c:v>32331</c:v>
                </c:pt>
                <c:pt idx="31">
                  <c:v>32413</c:v>
                </c:pt>
                <c:pt idx="32">
                  <c:v>32653</c:v>
                </c:pt>
                <c:pt idx="33">
                  <c:v>32702</c:v>
                </c:pt>
                <c:pt idx="34">
                  <c:v>32764</c:v>
                </c:pt>
                <c:pt idx="35">
                  <c:v>33016</c:v>
                </c:pt>
                <c:pt idx="36">
                  <c:v>33072</c:v>
                </c:pt>
                <c:pt idx="37">
                  <c:v>33122</c:v>
                </c:pt>
                <c:pt idx="38">
                  <c:v>33380</c:v>
                </c:pt>
                <c:pt idx="39">
                  <c:v>33448</c:v>
                </c:pt>
                <c:pt idx="40">
                  <c:v>33491</c:v>
                </c:pt>
                <c:pt idx="41">
                  <c:v>33743</c:v>
                </c:pt>
                <c:pt idx="42">
                  <c:v>33793</c:v>
                </c:pt>
                <c:pt idx="43">
                  <c:v>33869</c:v>
                </c:pt>
                <c:pt idx="44">
                  <c:v>34113</c:v>
                </c:pt>
                <c:pt idx="45">
                  <c:v>34162</c:v>
                </c:pt>
                <c:pt idx="46">
                  <c:v>34233</c:v>
                </c:pt>
                <c:pt idx="47">
                  <c:v>34472</c:v>
                </c:pt>
                <c:pt idx="48">
                  <c:v>34526</c:v>
                </c:pt>
                <c:pt idx="49">
                  <c:v>34596</c:v>
                </c:pt>
                <c:pt idx="50">
                  <c:v>34842</c:v>
                </c:pt>
                <c:pt idx="51">
                  <c:v>34890</c:v>
                </c:pt>
                <c:pt idx="52">
                  <c:v>34960</c:v>
                </c:pt>
                <c:pt idx="53">
                  <c:v>35209</c:v>
                </c:pt>
                <c:pt idx="54">
                  <c:v>35272</c:v>
                </c:pt>
                <c:pt idx="55">
                  <c:v>35332</c:v>
                </c:pt>
                <c:pt idx="56">
                  <c:v>35576</c:v>
                </c:pt>
                <c:pt idx="57">
                  <c:v>35618</c:v>
                </c:pt>
                <c:pt idx="58">
                  <c:v>35698</c:v>
                </c:pt>
                <c:pt idx="59">
                  <c:v>35942</c:v>
                </c:pt>
                <c:pt idx="60">
                  <c:v>35982</c:v>
                </c:pt>
                <c:pt idx="61">
                  <c:v>36066</c:v>
                </c:pt>
                <c:pt idx="62">
                  <c:v>36349</c:v>
                </c:pt>
                <c:pt idx="63">
                  <c:v>36368</c:v>
                </c:pt>
                <c:pt idx="64">
                  <c:v>36713</c:v>
                </c:pt>
                <c:pt idx="65">
                  <c:v>37090</c:v>
                </c:pt>
                <c:pt idx="66">
                  <c:v>37441</c:v>
                </c:pt>
                <c:pt idx="67">
                  <c:v>37809</c:v>
                </c:pt>
                <c:pt idx="68">
                  <c:v>38173</c:v>
                </c:pt>
                <c:pt idx="69">
                  <c:v>38553</c:v>
                </c:pt>
                <c:pt idx="70">
                  <c:v>38908</c:v>
                </c:pt>
                <c:pt idx="71">
                  <c:v>39287</c:v>
                </c:pt>
                <c:pt idx="72">
                  <c:v>39636</c:v>
                </c:pt>
                <c:pt idx="73">
                  <c:v>40009</c:v>
                </c:pt>
                <c:pt idx="74">
                  <c:v>40364</c:v>
                </c:pt>
                <c:pt idx="75">
                  <c:v>40611</c:v>
                </c:pt>
                <c:pt idx="76">
                  <c:v>40612</c:v>
                </c:pt>
                <c:pt idx="77">
                  <c:v>40613</c:v>
                </c:pt>
                <c:pt idx="78">
                  <c:v>40614</c:v>
                </c:pt>
                <c:pt idx="79">
                  <c:v>40865</c:v>
                </c:pt>
                <c:pt idx="80">
                  <c:v>41107</c:v>
                </c:pt>
                <c:pt idx="81">
                  <c:v>41458</c:v>
                </c:pt>
                <c:pt idx="82">
                  <c:v>41835</c:v>
                </c:pt>
                <c:pt idx="83">
                  <c:v>42192</c:v>
                </c:pt>
                <c:pt idx="84">
                  <c:v>42558</c:v>
                </c:pt>
                <c:pt idx="85">
                  <c:v>42922</c:v>
                </c:pt>
              </c:numCache>
            </c:numRef>
          </c:cat>
          <c:val>
            <c:numRef>
              <c:f>よもぎ!$AA$123:$AA$217</c:f>
              <c:numCache>
                <c:formatCode>General</c:formatCode>
                <c:ptCount val="95"/>
                <c:pt idx="4" formatCode="0">
                  <c:v>192.96296296296296</c:v>
                </c:pt>
                <c:pt idx="6" formatCode="0">
                  <c:v>224.44444444444446</c:v>
                </c:pt>
                <c:pt idx="10" formatCode="0">
                  <c:v>223.33333333333334</c:v>
                </c:pt>
                <c:pt idx="12" formatCode="0">
                  <c:v>244.07407407407408</c:v>
                </c:pt>
                <c:pt idx="15" formatCode="0">
                  <c:v>151.85185185185185</c:v>
                </c:pt>
                <c:pt idx="16" formatCode="0">
                  <c:v>292.22222222222223</c:v>
                </c:pt>
                <c:pt idx="17" formatCode="0">
                  <c:v>231.11111111111111</c:v>
                </c:pt>
                <c:pt idx="18" formatCode="0">
                  <c:v>241.11111111111111</c:v>
                </c:pt>
                <c:pt idx="23" formatCode="0">
                  <c:v>211.85185185185185</c:v>
                </c:pt>
                <c:pt idx="24" formatCode="0">
                  <c:v>227.03703703703704</c:v>
                </c:pt>
                <c:pt idx="26" formatCode="0">
                  <c:v>212.59259259259258</c:v>
                </c:pt>
                <c:pt idx="27" formatCode="0">
                  <c:v>250.37037037037038</c:v>
                </c:pt>
                <c:pt idx="29" formatCode="0">
                  <c:v>211</c:v>
                </c:pt>
                <c:pt idx="30" formatCode="0">
                  <c:v>218</c:v>
                </c:pt>
                <c:pt idx="32" formatCode="0">
                  <c:v>225</c:v>
                </c:pt>
                <c:pt idx="33" formatCode="0">
                  <c:v>227</c:v>
                </c:pt>
                <c:pt idx="35" formatCode="0">
                  <c:v>236</c:v>
                </c:pt>
                <c:pt idx="36" formatCode="0">
                  <c:v>270</c:v>
                </c:pt>
                <c:pt idx="38" formatCode="0">
                  <c:v>254</c:v>
                </c:pt>
                <c:pt idx="39" formatCode="0">
                  <c:v>242</c:v>
                </c:pt>
                <c:pt idx="41" formatCode="0">
                  <c:v>234</c:v>
                </c:pt>
                <c:pt idx="42" formatCode="0">
                  <c:v>273</c:v>
                </c:pt>
                <c:pt idx="44" formatCode="0">
                  <c:v>191</c:v>
                </c:pt>
                <c:pt idx="45" formatCode="0">
                  <c:v>197</c:v>
                </c:pt>
                <c:pt idx="47" formatCode="0">
                  <c:v>244</c:v>
                </c:pt>
                <c:pt idx="48" formatCode="0">
                  <c:v>228</c:v>
                </c:pt>
                <c:pt idx="50" formatCode="0">
                  <c:v>199</c:v>
                </c:pt>
                <c:pt idx="51" formatCode="0">
                  <c:v>246</c:v>
                </c:pt>
                <c:pt idx="53" formatCode="0">
                  <c:v>235</c:v>
                </c:pt>
                <c:pt idx="54" formatCode="0">
                  <c:v>251</c:v>
                </c:pt>
                <c:pt idx="56" formatCode="0">
                  <c:v>197</c:v>
                </c:pt>
                <c:pt idx="57" formatCode="0">
                  <c:v>231</c:v>
                </c:pt>
                <c:pt idx="59" formatCode="0">
                  <c:v>215</c:v>
                </c:pt>
                <c:pt idx="60" formatCode="0">
                  <c:v>210</c:v>
                </c:pt>
                <c:pt idx="62" formatCode="0">
                  <c:v>224</c:v>
                </c:pt>
                <c:pt idx="63" formatCode="0">
                  <c:v>246</c:v>
                </c:pt>
                <c:pt idx="64" formatCode="0">
                  <c:v>216</c:v>
                </c:pt>
                <c:pt idx="65" formatCode="0">
                  <c:v>221</c:v>
                </c:pt>
                <c:pt idx="66" formatCode="0">
                  <c:v>215</c:v>
                </c:pt>
                <c:pt idx="67" formatCode="0">
                  <c:v>222</c:v>
                </c:pt>
                <c:pt idx="68" formatCode="0">
                  <c:v>243</c:v>
                </c:pt>
                <c:pt idx="69" formatCode="0">
                  <c:v>263</c:v>
                </c:pt>
                <c:pt idx="70" formatCode="0">
                  <c:v>219</c:v>
                </c:pt>
                <c:pt idx="71" formatCode="0">
                  <c:v>225</c:v>
                </c:pt>
                <c:pt idx="72" formatCode="0">
                  <c:v>262</c:v>
                </c:pt>
                <c:pt idx="73" formatCode="0">
                  <c:v>223</c:v>
                </c:pt>
                <c:pt idx="74" formatCode="0">
                  <c:v>259</c:v>
                </c:pt>
                <c:pt idx="79" formatCode="0">
                  <c:v>255</c:v>
                </c:pt>
                <c:pt idx="80" formatCode="0">
                  <c:v>245</c:v>
                </c:pt>
                <c:pt idx="81" formatCode="0">
                  <c:v>241</c:v>
                </c:pt>
                <c:pt idx="82" formatCode="0">
                  <c:v>256</c:v>
                </c:pt>
                <c:pt idx="83" formatCode="0">
                  <c:v>243</c:v>
                </c:pt>
                <c:pt idx="84" formatCode="0">
                  <c:v>222</c:v>
                </c:pt>
                <c:pt idx="85" formatCode="0">
                  <c:v>228</c:v>
                </c:pt>
              </c:numCache>
            </c:numRef>
          </c:val>
          <c:smooth val="0"/>
        </c:ser>
        <c:ser>
          <c:idx val="4"/>
          <c:order val="4"/>
          <c:tx>
            <c:strRef>
              <c:f>よもぎ!$AL$122</c:f>
              <c:strCache>
                <c:ptCount val="1"/>
                <c:pt idx="0">
                  <c:v>K40崩壊</c:v>
                </c:pt>
              </c:strCache>
            </c:strRef>
          </c:tx>
          <c:spPr>
            <a:ln w="28575">
              <a:solidFill>
                <a:srgbClr val="C00000"/>
              </a:solidFill>
              <a:prstDash val="sysDash"/>
            </a:ln>
          </c:spPr>
          <c:marker>
            <c:symbol val="none"/>
          </c:marker>
          <c:cat>
            <c:numRef>
              <c:f>よもぎ!$B$123:$B$217</c:f>
              <c:numCache>
                <c:formatCode>[$-411]m\.d\.ge</c:formatCode>
                <c:ptCount val="95"/>
                <c:pt idx="0">
                  <c:v>29866</c:v>
                </c:pt>
                <c:pt idx="1">
                  <c:v>29895</c:v>
                </c:pt>
                <c:pt idx="2">
                  <c:v>30069</c:v>
                </c:pt>
                <c:pt idx="3">
                  <c:v>30083</c:v>
                </c:pt>
                <c:pt idx="4">
                  <c:v>30111</c:v>
                </c:pt>
                <c:pt idx="5">
                  <c:v>30138</c:v>
                </c:pt>
                <c:pt idx="6">
                  <c:v>30202</c:v>
                </c:pt>
                <c:pt idx="7">
                  <c:v>30243</c:v>
                </c:pt>
                <c:pt idx="8">
                  <c:v>30434</c:v>
                </c:pt>
                <c:pt idx="9">
                  <c:v>30455</c:v>
                </c:pt>
                <c:pt idx="10">
                  <c:v>30468</c:v>
                </c:pt>
                <c:pt idx="11">
                  <c:v>30523</c:v>
                </c:pt>
                <c:pt idx="12">
                  <c:v>30564</c:v>
                </c:pt>
                <c:pt idx="13">
                  <c:v>30616</c:v>
                </c:pt>
                <c:pt idx="14">
                  <c:v>30827</c:v>
                </c:pt>
                <c:pt idx="15">
                  <c:v>30888</c:v>
                </c:pt>
                <c:pt idx="16">
                  <c:v>30944</c:v>
                </c:pt>
                <c:pt idx="17">
                  <c:v>31187</c:v>
                </c:pt>
                <c:pt idx="18">
                  <c:v>31253</c:v>
                </c:pt>
                <c:pt idx="19">
                  <c:v>31294</c:v>
                </c:pt>
                <c:pt idx="20">
                  <c:v>31526</c:v>
                </c:pt>
                <c:pt idx="21">
                  <c:v>31527</c:v>
                </c:pt>
                <c:pt idx="22">
                  <c:v>31528</c:v>
                </c:pt>
                <c:pt idx="23">
                  <c:v>31553</c:v>
                </c:pt>
                <c:pt idx="24">
                  <c:v>31601</c:v>
                </c:pt>
                <c:pt idx="25">
                  <c:v>31665</c:v>
                </c:pt>
                <c:pt idx="26">
                  <c:v>31924</c:v>
                </c:pt>
                <c:pt idx="27">
                  <c:v>31968</c:v>
                </c:pt>
                <c:pt idx="28">
                  <c:v>32036</c:v>
                </c:pt>
                <c:pt idx="29">
                  <c:v>32283</c:v>
                </c:pt>
                <c:pt idx="30">
                  <c:v>32331</c:v>
                </c:pt>
                <c:pt idx="31">
                  <c:v>32413</c:v>
                </c:pt>
                <c:pt idx="32">
                  <c:v>32653</c:v>
                </c:pt>
                <c:pt idx="33">
                  <c:v>32702</c:v>
                </c:pt>
                <c:pt idx="34">
                  <c:v>32764</c:v>
                </c:pt>
                <c:pt idx="35">
                  <c:v>33016</c:v>
                </c:pt>
                <c:pt idx="36">
                  <c:v>33072</c:v>
                </c:pt>
                <c:pt idx="37">
                  <c:v>33122</c:v>
                </c:pt>
                <c:pt idx="38">
                  <c:v>33380</c:v>
                </c:pt>
                <c:pt idx="39">
                  <c:v>33448</c:v>
                </c:pt>
                <c:pt idx="40">
                  <c:v>33491</c:v>
                </c:pt>
                <c:pt idx="41">
                  <c:v>33743</c:v>
                </c:pt>
                <c:pt idx="42">
                  <c:v>33793</c:v>
                </c:pt>
                <c:pt idx="43">
                  <c:v>33869</c:v>
                </c:pt>
                <c:pt idx="44">
                  <c:v>34113</c:v>
                </c:pt>
                <c:pt idx="45">
                  <c:v>34162</c:v>
                </c:pt>
                <c:pt idx="46">
                  <c:v>34233</c:v>
                </c:pt>
                <c:pt idx="47">
                  <c:v>34472</c:v>
                </c:pt>
                <c:pt idx="48">
                  <c:v>34526</c:v>
                </c:pt>
                <c:pt idx="49">
                  <c:v>34596</c:v>
                </c:pt>
                <c:pt idx="50">
                  <c:v>34842</c:v>
                </c:pt>
                <c:pt idx="51">
                  <c:v>34890</c:v>
                </c:pt>
                <c:pt idx="52">
                  <c:v>34960</c:v>
                </c:pt>
                <c:pt idx="53">
                  <c:v>35209</c:v>
                </c:pt>
                <c:pt idx="54">
                  <c:v>35272</c:v>
                </c:pt>
                <c:pt idx="55">
                  <c:v>35332</c:v>
                </c:pt>
                <c:pt idx="56">
                  <c:v>35576</c:v>
                </c:pt>
                <c:pt idx="57">
                  <c:v>35618</c:v>
                </c:pt>
                <c:pt idx="58">
                  <c:v>35698</c:v>
                </c:pt>
                <c:pt idx="59">
                  <c:v>35942</c:v>
                </c:pt>
                <c:pt idx="60">
                  <c:v>35982</c:v>
                </c:pt>
                <c:pt idx="61">
                  <c:v>36066</c:v>
                </c:pt>
                <c:pt idx="62">
                  <c:v>36349</c:v>
                </c:pt>
                <c:pt idx="63">
                  <c:v>36368</c:v>
                </c:pt>
                <c:pt idx="64">
                  <c:v>36713</c:v>
                </c:pt>
                <c:pt idx="65">
                  <c:v>37090</c:v>
                </c:pt>
                <c:pt idx="66">
                  <c:v>37441</c:v>
                </c:pt>
                <c:pt idx="67">
                  <c:v>37809</c:v>
                </c:pt>
                <c:pt idx="68">
                  <c:v>38173</c:v>
                </c:pt>
                <c:pt idx="69">
                  <c:v>38553</c:v>
                </c:pt>
                <c:pt idx="70">
                  <c:v>38908</c:v>
                </c:pt>
                <c:pt idx="71">
                  <c:v>39287</c:v>
                </c:pt>
                <c:pt idx="72">
                  <c:v>39636</c:v>
                </c:pt>
                <c:pt idx="73">
                  <c:v>40009</c:v>
                </c:pt>
                <c:pt idx="74">
                  <c:v>40364</c:v>
                </c:pt>
                <c:pt idx="75">
                  <c:v>40611</c:v>
                </c:pt>
                <c:pt idx="76">
                  <c:v>40612</c:v>
                </c:pt>
                <c:pt idx="77">
                  <c:v>40613</c:v>
                </c:pt>
                <c:pt idx="78">
                  <c:v>40614</c:v>
                </c:pt>
                <c:pt idx="79">
                  <c:v>40865</c:v>
                </c:pt>
                <c:pt idx="80">
                  <c:v>41107</c:v>
                </c:pt>
                <c:pt idx="81">
                  <c:v>41458</c:v>
                </c:pt>
                <c:pt idx="82">
                  <c:v>41835</c:v>
                </c:pt>
                <c:pt idx="83">
                  <c:v>42192</c:v>
                </c:pt>
                <c:pt idx="84">
                  <c:v>42558</c:v>
                </c:pt>
                <c:pt idx="85">
                  <c:v>42922</c:v>
                </c:pt>
              </c:numCache>
            </c:numRef>
          </c:cat>
          <c:val>
            <c:numRef>
              <c:f>よもぎ!$AL$123:$AL$217</c:f>
              <c:numCache>
                <c:formatCode>0</c:formatCode>
                <c:ptCount val="95"/>
                <c:pt idx="0">
                  <c:v>1000</c:v>
                </c:pt>
                <c:pt idx="1">
                  <c:v>999.99999995690337</c:v>
                </c:pt>
                <c:pt idx="2">
                  <c:v>999.99999969832334</c:v>
                </c:pt>
                <c:pt idx="3">
                  <c:v>999.99999967751796</c:v>
                </c:pt>
                <c:pt idx="4">
                  <c:v>999.99999963590744</c:v>
                </c:pt>
                <c:pt idx="5">
                  <c:v>999.99999959578292</c:v>
                </c:pt>
                <c:pt idx="6">
                  <c:v>999.99999950067297</c:v>
                </c:pt>
                <c:pt idx="7">
                  <c:v>999.99999943974331</c:v>
                </c:pt>
                <c:pt idx="8">
                  <c:v>999.99999915589945</c:v>
                </c:pt>
                <c:pt idx="9">
                  <c:v>999.9999991246915</c:v>
                </c:pt>
                <c:pt idx="10">
                  <c:v>999.99999910537224</c:v>
                </c:pt>
                <c:pt idx="11">
                  <c:v>999.9999990236372</c:v>
                </c:pt>
                <c:pt idx="12">
                  <c:v>999.99999896270754</c:v>
                </c:pt>
                <c:pt idx="13">
                  <c:v>999.99999888543073</c:v>
                </c:pt>
                <c:pt idx="14">
                  <c:v>999.99999857186526</c:v>
                </c:pt>
                <c:pt idx="15">
                  <c:v>999.99999848121354</c:v>
                </c:pt>
                <c:pt idx="16">
                  <c:v>999.99999839799239</c:v>
                </c:pt>
                <c:pt idx="17">
                  <c:v>999.99999803687194</c:v>
                </c:pt>
                <c:pt idx="18">
                  <c:v>999.99999793878987</c:v>
                </c:pt>
                <c:pt idx="19">
                  <c:v>999.99999787785998</c:v>
                </c:pt>
                <c:pt idx="20">
                  <c:v>999.99999753308668</c:v>
                </c:pt>
                <c:pt idx="22">
                  <c:v>999.99999753011434</c:v>
                </c:pt>
                <c:pt idx="23">
                  <c:v>999.99999749296205</c:v>
                </c:pt>
                <c:pt idx="24">
                  <c:v>999.99999742162959</c:v>
                </c:pt>
                <c:pt idx="25">
                  <c:v>999.99999732651963</c:v>
                </c:pt>
                <c:pt idx="26">
                  <c:v>999.99999694162182</c:v>
                </c:pt>
                <c:pt idx="27">
                  <c:v>999.99999687623381</c:v>
                </c:pt>
                <c:pt idx="28">
                  <c:v>999.99999677517962</c:v>
                </c:pt>
                <c:pt idx="29">
                  <c:v>999.99999640811473</c:v>
                </c:pt>
                <c:pt idx="30">
                  <c:v>999.99999633678226</c:v>
                </c:pt>
                <c:pt idx="31">
                  <c:v>999.99999621492259</c:v>
                </c:pt>
                <c:pt idx="32">
                  <c:v>999.99999585826038</c:v>
                </c:pt>
                <c:pt idx="33">
                  <c:v>999.99999578544191</c:v>
                </c:pt>
                <c:pt idx="34">
                  <c:v>999.99999569330407</c:v>
                </c:pt>
                <c:pt idx="35">
                  <c:v>999.99999531880906</c:v>
                </c:pt>
                <c:pt idx="36">
                  <c:v>999.99999523558779</c:v>
                </c:pt>
                <c:pt idx="37">
                  <c:v>999.99999516128321</c:v>
                </c:pt>
                <c:pt idx="38">
                  <c:v>999.99999477787128</c:v>
                </c:pt>
                <c:pt idx="39">
                  <c:v>999.99999467681698</c:v>
                </c:pt>
                <c:pt idx="40">
                  <c:v>999.99999461291497</c:v>
                </c:pt>
                <c:pt idx="41">
                  <c:v>999.99999423841973</c:v>
                </c:pt>
                <c:pt idx="42">
                  <c:v>999.99999416411515</c:v>
                </c:pt>
                <c:pt idx="43">
                  <c:v>999.99999405117217</c:v>
                </c:pt>
                <c:pt idx="44">
                  <c:v>999.9999936885655</c:v>
                </c:pt>
                <c:pt idx="45">
                  <c:v>999.99999361574714</c:v>
                </c:pt>
                <c:pt idx="46">
                  <c:v>999.99999351023439</c:v>
                </c:pt>
                <c:pt idx="47">
                  <c:v>999.99999315505829</c:v>
                </c:pt>
                <c:pt idx="48">
                  <c:v>999.99999307480937</c:v>
                </c:pt>
                <c:pt idx="49">
                  <c:v>999.99999297078307</c:v>
                </c:pt>
                <c:pt idx="50">
                  <c:v>999.99999260520417</c:v>
                </c:pt>
                <c:pt idx="51">
                  <c:v>999.99999253387193</c:v>
                </c:pt>
                <c:pt idx="52">
                  <c:v>999.99999242984541</c:v>
                </c:pt>
                <c:pt idx="53">
                  <c:v>999.99999205980828</c:v>
                </c:pt>
                <c:pt idx="54">
                  <c:v>999.99999196618455</c:v>
                </c:pt>
                <c:pt idx="55">
                  <c:v>999.99999187701894</c:v>
                </c:pt>
                <c:pt idx="56">
                  <c:v>999.9999915144125</c:v>
                </c:pt>
                <c:pt idx="57">
                  <c:v>999.99999145199649</c:v>
                </c:pt>
                <c:pt idx="58">
                  <c:v>999.99999133310916</c:v>
                </c:pt>
                <c:pt idx="59">
                  <c:v>999.99999097050272</c:v>
                </c:pt>
                <c:pt idx="60">
                  <c:v>999.99999091105894</c:v>
                </c:pt>
                <c:pt idx="61">
                  <c:v>999.99999078622727</c:v>
                </c:pt>
                <c:pt idx="62">
                  <c:v>999.99999036566305</c:v>
                </c:pt>
                <c:pt idx="63">
                  <c:v>999.99999033742733</c:v>
                </c:pt>
                <c:pt idx="64">
                  <c:v>999.9999898247255</c:v>
                </c:pt>
                <c:pt idx="65">
                  <c:v>999.99998926446858</c:v>
                </c:pt>
                <c:pt idx="66">
                  <c:v>999.99998874285006</c:v>
                </c:pt>
                <c:pt idx="67">
                  <c:v>999.99998819596817</c:v>
                </c:pt>
                <c:pt idx="68">
                  <c:v>999.9999876550304</c:v>
                </c:pt>
                <c:pt idx="69">
                  <c:v>999.99998709031536</c:v>
                </c:pt>
                <c:pt idx="70">
                  <c:v>999.99998656275272</c:v>
                </c:pt>
                <c:pt idx="71">
                  <c:v>999.99998599952369</c:v>
                </c:pt>
                <c:pt idx="72">
                  <c:v>999.9999854808774</c:v>
                </c:pt>
                <c:pt idx="73">
                  <c:v>999.99998492656482</c:v>
                </c:pt>
                <c:pt idx="74">
                  <c:v>999.99998439900219</c:v>
                </c:pt>
                <c:pt idx="75">
                  <c:v>999.9999840319374</c:v>
                </c:pt>
                <c:pt idx="77">
                  <c:v>999.99998402896506</c:v>
                </c:pt>
                <c:pt idx="78">
                  <c:v>999.99998402747894</c:v>
                </c:pt>
                <c:pt idx="79">
                  <c:v>999.9999836544697</c:v>
                </c:pt>
                <c:pt idx="80">
                  <c:v>999.99998329483549</c:v>
                </c:pt>
                <c:pt idx="81">
                  <c:v>999.99998277321697</c:v>
                </c:pt>
                <c:pt idx="82">
                  <c:v>999.99998221296028</c:v>
                </c:pt>
                <c:pt idx="83">
                  <c:v>999.9999816824253</c:v>
                </c:pt>
                <c:pt idx="84">
                  <c:v>999.9999811385153</c:v>
                </c:pt>
                <c:pt idx="85">
                  <c:v>999.99998059757775</c:v>
                </c:pt>
              </c:numCache>
            </c:numRef>
          </c:val>
          <c:smooth val="0"/>
        </c:ser>
        <c:dLbls>
          <c:showLegendKey val="0"/>
          <c:showVal val="0"/>
          <c:showCatName val="0"/>
          <c:showSerName val="0"/>
          <c:showPercent val="0"/>
          <c:showBubbleSize val="0"/>
        </c:dLbls>
        <c:marker val="1"/>
        <c:smooth val="0"/>
        <c:axId val="268334208"/>
        <c:axId val="268335744"/>
      </c:lineChart>
      <c:dateAx>
        <c:axId val="268334208"/>
        <c:scaling>
          <c:orientation val="minMax"/>
          <c:min val="29677"/>
        </c:scaling>
        <c:delete val="0"/>
        <c:axPos val="b"/>
        <c:majorGridlines>
          <c:spPr>
            <a:ln w="3175">
              <a:solidFill>
                <a:schemeClr val="bg1">
                  <a:lumMod val="85000"/>
                </a:schemeClr>
              </a:solidFill>
              <a:prstDash val="solid"/>
            </a:ln>
          </c:spPr>
        </c:majorGridlines>
        <c:minorGridlines>
          <c:spPr>
            <a:ln w="3175">
              <a:pattFill prst="pct50">
                <a:fgClr>
                  <a:srgbClr val="000000"/>
                </a:fgClr>
                <a:bgClr>
                  <a:srgbClr val="FFFFFF"/>
                </a:bgClr>
              </a:pattFill>
              <a:prstDash val="solid"/>
            </a:ln>
          </c:spPr>
        </c:minorGridlines>
        <c:numFmt formatCode="[$-411]ge"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68335744"/>
        <c:crossesAt val="0.01"/>
        <c:auto val="0"/>
        <c:lblOffset val="100"/>
        <c:baseTimeUnit val="days"/>
        <c:majorUnit val="24"/>
        <c:majorTimeUnit val="months"/>
        <c:minorUnit val="24"/>
        <c:minorTimeUnit val="months"/>
      </c:dateAx>
      <c:valAx>
        <c:axId val="268335744"/>
        <c:scaling>
          <c:logBase val="10"/>
          <c:orientation val="minMax"/>
          <c:min val="100"/>
        </c:scaling>
        <c:delete val="0"/>
        <c:axPos val="l"/>
        <c:minorGridlines/>
        <c:title>
          <c:tx>
            <c:rich>
              <a:bodyPr rot="0" vert="horz"/>
              <a:lstStyle/>
              <a:p>
                <a:pPr algn="ctr">
                  <a:defRPr sz="900" b="0" i="0" u="none" strike="noStrike" baseline="0">
                    <a:solidFill>
                      <a:srgbClr val="000000"/>
                    </a:solidFill>
                    <a:latin typeface="Meiryo UI"/>
                    <a:ea typeface="Meiryo UI"/>
                    <a:cs typeface="Meiryo UI"/>
                  </a:defRPr>
                </a:pPr>
                <a:r>
                  <a:rPr lang="en-US" altLang="en-US" sz="900"/>
                  <a:t>Bq/kg</a:t>
                </a:r>
                <a:r>
                  <a:rPr lang="ja-JP" altLang="en-US" sz="900"/>
                  <a:t>生</a:t>
                </a:r>
              </a:p>
            </c:rich>
          </c:tx>
          <c:layout>
            <c:manualLayout>
              <c:xMode val="edge"/>
              <c:yMode val="edge"/>
              <c:x val="1.8412688230671777E-2"/>
              <c:y val="0.15832268441192324"/>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68334208"/>
        <c:crosses val="autoZero"/>
        <c:crossBetween val="midCat"/>
      </c:valAx>
      <c:spPr>
        <a:solidFill>
          <a:srgbClr val="FFFFFF"/>
        </a:solidFill>
        <a:ln w="12700">
          <a:solidFill>
            <a:srgbClr val="808080"/>
          </a:solidFill>
          <a:prstDash val="solid"/>
        </a:ln>
      </c:spPr>
    </c:plotArea>
    <c:legend>
      <c:legendPos val="r"/>
      <c:layout>
        <c:manualLayout>
          <c:xMode val="edge"/>
          <c:yMode val="edge"/>
          <c:x val="0.41338027248668607"/>
          <c:y val="6.070751257102968E-2"/>
          <c:w val="0.54043568464730285"/>
          <c:h val="0.1833487985718957"/>
        </c:manualLayout>
      </c:layout>
      <c:overlay val="0"/>
      <c:spPr>
        <a:solidFill>
          <a:srgbClr val="FFFFFF"/>
        </a:solidFill>
        <a:ln w="25400">
          <a:noFill/>
        </a:ln>
      </c:spPr>
      <c:txPr>
        <a:bodyPr/>
        <a:lstStyle/>
        <a:p>
          <a:pPr>
            <a:defRPr sz="92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Meiryo UI"/>
                <a:ea typeface="Meiryo UI"/>
                <a:cs typeface="Meiryo UI"/>
              </a:defRPr>
            </a:pPr>
            <a:r>
              <a:rPr lang="ja-JP" altLang="en-US"/>
              <a:t>よもぎの</a:t>
            </a:r>
            <a:r>
              <a:rPr lang="en-US" altLang="en-US"/>
              <a:t>Sr-90</a:t>
            </a:r>
            <a:endParaRPr lang="ja-JP" altLang="en-US"/>
          </a:p>
        </c:rich>
      </c:tx>
      <c:layout>
        <c:manualLayout>
          <c:xMode val="edge"/>
          <c:yMode val="edge"/>
          <c:x val="0.57101643481177433"/>
          <c:y val="0.19320053456620676"/>
        </c:manualLayout>
      </c:layout>
      <c:overlay val="0"/>
      <c:spPr>
        <a:solidFill>
          <a:srgbClr val="FFFFFF"/>
        </a:solidFill>
        <a:ln w="25400">
          <a:noFill/>
        </a:ln>
      </c:spPr>
    </c:title>
    <c:autoTitleDeleted val="0"/>
    <c:plotArea>
      <c:layout>
        <c:manualLayout>
          <c:layoutTarget val="inner"/>
          <c:xMode val="edge"/>
          <c:yMode val="edge"/>
          <c:x val="9.1852164089767152E-2"/>
          <c:y val="5.5988586289099182E-2"/>
          <c:w val="0.88486233118076518"/>
          <c:h val="0.82453586650292565"/>
        </c:manualLayout>
      </c:layout>
      <c:lineChart>
        <c:grouping val="standard"/>
        <c:varyColors val="0"/>
        <c:ser>
          <c:idx val="1"/>
          <c:order val="0"/>
          <c:tx>
            <c:strRef>
              <c:f>よもぎ!$C$120</c:f>
              <c:strCache>
                <c:ptCount val="1"/>
                <c:pt idx="0">
                  <c:v>前網(県)</c:v>
                </c:pt>
              </c:strCache>
            </c:strRef>
          </c:tx>
          <c:spPr>
            <a:ln w="12700">
              <a:solidFill>
                <a:srgbClr val="000080"/>
              </a:solidFill>
              <a:prstDash val="solid"/>
            </a:ln>
          </c:spPr>
          <c:marker>
            <c:symbol val="square"/>
            <c:size val="5"/>
            <c:spPr>
              <a:noFill/>
              <a:ln>
                <a:solidFill>
                  <a:srgbClr val="000080"/>
                </a:solidFill>
                <a:prstDash val="solid"/>
              </a:ln>
            </c:spPr>
          </c:marker>
          <c:cat>
            <c:numRef>
              <c:f>よもぎ!$B$123:$B$217</c:f>
              <c:numCache>
                <c:formatCode>[$-411]m\.d\.ge</c:formatCode>
                <c:ptCount val="95"/>
                <c:pt idx="0">
                  <c:v>29866</c:v>
                </c:pt>
                <c:pt idx="1">
                  <c:v>29895</c:v>
                </c:pt>
                <c:pt idx="2">
                  <c:v>30069</c:v>
                </c:pt>
                <c:pt idx="3">
                  <c:v>30083</c:v>
                </c:pt>
                <c:pt idx="4">
                  <c:v>30111</c:v>
                </c:pt>
                <c:pt idx="5">
                  <c:v>30138</c:v>
                </c:pt>
                <c:pt idx="6">
                  <c:v>30202</c:v>
                </c:pt>
                <c:pt idx="7">
                  <c:v>30243</c:v>
                </c:pt>
                <c:pt idx="8">
                  <c:v>30434</c:v>
                </c:pt>
                <c:pt idx="9">
                  <c:v>30455</c:v>
                </c:pt>
                <c:pt idx="10">
                  <c:v>30468</c:v>
                </c:pt>
                <c:pt idx="11">
                  <c:v>30523</c:v>
                </c:pt>
                <c:pt idx="12">
                  <c:v>30564</c:v>
                </c:pt>
                <c:pt idx="13">
                  <c:v>30616</c:v>
                </c:pt>
                <c:pt idx="14">
                  <c:v>30827</c:v>
                </c:pt>
                <c:pt idx="15">
                  <c:v>30888</c:v>
                </c:pt>
                <c:pt idx="16">
                  <c:v>30944</c:v>
                </c:pt>
                <c:pt idx="17">
                  <c:v>31187</c:v>
                </c:pt>
                <c:pt idx="18">
                  <c:v>31253</c:v>
                </c:pt>
                <c:pt idx="19">
                  <c:v>31294</c:v>
                </c:pt>
                <c:pt idx="20">
                  <c:v>31526</c:v>
                </c:pt>
                <c:pt idx="21">
                  <c:v>31527</c:v>
                </c:pt>
                <c:pt idx="22">
                  <c:v>31528</c:v>
                </c:pt>
                <c:pt idx="23">
                  <c:v>31553</c:v>
                </c:pt>
                <c:pt idx="24">
                  <c:v>31601</c:v>
                </c:pt>
                <c:pt idx="25">
                  <c:v>31665</c:v>
                </c:pt>
                <c:pt idx="26">
                  <c:v>31924</c:v>
                </c:pt>
                <c:pt idx="27">
                  <c:v>31968</c:v>
                </c:pt>
                <c:pt idx="28">
                  <c:v>32036</c:v>
                </c:pt>
                <c:pt idx="29">
                  <c:v>32283</c:v>
                </c:pt>
                <c:pt idx="30">
                  <c:v>32331</c:v>
                </c:pt>
                <c:pt idx="31">
                  <c:v>32413</c:v>
                </c:pt>
                <c:pt idx="32">
                  <c:v>32653</c:v>
                </c:pt>
                <c:pt idx="33">
                  <c:v>32702</c:v>
                </c:pt>
                <c:pt idx="34">
                  <c:v>32764</c:v>
                </c:pt>
                <c:pt idx="35">
                  <c:v>33016</c:v>
                </c:pt>
                <c:pt idx="36">
                  <c:v>33072</c:v>
                </c:pt>
                <c:pt idx="37">
                  <c:v>33122</c:v>
                </c:pt>
                <c:pt idx="38">
                  <c:v>33380</c:v>
                </c:pt>
                <c:pt idx="39">
                  <c:v>33448</c:v>
                </c:pt>
                <c:pt idx="40">
                  <c:v>33491</c:v>
                </c:pt>
                <c:pt idx="41">
                  <c:v>33743</c:v>
                </c:pt>
                <c:pt idx="42">
                  <c:v>33793</c:v>
                </c:pt>
                <c:pt idx="43">
                  <c:v>33869</c:v>
                </c:pt>
                <c:pt idx="44">
                  <c:v>34113</c:v>
                </c:pt>
                <c:pt idx="45">
                  <c:v>34162</c:v>
                </c:pt>
                <c:pt idx="46">
                  <c:v>34233</c:v>
                </c:pt>
                <c:pt idx="47">
                  <c:v>34472</c:v>
                </c:pt>
                <c:pt idx="48">
                  <c:v>34526</c:v>
                </c:pt>
                <c:pt idx="49">
                  <c:v>34596</c:v>
                </c:pt>
                <c:pt idx="50">
                  <c:v>34842</c:v>
                </c:pt>
                <c:pt idx="51">
                  <c:v>34890</c:v>
                </c:pt>
                <c:pt idx="52">
                  <c:v>34960</c:v>
                </c:pt>
                <c:pt idx="53">
                  <c:v>35209</c:v>
                </c:pt>
                <c:pt idx="54">
                  <c:v>35272</c:v>
                </c:pt>
                <c:pt idx="55">
                  <c:v>35332</c:v>
                </c:pt>
                <c:pt idx="56">
                  <c:v>35576</c:v>
                </c:pt>
                <c:pt idx="57">
                  <c:v>35618</c:v>
                </c:pt>
                <c:pt idx="58">
                  <c:v>35698</c:v>
                </c:pt>
                <c:pt idx="59">
                  <c:v>35942</c:v>
                </c:pt>
                <c:pt idx="60">
                  <c:v>35982</c:v>
                </c:pt>
                <c:pt idx="61">
                  <c:v>36066</c:v>
                </c:pt>
                <c:pt idx="62">
                  <c:v>36349</c:v>
                </c:pt>
                <c:pt idx="63">
                  <c:v>36368</c:v>
                </c:pt>
                <c:pt idx="64">
                  <c:v>36713</c:v>
                </c:pt>
                <c:pt idx="65">
                  <c:v>37090</c:v>
                </c:pt>
                <c:pt idx="66">
                  <c:v>37441</c:v>
                </c:pt>
                <c:pt idx="67">
                  <c:v>37809</c:v>
                </c:pt>
                <c:pt idx="68">
                  <c:v>38173</c:v>
                </c:pt>
                <c:pt idx="69">
                  <c:v>38553</c:v>
                </c:pt>
                <c:pt idx="70">
                  <c:v>38908</c:v>
                </c:pt>
                <c:pt idx="71">
                  <c:v>39287</c:v>
                </c:pt>
                <c:pt idx="72">
                  <c:v>39636</c:v>
                </c:pt>
                <c:pt idx="73">
                  <c:v>40009</c:v>
                </c:pt>
                <c:pt idx="74">
                  <c:v>40364</c:v>
                </c:pt>
                <c:pt idx="75">
                  <c:v>40611</c:v>
                </c:pt>
                <c:pt idx="76">
                  <c:v>40612</c:v>
                </c:pt>
                <c:pt idx="77">
                  <c:v>40613</c:v>
                </c:pt>
                <c:pt idx="78">
                  <c:v>40614</c:v>
                </c:pt>
                <c:pt idx="79">
                  <c:v>40865</c:v>
                </c:pt>
                <c:pt idx="80">
                  <c:v>41107</c:v>
                </c:pt>
                <c:pt idx="81">
                  <c:v>41458</c:v>
                </c:pt>
                <c:pt idx="82">
                  <c:v>41835</c:v>
                </c:pt>
                <c:pt idx="83">
                  <c:v>42192</c:v>
                </c:pt>
                <c:pt idx="84">
                  <c:v>42558</c:v>
                </c:pt>
                <c:pt idx="85">
                  <c:v>42922</c:v>
                </c:pt>
              </c:numCache>
            </c:numRef>
          </c:cat>
          <c:val>
            <c:numRef>
              <c:f>よもぎ!$G$123:$G$217</c:f>
              <c:numCache>
                <c:formatCode>0.00;"△ "0.00</c:formatCode>
                <c:ptCount val="95"/>
                <c:pt idx="1">
                  <c:v>0.66666666666666663</c:v>
                </c:pt>
                <c:pt idx="4">
                  <c:v>0.59259259259259256</c:v>
                </c:pt>
                <c:pt idx="10">
                  <c:v>0.40740740740740738</c:v>
                </c:pt>
                <c:pt idx="15">
                  <c:v>0.3666666666666667</c:v>
                </c:pt>
                <c:pt idx="18">
                  <c:v>0.7592592592592593</c:v>
                </c:pt>
                <c:pt idx="24">
                  <c:v>0.37407407407407406</c:v>
                </c:pt>
                <c:pt idx="27">
                  <c:v>0.48148148148148145</c:v>
                </c:pt>
                <c:pt idx="30">
                  <c:v>0.37</c:v>
                </c:pt>
                <c:pt idx="33">
                  <c:v>0.49</c:v>
                </c:pt>
                <c:pt idx="36">
                  <c:v>0.34</c:v>
                </c:pt>
                <c:pt idx="39">
                  <c:v>0.68</c:v>
                </c:pt>
                <c:pt idx="42">
                  <c:v>0.42599999999999999</c:v>
                </c:pt>
                <c:pt idx="45">
                  <c:v>0.25600000000000001</c:v>
                </c:pt>
                <c:pt idx="48">
                  <c:v>0.28100000000000003</c:v>
                </c:pt>
                <c:pt idx="51">
                  <c:v>0.21099999999999999</c:v>
                </c:pt>
                <c:pt idx="54">
                  <c:v>0.14499999999999999</c:v>
                </c:pt>
                <c:pt idx="57">
                  <c:v>0.16</c:v>
                </c:pt>
                <c:pt idx="60">
                  <c:v>0.28999999999999998</c:v>
                </c:pt>
              </c:numCache>
            </c:numRef>
          </c:val>
          <c:smooth val="0"/>
        </c:ser>
        <c:ser>
          <c:idx val="2"/>
          <c:order val="1"/>
          <c:tx>
            <c:strRef>
              <c:f>よもぎ!$J$120</c:f>
              <c:strCache>
                <c:ptCount val="1"/>
                <c:pt idx="0">
                  <c:v>谷川</c:v>
                </c:pt>
              </c:strCache>
            </c:strRef>
          </c:tx>
          <c:spPr>
            <a:ln w="12700">
              <a:solidFill>
                <a:srgbClr val="008000"/>
              </a:solidFill>
              <a:prstDash val="solid"/>
            </a:ln>
          </c:spPr>
          <c:marker>
            <c:symbol val="diamond"/>
            <c:size val="6"/>
            <c:spPr>
              <a:solidFill>
                <a:srgbClr val="008000"/>
              </a:solidFill>
              <a:ln>
                <a:solidFill>
                  <a:srgbClr val="008000"/>
                </a:solidFill>
                <a:prstDash val="solid"/>
              </a:ln>
            </c:spPr>
          </c:marker>
          <c:cat>
            <c:numRef>
              <c:f>よもぎ!$B$123:$B$217</c:f>
              <c:numCache>
                <c:formatCode>[$-411]m\.d\.ge</c:formatCode>
                <c:ptCount val="95"/>
                <c:pt idx="0">
                  <c:v>29866</c:v>
                </c:pt>
                <c:pt idx="1">
                  <c:v>29895</c:v>
                </c:pt>
                <c:pt idx="2">
                  <c:v>30069</c:v>
                </c:pt>
                <c:pt idx="3">
                  <c:v>30083</c:v>
                </c:pt>
                <c:pt idx="4">
                  <c:v>30111</c:v>
                </c:pt>
                <c:pt idx="5">
                  <c:v>30138</c:v>
                </c:pt>
                <c:pt idx="6">
                  <c:v>30202</c:v>
                </c:pt>
                <c:pt idx="7">
                  <c:v>30243</c:v>
                </c:pt>
                <c:pt idx="8">
                  <c:v>30434</c:v>
                </c:pt>
                <c:pt idx="9">
                  <c:v>30455</c:v>
                </c:pt>
                <c:pt idx="10">
                  <c:v>30468</c:v>
                </c:pt>
                <c:pt idx="11">
                  <c:v>30523</c:v>
                </c:pt>
                <c:pt idx="12">
                  <c:v>30564</c:v>
                </c:pt>
                <c:pt idx="13">
                  <c:v>30616</c:v>
                </c:pt>
                <c:pt idx="14">
                  <c:v>30827</c:v>
                </c:pt>
                <c:pt idx="15">
                  <c:v>30888</c:v>
                </c:pt>
                <c:pt idx="16">
                  <c:v>30944</c:v>
                </c:pt>
                <c:pt idx="17">
                  <c:v>31187</c:v>
                </c:pt>
                <c:pt idx="18">
                  <c:v>31253</c:v>
                </c:pt>
                <c:pt idx="19">
                  <c:v>31294</c:v>
                </c:pt>
                <c:pt idx="20">
                  <c:v>31526</c:v>
                </c:pt>
                <c:pt idx="21">
                  <c:v>31527</c:v>
                </c:pt>
                <c:pt idx="22">
                  <c:v>31528</c:v>
                </c:pt>
                <c:pt idx="23">
                  <c:v>31553</c:v>
                </c:pt>
                <c:pt idx="24">
                  <c:v>31601</c:v>
                </c:pt>
                <c:pt idx="25">
                  <c:v>31665</c:v>
                </c:pt>
                <c:pt idx="26">
                  <c:v>31924</c:v>
                </c:pt>
                <c:pt idx="27">
                  <c:v>31968</c:v>
                </c:pt>
                <c:pt idx="28">
                  <c:v>32036</c:v>
                </c:pt>
                <c:pt idx="29">
                  <c:v>32283</c:v>
                </c:pt>
                <c:pt idx="30">
                  <c:v>32331</c:v>
                </c:pt>
                <c:pt idx="31">
                  <c:v>32413</c:v>
                </c:pt>
                <c:pt idx="32">
                  <c:v>32653</c:v>
                </c:pt>
                <c:pt idx="33">
                  <c:v>32702</c:v>
                </c:pt>
                <c:pt idx="34">
                  <c:v>32764</c:v>
                </c:pt>
                <c:pt idx="35">
                  <c:v>33016</c:v>
                </c:pt>
                <c:pt idx="36">
                  <c:v>33072</c:v>
                </c:pt>
                <c:pt idx="37">
                  <c:v>33122</c:v>
                </c:pt>
                <c:pt idx="38">
                  <c:v>33380</c:v>
                </c:pt>
                <c:pt idx="39">
                  <c:v>33448</c:v>
                </c:pt>
                <c:pt idx="40">
                  <c:v>33491</c:v>
                </c:pt>
                <c:pt idx="41">
                  <c:v>33743</c:v>
                </c:pt>
                <c:pt idx="42">
                  <c:v>33793</c:v>
                </c:pt>
                <c:pt idx="43">
                  <c:v>33869</c:v>
                </c:pt>
                <c:pt idx="44">
                  <c:v>34113</c:v>
                </c:pt>
                <c:pt idx="45">
                  <c:v>34162</c:v>
                </c:pt>
                <c:pt idx="46">
                  <c:v>34233</c:v>
                </c:pt>
                <c:pt idx="47">
                  <c:v>34472</c:v>
                </c:pt>
                <c:pt idx="48">
                  <c:v>34526</c:v>
                </c:pt>
                <c:pt idx="49">
                  <c:v>34596</c:v>
                </c:pt>
                <c:pt idx="50">
                  <c:v>34842</c:v>
                </c:pt>
                <c:pt idx="51">
                  <c:v>34890</c:v>
                </c:pt>
                <c:pt idx="52">
                  <c:v>34960</c:v>
                </c:pt>
                <c:pt idx="53">
                  <c:v>35209</c:v>
                </c:pt>
                <c:pt idx="54">
                  <c:v>35272</c:v>
                </c:pt>
                <c:pt idx="55">
                  <c:v>35332</c:v>
                </c:pt>
                <c:pt idx="56">
                  <c:v>35576</c:v>
                </c:pt>
                <c:pt idx="57">
                  <c:v>35618</c:v>
                </c:pt>
                <c:pt idx="58">
                  <c:v>35698</c:v>
                </c:pt>
                <c:pt idx="59">
                  <c:v>35942</c:v>
                </c:pt>
                <c:pt idx="60">
                  <c:v>35982</c:v>
                </c:pt>
                <c:pt idx="61">
                  <c:v>36066</c:v>
                </c:pt>
                <c:pt idx="62">
                  <c:v>36349</c:v>
                </c:pt>
                <c:pt idx="63">
                  <c:v>36368</c:v>
                </c:pt>
                <c:pt idx="64">
                  <c:v>36713</c:v>
                </c:pt>
                <c:pt idx="65">
                  <c:v>37090</c:v>
                </c:pt>
                <c:pt idx="66">
                  <c:v>37441</c:v>
                </c:pt>
                <c:pt idx="67">
                  <c:v>37809</c:v>
                </c:pt>
                <c:pt idx="68">
                  <c:v>38173</c:v>
                </c:pt>
                <c:pt idx="69">
                  <c:v>38553</c:v>
                </c:pt>
                <c:pt idx="70">
                  <c:v>38908</c:v>
                </c:pt>
                <c:pt idx="71">
                  <c:v>39287</c:v>
                </c:pt>
                <c:pt idx="72">
                  <c:v>39636</c:v>
                </c:pt>
                <c:pt idx="73">
                  <c:v>40009</c:v>
                </c:pt>
                <c:pt idx="74">
                  <c:v>40364</c:v>
                </c:pt>
                <c:pt idx="75">
                  <c:v>40611</c:v>
                </c:pt>
                <c:pt idx="76">
                  <c:v>40612</c:v>
                </c:pt>
                <c:pt idx="77">
                  <c:v>40613</c:v>
                </c:pt>
                <c:pt idx="78">
                  <c:v>40614</c:v>
                </c:pt>
                <c:pt idx="79">
                  <c:v>40865</c:v>
                </c:pt>
                <c:pt idx="80">
                  <c:v>41107</c:v>
                </c:pt>
                <c:pt idx="81">
                  <c:v>41458</c:v>
                </c:pt>
                <c:pt idx="82">
                  <c:v>41835</c:v>
                </c:pt>
                <c:pt idx="83">
                  <c:v>42192</c:v>
                </c:pt>
                <c:pt idx="84">
                  <c:v>42558</c:v>
                </c:pt>
                <c:pt idx="85">
                  <c:v>42922</c:v>
                </c:pt>
              </c:numCache>
            </c:numRef>
          </c:cat>
          <c:val>
            <c:numRef>
              <c:f>よもぎ!$N$123:$N$217</c:f>
              <c:numCache>
                <c:formatCode>0.00;"△ "0.00</c:formatCode>
                <c:ptCount val="95"/>
                <c:pt idx="1">
                  <c:v>0.7407407407407407</c:v>
                </c:pt>
                <c:pt idx="4">
                  <c:v>0.17037037037037037</c:v>
                </c:pt>
                <c:pt idx="10">
                  <c:v>0.40740740740740738</c:v>
                </c:pt>
                <c:pt idx="15">
                  <c:v>0.82962962962962961</c:v>
                </c:pt>
                <c:pt idx="18">
                  <c:v>1.3740740740740742</c:v>
                </c:pt>
                <c:pt idx="62">
                  <c:v>0.32</c:v>
                </c:pt>
                <c:pt idx="64">
                  <c:v>0.28199999999999997</c:v>
                </c:pt>
                <c:pt idx="65">
                  <c:v>0.33</c:v>
                </c:pt>
                <c:pt idx="66">
                  <c:v>0.31</c:v>
                </c:pt>
                <c:pt idx="67">
                  <c:v>0.23100000000000001</c:v>
                </c:pt>
                <c:pt idx="68">
                  <c:v>0.14000000000000001</c:v>
                </c:pt>
                <c:pt idx="69">
                  <c:v>0.32</c:v>
                </c:pt>
                <c:pt idx="70">
                  <c:v>0.65400000000000003</c:v>
                </c:pt>
                <c:pt idx="71">
                  <c:v>0.497</c:v>
                </c:pt>
                <c:pt idx="72">
                  <c:v>7.8E-2</c:v>
                </c:pt>
                <c:pt idx="73">
                  <c:v>7.2999999999999995E-2</c:v>
                </c:pt>
                <c:pt idx="74">
                  <c:v>0.16300000000000001</c:v>
                </c:pt>
                <c:pt idx="79">
                  <c:v>0.21</c:v>
                </c:pt>
                <c:pt idx="80">
                  <c:v>0.37</c:v>
                </c:pt>
                <c:pt idx="81">
                  <c:v>0.15</c:v>
                </c:pt>
                <c:pt idx="82">
                  <c:v>0.12</c:v>
                </c:pt>
                <c:pt idx="83">
                  <c:v>0.54</c:v>
                </c:pt>
                <c:pt idx="84">
                  <c:v>0.17</c:v>
                </c:pt>
                <c:pt idx="85">
                  <c:v>9.2999999999999999E-2</c:v>
                </c:pt>
              </c:numCache>
            </c:numRef>
          </c:val>
          <c:smooth val="0"/>
        </c:ser>
        <c:ser>
          <c:idx val="3"/>
          <c:order val="2"/>
          <c:tx>
            <c:strRef>
              <c:f>よもぎ!$R$120</c:f>
              <c:strCache>
                <c:ptCount val="1"/>
                <c:pt idx="0">
                  <c:v>岩出山(対照地点)</c:v>
                </c:pt>
              </c:strCache>
            </c:strRef>
          </c:tx>
          <c:spPr>
            <a:ln w="12700">
              <a:solidFill>
                <a:srgbClr val="FF00FF"/>
              </a:solidFill>
              <a:prstDash val="solid"/>
            </a:ln>
          </c:spPr>
          <c:marker>
            <c:symbol val="circle"/>
            <c:size val="4"/>
            <c:spPr>
              <a:solidFill>
                <a:srgbClr val="FF00FF"/>
              </a:solidFill>
              <a:ln>
                <a:solidFill>
                  <a:srgbClr val="FF00FF"/>
                </a:solidFill>
                <a:prstDash val="solid"/>
              </a:ln>
            </c:spPr>
          </c:marker>
          <c:cat>
            <c:numRef>
              <c:f>よもぎ!$B$123:$B$217</c:f>
              <c:numCache>
                <c:formatCode>[$-411]m\.d\.ge</c:formatCode>
                <c:ptCount val="95"/>
                <c:pt idx="0">
                  <c:v>29866</c:v>
                </c:pt>
                <c:pt idx="1">
                  <c:v>29895</c:v>
                </c:pt>
                <c:pt idx="2">
                  <c:v>30069</c:v>
                </c:pt>
                <c:pt idx="3">
                  <c:v>30083</c:v>
                </c:pt>
                <c:pt idx="4">
                  <c:v>30111</c:v>
                </c:pt>
                <c:pt idx="5">
                  <c:v>30138</c:v>
                </c:pt>
                <c:pt idx="6">
                  <c:v>30202</c:v>
                </c:pt>
                <c:pt idx="7">
                  <c:v>30243</c:v>
                </c:pt>
                <c:pt idx="8">
                  <c:v>30434</c:v>
                </c:pt>
                <c:pt idx="9">
                  <c:v>30455</c:v>
                </c:pt>
                <c:pt idx="10">
                  <c:v>30468</c:v>
                </c:pt>
                <c:pt idx="11">
                  <c:v>30523</c:v>
                </c:pt>
                <c:pt idx="12">
                  <c:v>30564</c:v>
                </c:pt>
                <c:pt idx="13">
                  <c:v>30616</c:v>
                </c:pt>
                <c:pt idx="14">
                  <c:v>30827</c:v>
                </c:pt>
                <c:pt idx="15">
                  <c:v>30888</c:v>
                </c:pt>
                <c:pt idx="16">
                  <c:v>30944</c:v>
                </c:pt>
                <c:pt idx="17">
                  <c:v>31187</c:v>
                </c:pt>
                <c:pt idx="18">
                  <c:v>31253</c:v>
                </c:pt>
                <c:pt idx="19">
                  <c:v>31294</c:v>
                </c:pt>
                <c:pt idx="20">
                  <c:v>31526</c:v>
                </c:pt>
                <c:pt idx="21">
                  <c:v>31527</c:v>
                </c:pt>
                <c:pt idx="22">
                  <c:v>31528</c:v>
                </c:pt>
                <c:pt idx="23">
                  <c:v>31553</c:v>
                </c:pt>
                <c:pt idx="24">
                  <c:v>31601</c:v>
                </c:pt>
                <c:pt idx="25">
                  <c:v>31665</c:v>
                </c:pt>
                <c:pt idx="26">
                  <c:v>31924</c:v>
                </c:pt>
                <c:pt idx="27">
                  <c:v>31968</c:v>
                </c:pt>
                <c:pt idx="28">
                  <c:v>32036</c:v>
                </c:pt>
                <c:pt idx="29">
                  <c:v>32283</c:v>
                </c:pt>
                <c:pt idx="30">
                  <c:v>32331</c:v>
                </c:pt>
                <c:pt idx="31">
                  <c:v>32413</c:v>
                </c:pt>
                <c:pt idx="32">
                  <c:v>32653</c:v>
                </c:pt>
                <c:pt idx="33">
                  <c:v>32702</c:v>
                </c:pt>
                <c:pt idx="34">
                  <c:v>32764</c:v>
                </c:pt>
                <c:pt idx="35">
                  <c:v>33016</c:v>
                </c:pt>
                <c:pt idx="36">
                  <c:v>33072</c:v>
                </c:pt>
                <c:pt idx="37">
                  <c:v>33122</c:v>
                </c:pt>
                <c:pt idx="38">
                  <c:v>33380</c:v>
                </c:pt>
                <c:pt idx="39">
                  <c:v>33448</c:v>
                </c:pt>
                <c:pt idx="40">
                  <c:v>33491</c:v>
                </c:pt>
                <c:pt idx="41">
                  <c:v>33743</c:v>
                </c:pt>
                <c:pt idx="42">
                  <c:v>33793</c:v>
                </c:pt>
                <c:pt idx="43">
                  <c:v>33869</c:v>
                </c:pt>
                <c:pt idx="44">
                  <c:v>34113</c:v>
                </c:pt>
                <c:pt idx="45">
                  <c:v>34162</c:v>
                </c:pt>
                <c:pt idx="46">
                  <c:v>34233</c:v>
                </c:pt>
                <c:pt idx="47">
                  <c:v>34472</c:v>
                </c:pt>
                <c:pt idx="48">
                  <c:v>34526</c:v>
                </c:pt>
                <c:pt idx="49">
                  <c:v>34596</c:v>
                </c:pt>
                <c:pt idx="50">
                  <c:v>34842</c:v>
                </c:pt>
                <c:pt idx="51">
                  <c:v>34890</c:v>
                </c:pt>
                <c:pt idx="52">
                  <c:v>34960</c:v>
                </c:pt>
                <c:pt idx="53">
                  <c:v>35209</c:v>
                </c:pt>
                <c:pt idx="54">
                  <c:v>35272</c:v>
                </c:pt>
                <c:pt idx="55">
                  <c:v>35332</c:v>
                </c:pt>
                <c:pt idx="56">
                  <c:v>35576</c:v>
                </c:pt>
                <c:pt idx="57">
                  <c:v>35618</c:v>
                </c:pt>
                <c:pt idx="58">
                  <c:v>35698</c:v>
                </c:pt>
                <c:pt idx="59">
                  <c:v>35942</c:v>
                </c:pt>
                <c:pt idx="60">
                  <c:v>35982</c:v>
                </c:pt>
                <c:pt idx="61">
                  <c:v>36066</c:v>
                </c:pt>
                <c:pt idx="62">
                  <c:v>36349</c:v>
                </c:pt>
                <c:pt idx="63">
                  <c:v>36368</c:v>
                </c:pt>
                <c:pt idx="64">
                  <c:v>36713</c:v>
                </c:pt>
                <c:pt idx="65">
                  <c:v>37090</c:v>
                </c:pt>
                <c:pt idx="66">
                  <c:v>37441</c:v>
                </c:pt>
                <c:pt idx="67">
                  <c:v>37809</c:v>
                </c:pt>
                <c:pt idx="68">
                  <c:v>38173</c:v>
                </c:pt>
                <c:pt idx="69">
                  <c:v>38553</c:v>
                </c:pt>
                <c:pt idx="70">
                  <c:v>38908</c:v>
                </c:pt>
                <c:pt idx="71">
                  <c:v>39287</c:v>
                </c:pt>
                <c:pt idx="72">
                  <c:v>39636</c:v>
                </c:pt>
                <c:pt idx="73">
                  <c:v>40009</c:v>
                </c:pt>
                <c:pt idx="74">
                  <c:v>40364</c:v>
                </c:pt>
                <c:pt idx="75">
                  <c:v>40611</c:v>
                </c:pt>
                <c:pt idx="76">
                  <c:v>40612</c:v>
                </c:pt>
                <c:pt idx="77">
                  <c:v>40613</c:v>
                </c:pt>
                <c:pt idx="78">
                  <c:v>40614</c:v>
                </c:pt>
                <c:pt idx="79">
                  <c:v>40865</c:v>
                </c:pt>
                <c:pt idx="80">
                  <c:v>41107</c:v>
                </c:pt>
                <c:pt idx="81">
                  <c:v>41458</c:v>
                </c:pt>
                <c:pt idx="82">
                  <c:v>41835</c:v>
                </c:pt>
                <c:pt idx="83">
                  <c:v>42192</c:v>
                </c:pt>
                <c:pt idx="84">
                  <c:v>42558</c:v>
                </c:pt>
                <c:pt idx="85">
                  <c:v>42922</c:v>
                </c:pt>
              </c:numCache>
            </c:numRef>
          </c:cat>
          <c:val>
            <c:numRef>
              <c:f>よもぎ!$V$123:$V$217</c:f>
              <c:numCache>
                <c:formatCode>0.00;"△ "0.00</c:formatCode>
                <c:ptCount val="95"/>
                <c:pt idx="15">
                  <c:v>1.1444444444444444</c:v>
                </c:pt>
                <c:pt idx="18">
                  <c:v>1.6777777777777776</c:v>
                </c:pt>
                <c:pt idx="27">
                  <c:v>2.2222222222222223</c:v>
                </c:pt>
                <c:pt idx="30">
                  <c:v>0.84</c:v>
                </c:pt>
                <c:pt idx="33">
                  <c:v>3.11</c:v>
                </c:pt>
                <c:pt idx="36">
                  <c:v>0.18</c:v>
                </c:pt>
                <c:pt idx="39">
                  <c:v>0.54700000000000004</c:v>
                </c:pt>
                <c:pt idx="42">
                  <c:v>0.66700000000000004</c:v>
                </c:pt>
                <c:pt idx="45">
                  <c:v>3.62</c:v>
                </c:pt>
                <c:pt idx="48">
                  <c:v>2.56</c:v>
                </c:pt>
                <c:pt idx="51">
                  <c:v>2.4700000000000002</c:v>
                </c:pt>
                <c:pt idx="54">
                  <c:v>3.37</c:v>
                </c:pt>
                <c:pt idx="57">
                  <c:v>0.86699999999999999</c:v>
                </c:pt>
                <c:pt idx="60">
                  <c:v>1.1000000000000001</c:v>
                </c:pt>
                <c:pt idx="62">
                  <c:v>0.85</c:v>
                </c:pt>
                <c:pt idx="64">
                  <c:v>0.68799999999999994</c:v>
                </c:pt>
                <c:pt idx="65">
                  <c:v>0.77</c:v>
                </c:pt>
                <c:pt idx="66">
                  <c:v>0.34100000000000003</c:v>
                </c:pt>
                <c:pt idx="67">
                  <c:v>0.45500000000000002</c:v>
                </c:pt>
                <c:pt idx="68">
                  <c:v>0.88</c:v>
                </c:pt>
                <c:pt idx="69">
                  <c:v>0.69</c:v>
                </c:pt>
                <c:pt idx="70">
                  <c:v>0.16400000000000001</c:v>
                </c:pt>
                <c:pt idx="71">
                  <c:v>0.85</c:v>
                </c:pt>
                <c:pt idx="72">
                  <c:v>0.54</c:v>
                </c:pt>
                <c:pt idx="73">
                  <c:v>0.27700000000000002</c:v>
                </c:pt>
                <c:pt idx="74">
                  <c:v>0.79</c:v>
                </c:pt>
                <c:pt idx="79">
                  <c:v>0.33</c:v>
                </c:pt>
                <c:pt idx="80">
                  <c:v>0.16</c:v>
                </c:pt>
                <c:pt idx="81">
                  <c:v>0.19</c:v>
                </c:pt>
                <c:pt idx="82">
                  <c:v>0.28999999999999998</c:v>
                </c:pt>
                <c:pt idx="83">
                  <c:v>0.32</c:v>
                </c:pt>
                <c:pt idx="84">
                  <c:v>0.53</c:v>
                </c:pt>
                <c:pt idx="85">
                  <c:v>0.3</c:v>
                </c:pt>
              </c:numCache>
            </c:numRef>
          </c:val>
          <c:smooth val="0"/>
        </c:ser>
        <c:ser>
          <c:idx val="0"/>
          <c:order val="3"/>
          <c:tx>
            <c:strRef>
              <c:f>よもぎ!$Z$120</c:f>
              <c:strCache>
                <c:ptCount val="1"/>
                <c:pt idx="0">
                  <c:v>前網(電力)</c:v>
                </c:pt>
              </c:strCache>
            </c:strRef>
          </c:tx>
          <c:spPr>
            <a:ln w="12700">
              <a:solidFill>
                <a:srgbClr val="FF0000"/>
              </a:solidFill>
              <a:prstDash val="solid"/>
            </a:ln>
          </c:spPr>
          <c:marker>
            <c:symbol val="square"/>
            <c:size val="4"/>
            <c:spPr>
              <a:noFill/>
              <a:ln>
                <a:solidFill>
                  <a:srgbClr val="FF0000"/>
                </a:solidFill>
                <a:prstDash val="solid"/>
              </a:ln>
            </c:spPr>
          </c:marker>
          <c:cat>
            <c:numRef>
              <c:f>よもぎ!$B$123:$B$217</c:f>
              <c:numCache>
                <c:formatCode>[$-411]m\.d\.ge</c:formatCode>
                <c:ptCount val="95"/>
                <c:pt idx="0">
                  <c:v>29866</c:v>
                </c:pt>
                <c:pt idx="1">
                  <c:v>29895</c:v>
                </c:pt>
                <c:pt idx="2">
                  <c:v>30069</c:v>
                </c:pt>
                <c:pt idx="3">
                  <c:v>30083</c:v>
                </c:pt>
                <c:pt idx="4">
                  <c:v>30111</c:v>
                </c:pt>
                <c:pt idx="5">
                  <c:v>30138</c:v>
                </c:pt>
                <c:pt idx="6">
                  <c:v>30202</c:v>
                </c:pt>
                <c:pt idx="7">
                  <c:v>30243</c:v>
                </c:pt>
                <c:pt idx="8">
                  <c:v>30434</c:v>
                </c:pt>
                <c:pt idx="9">
                  <c:v>30455</c:v>
                </c:pt>
                <c:pt idx="10">
                  <c:v>30468</c:v>
                </c:pt>
                <c:pt idx="11">
                  <c:v>30523</c:v>
                </c:pt>
                <c:pt idx="12">
                  <c:v>30564</c:v>
                </c:pt>
                <c:pt idx="13">
                  <c:v>30616</c:v>
                </c:pt>
                <c:pt idx="14">
                  <c:v>30827</c:v>
                </c:pt>
                <c:pt idx="15">
                  <c:v>30888</c:v>
                </c:pt>
                <c:pt idx="16">
                  <c:v>30944</c:v>
                </c:pt>
                <c:pt idx="17">
                  <c:v>31187</c:v>
                </c:pt>
                <c:pt idx="18">
                  <c:v>31253</c:v>
                </c:pt>
                <c:pt idx="19">
                  <c:v>31294</c:v>
                </c:pt>
                <c:pt idx="20">
                  <c:v>31526</c:v>
                </c:pt>
                <c:pt idx="21">
                  <c:v>31527</c:v>
                </c:pt>
                <c:pt idx="22">
                  <c:v>31528</c:v>
                </c:pt>
                <c:pt idx="23">
                  <c:v>31553</c:v>
                </c:pt>
                <c:pt idx="24">
                  <c:v>31601</c:v>
                </c:pt>
                <c:pt idx="25">
                  <c:v>31665</c:v>
                </c:pt>
                <c:pt idx="26">
                  <c:v>31924</c:v>
                </c:pt>
                <c:pt idx="27">
                  <c:v>31968</c:v>
                </c:pt>
                <c:pt idx="28">
                  <c:v>32036</c:v>
                </c:pt>
                <c:pt idx="29">
                  <c:v>32283</c:v>
                </c:pt>
                <c:pt idx="30">
                  <c:v>32331</c:v>
                </c:pt>
                <c:pt idx="31">
                  <c:v>32413</c:v>
                </c:pt>
                <c:pt idx="32">
                  <c:v>32653</c:v>
                </c:pt>
                <c:pt idx="33">
                  <c:v>32702</c:v>
                </c:pt>
                <c:pt idx="34">
                  <c:v>32764</c:v>
                </c:pt>
                <c:pt idx="35">
                  <c:v>33016</c:v>
                </c:pt>
                <c:pt idx="36">
                  <c:v>33072</c:v>
                </c:pt>
                <c:pt idx="37">
                  <c:v>33122</c:v>
                </c:pt>
                <c:pt idx="38">
                  <c:v>33380</c:v>
                </c:pt>
                <c:pt idx="39">
                  <c:v>33448</c:v>
                </c:pt>
                <c:pt idx="40">
                  <c:v>33491</c:v>
                </c:pt>
                <c:pt idx="41">
                  <c:v>33743</c:v>
                </c:pt>
                <c:pt idx="42">
                  <c:v>33793</c:v>
                </c:pt>
                <c:pt idx="43">
                  <c:v>33869</c:v>
                </c:pt>
                <c:pt idx="44">
                  <c:v>34113</c:v>
                </c:pt>
                <c:pt idx="45">
                  <c:v>34162</c:v>
                </c:pt>
                <c:pt idx="46">
                  <c:v>34233</c:v>
                </c:pt>
                <c:pt idx="47">
                  <c:v>34472</c:v>
                </c:pt>
                <c:pt idx="48">
                  <c:v>34526</c:v>
                </c:pt>
                <c:pt idx="49">
                  <c:v>34596</c:v>
                </c:pt>
                <c:pt idx="50">
                  <c:v>34842</c:v>
                </c:pt>
                <c:pt idx="51">
                  <c:v>34890</c:v>
                </c:pt>
                <c:pt idx="52">
                  <c:v>34960</c:v>
                </c:pt>
                <c:pt idx="53">
                  <c:v>35209</c:v>
                </c:pt>
                <c:pt idx="54">
                  <c:v>35272</c:v>
                </c:pt>
                <c:pt idx="55">
                  <c:v>35332</c:v>
                </c:pt>
                <c:pt idx="56">
                  <c:v>35576</c:v>
                </c:pt>
                <c:pt idx="57">
                  <c:v>35618</c:v>
                </c:pt>
                <c:pt idx="58">
                  <c:v>35698</c:v>
                </c:pt>
                <c:pt idx="59">
                  <c:v>35942</c:v>
                </c:pt>
                <c:pt idx="60">
                  <c:v>35982</c:v>
                </c:pt>
                <c:pt idx="61">
                  <c:v>36066</c:v>
                </c:pt>
                <c:pt idx="62">
                  <c:v>36349</c:v>
                </c:pt>
                <c:pt idx="63">
                  <c:v>36368</c:v>
                </c:pt>
                <c:pt idx="64">
                  <c:v>36713</c:v>
                </c:pt>
                <c:pt idx="65">
                  <c:v>37090</c:v>
                </c:pt>
                <c:pt idx="66">
                  <c:v>37441</c:v>
                </c:pt>
                <c:pt idx="67">
                  <c:v>37809</c:v>
                </c:pt>
                <c:pt idx="68">
                  <c:v>38173</c:v>
                </c:pt>
                <c:pt idx="69">
                  <c:v>38553</c:v>
                </c:pt>
                <c:pt idx="70">
                  <c:v>38908</c:v>
                </c:pt>
                <c:pt idx="71">
                  <c:v>39287</c:v>
                </c:pt>
                <c:pt idx="72">
                  <c:v>39636</c:v>
                </c:pt>
                <c:pt idx="73">
                  <c:v>40009</c:v>
                </c:pt>
                <c:pt idx="74">
                  <c:v>40364</c:v>
                </c:pt>
                <c:pt idx="75">
                  <c:v>40611</c:v>
                </c:pt>
                <c:pt idx="76">
                  <c:v>40612</c:v>
                </c:pt>
                <c:pt idx="77">
                  <c:v>40613</c:v>
                </c:pt>
                <c:pt idx="78">
                  <c:v>40614</c:v>
                </c:pt>
                <c:pt idx="79">
                  <c:v>40865</c:v>
                </c:pt>
                <c:pt idx="80">
                  <c:v>41107</c:v>
                </c:pt>
                <c:pt idx="81">
                  <c:v>41458</c:v>
                </c:pt>
                <c:pt idx="82">
                  <c:v>41835</c:v>
                </c:pt>
                <c:pt idx="83">
                  <c:v>42192</c:v>
                </c:pt>
                <c:pt idx="84">
                  <c:v>42558</c:v>
                </c:pt>
                <c:pt idx="85">
                  <c:v>42922</c:v>
                </c:pt>
              </c:numCache>
            </c:numRef>
          </c:cat>
          <c:val>
            <c:numRef>
              <c:f>よもぎ!$AD$123:$AD$217</c:f>
              <c:numCache>
                <c:formatCode>0.00;"△ "0.00</c:formatCode>
                <c:ptCount val="95"/>
                <c:pt idx="15">
                  <c:v>0.3888888888888889</c:v>
                </c:pt>
                <c:pt idx="18">
                  <c:v>0.87777777777777777</c:v>
                </c:pt>
                <c:pt idx="24">
                  <c:v>0.53703703703703709</c:v>
                </c:pt>
                <c:pt idx="27">
                  <c:v>1.037037037037037</c:v>
                </c:pt>
                <c:pt idx="30">
                  <c:v>0.64</c:v>
                </c:pt>
                <c:pt idx="33">
                  <c:v>0.7</c:v>
                </c:pt>
                <c:pt idx="36">
                  <c:v>0.56999999999999995</c:v>
                </c:pt>
                <c:pt idx="39">
                  <c:v>0.55000000000000004</c:v>
                </c:pt>
                <c:pt idx="42">
                  <c:v>0.7</c:v>
                </c:pt>
                <c:pt idx="45">
                  <c:v>0.21</c:v>
                </c:pt>
                <c:pt idx="48">
                  <c:v>0.36</c:v>
                </c:pt>
                <c:pt idx="51">
                  <c:v>0.34</c:v>
                </c:pt>
                <c:pt idx="54">
                  <c:v>0.34</c:v>
                </c:pt>
                <c:pt idx="57">
                  <c:v>0.28000000000000003</c:v>
                </c:pt>
                <c:pt idx="60">
                  <c:v>0.24</c:v>
                </c:pt>
                <c:pt idx="62" formatCode="0.000;&quot;△ &quot;0.000">
                  <c:v>1</c:v>
                </c:pt>
                <c:pt idx="63" formatCode="0.000;&quot;△ &quot;0.000">
                  <c:v>0.62</c:v>
                </c:pt>
                <c:pt idx="64" formatCode="0.000;&quot;△ &quot;0.000">
                  <c:v>0.11</c:v>
                </c:pt>
                <c:pt idx="65" formatCode="0.000;&quot;△ &quot;0.000">
                  <c:v>0.35</c:v>
                </c:pt>
                <c:pt idx="66" formatCode="0.000;&quot;△ &quot;0.000">
                  <c:v>0.28000000000000003</c:v>
                </c:pt>
                <c:pt idx="67" formatCode="0.000;&quot;△ &quot;0.000">
                  <c:v>0.44</c:v>
                </c:pt>
                <c:pt idx="68" formatCode="0.000;&quot;△ &quot;0.000">
                  <c:v>0.4</c:v>
                </c:pt>
                <c:pt idx="69" formatCode="0.000;&quot;△ &quot;0.000">
                  <c:v>0.56999999999999995</c:v>
                </c:pt>
                <c:pt idx="70" formatCode="0.000;&quot;△ &quot;0.000">
                  <c:v>0.41</c:v>
                </c:pt>
                <c:pt idx="71" formatCode="0.000;&quot;△ &quot;0.000">
                  <c:v>0.49</c:v>
                </c:pt>
                <c:pt idx="72" formatCode="0.000;&quot;△ &quot;0.000">
                  <c:v>0.45</c:v>
                </c:pt>
                <c:pt idx="73" formatCode="0.000;&quot;△ &quot;0.000">
                  <c:v>7.6999999999999999E-2</c:v>
                </c:pt>
                <c:pt idx="74" formatCode="0.000;&quot;△ &quot;0.000">
                  <c:v>6.5000000000000002E-2</c:v>
                </c:pt>
                <c:pt idx="79">
                  <c:v>0.2</c:v>
                </c:pt>
                <c:pt idx="80" formatCode="0.000;&quot;△ &quot;0.000">
                  <c:v>7.0999999999999994E-2</c:v>
                </c:pt>
                <c:pt idx="81" formatCode="0.000;&quot;△ &quot;0.000">
                  <c:v>3.1E-2</c:v>
                </c:pt>
                <c:pt idx="82">
                  <c:v>2.9000000000000001E-2</c:v>
                </c:pt>
                <c:pt idx="83" formatCode="0.000;&quot;△ &quot;0.000">
                  <c:v>7.4999999999999997E-2</c:v>
                </c:pt>
                <c:pt idx="84" formatCode="0.000;&quot;△ &quot;0.000">
                  <c:v>0.13</c:v>
                </c:pt>
                <c:pt idx="85" formatCode="0.000;&quot;△ &quot;0.000">
                  <c:v>7.4999999999999997E-2</c:v>
                </c:pt>
              </c:numCache>
            </c:numRef>
          </c:val>
          <c:smooth val="0"/>
        </c:ser>
        <c:ser>
          <c:idx val="0"/>
          <c:order val="4"/>
          <c:tx>
            <c:strRef>
              <c:f>よもぎ!$AJ$122</c:f>
              <c:strCache>
                <c:ptCount val="1"/>
                <c:pt idx="0">
                  <c:v>Sr90崩壊</c:v>
                </c:pt>
              </c:strCache>
            </c:strRef>
          </c:tx>
          <c:spPr>
            <a:ln w="28575">
              <a:solidFill>
                <a:srgbClr val="C00000"/>
              </a:solidFill>
              <a:prstDash val="sysDash"/>
            </a:ln>
          </c:spPr>
          <c:marker>
            <c:symbol val="none"/>
          </c:marker>
          <c:cat>
            <c:numRef>
              <c:f>よもぎ!$B$123:$B$217</c:f>
              <c:numCache>
                <c:formatCode>[$-411]m\.d\.ge</c:formatCode>
                <c:ptCount val="95"/>
                <c:pt idx="0">
                  <c:v>29866</c:v>
                </c:pt>
                <c:pt idx="1">
                  <c:v>29895</c:v>
                </c:pt>
                <c:pt idx="2">
                  <c:v>30069</c:v>
                </c:pt>
                <c:pt idx="3">
                  <c:v>30083</c:v>
                </c:pt>
                <c:pt idx="4">
                  <c:v>30111</c:v>
                </c:pt>
                <c:pt idx="5">
                  <c:v>30138</c:v>
                </c:pt>
                <c:pt idx="6">
                  <c:v>30202</c:v>
                </c:pt>
                <c:pt idx="7">
                  <c:v>30243</c:v>
                </c:pt>
                <c:pt idx="8">
                  <c:v>30434</c:v>
                </c:pt>
                <c:pt idx="9">
                  <c:v>30455</c:v>
                </c:pt>
                <c:pt idx="10">
                  <c:v>30468</c:v>
                </c:pt>
                <c:pt idx="11">
                  <c:v>30523</c:v>
                </c:pt>
                <c:pt idx="12">
                  <c:v>30564</c:v>
                </c:pt>
                <c:pt idx="13">
                  <c:v>30616</c:v>
                </c:pt>
                <c:pt idx="14">
                  <c:v>30827</c:v>
                </c:pt>
                <c:pt idx="15">
                  <c:v>30888</c:v>
                </c:pt>
                <c:pt idx="16">
                  <c:v>30944</c:v>
                </c:pt>
                <c:pt idx="17">
                  <c:v>31187</c:v>
                </c:pt>
                <c:pt idx="18">
                  <c:v>31253</c:v>
                </c:pt>
                <c:pt idx="19">
                  <c:v>31294</c:v>
                </c:pt>
                <c:pt idx="20">
                  <c:v>31526</c:v>
                </c:pt>
                <c:pt idx="21">
                  <c:v>31527</c:v>
                </c:pt>
                <c:pt idx="22">
                  <c:v>31528</c:v>
                </c:pt>
                <c:pt idx="23">
                  <c:v>31553</c:v>
                </c:pt>
                <c:pt idx="24">
                  <c:v>31601</c:v>
                </c:pt>
                <c:pt idx="25">
                  <c:v>31665</c:v>
                </c:pt>
                <c:pt idx="26">
                  <c:v>31924</c:v>
                </c:pt>
                <c:pt idx="27">
                  <c:v>31968</c:v>
                </c:pt>
                <c:pt idx="28">
                  <c:v>32036</c:v>
                </c:pt>
                <c:pt idx="29">
                  <c:v>32283</c:v>
                </c:pt>
                <c:pt idx="30">
                  <c:v>32331</c:v>
                </c:pt>
                <c:pt idx="31">
                  <c:v>32413</c:v>
                </c:pt>
                <c:pt idx="32">
                  <c:v>32653</c:v>
                </c:pt>
                <c:pt idx="33">
                  <c:v>32702</c:v>
                </c:pt>
                <c:pt idx="34">
                  <c:v>32764</c:v>
                </c:pt>
                <c:pt idx="35">
                  <c:v>33016</c:v>
                </c:pt>
                <c:pt idx="36">
                  <c:v>33072</c:v>
                </c:pt>
                <c:pt idx="37">
                  <c:v>33122</c:v>
                </c:pt>
                <c:pt idx="38">
                  <c:v>33380</c:v>
                </c:pt>
                <c:pt idx="39">
                  <c:v>33448</c:v>
                </c:pt>
                <c:pt idx="40">
                  <c:v>33491</c:v>
                </c:pt>
                <c:pt idx="41">
                  <c:v>33743</c:v>
                </c:pt>
                <c:pt idx="42">
                  <c:v>33793</c:v>
                </c:pt>
                <c:pt idx="43">
                  <c:v>33869</c:v>
                </c:pt>
                <c:pt idx="44">
                  <c:v>34113</c:v>
                </c:pt>
                <c:pt idx="45">
                  <c:v>34162</c:v>
                </c:pt>
                <c:pt idx="46">
                  <c:v>34233</c:v>
                </c:pt>
                <c:pt idx="47">
                  <c:v>34472</c:v>
                </c:pt>
                <c:pt idx="48">
                  <c:v>34526</c:v>
                </c:pt>
                <c:pt idx="49">
                  <c:v>34596</c:v>
                </c:pt>
                <c:pt idx="50">
                  <c:v>34842</c:v>
                </c:pt>
                <c:pt idx="51">
                  <c:v>34890</c:v>
                </c:pt>
                <c:pt idx="52">
                  <c:v>34960</c:v>
                </c:pt>
                <c:pt idx="53">
                  <c:v>35209</c:v>
                </c:pt>
                <c:pt idx="54">
                  <c:v>35272</c:v>
                </c:pt>
                <c:pt idx="55">
                  <c:v>35332</c:v>
                </c:pt>
                <c:pt idx="56">
                  <c:v>35576</c:v>
                </c:pt>
                <c:pt idx="57">
                  <c:v>35618</c:v>
                </c:pt>
                <c:pt idx="58">
                  <c:v>35698</c:v>
                </c:pt>
                <c:pt idx="59">
                  <c:v>35942</c:v>
                </c:pt>
                <c:pt idx="60">
                  <c:v>35982</c:v>
                </c:pt>
                <c:pt idx="61">
                  <c:v>36066</c:v>
                </c:pt>
                <c:pt idx="62">
                  <c:v>36349</c:v>
                </c:pt>
                <c:pt idx="63">
                  <c:v>36368</c:v>
                </c:pt>
                <c:pt idx="64">
                  <c:v>36713</c:v>
                </c:pt>
                <c:pt idx="65">
                  <c:v>37090</c:v>
                </c:pt>
                <c:pt idx="66">
                  <c:v>37441</c:v>
                </c:pt>
                <c:pt idx="67">
                  <c:v>37809</c:v>
                </c:pt>
                <c:pt idx="68">
                  <c:v>38173</c:v>
                </c:pt>
                <c:pt idx="69">
                  <c:v>38553</c:v>
                </c:pt>
                <c:pt idx="70">
                  <c:v>38908</c:v>
                </c:pt>
                <c:pt idx="71">
                  <c:v>39287</c:v>
                </c:pt>
                <c:pt idx="72">
                  <c:v>39636</c:v>
                </c:pt>
                <c:pt idx="73">
                  <c:v>40009</c:v>
                </c:pt>
                <c:pt idx="74">
                  <c:v>40364</c:v>
                </c:pt>
                <c:pt idx="75">
                  <c:v>40611</c:v>
                </c:pt>
                <c:pt idx="76">
                  <c:v>40612</c:v>
                </c:pt>
                <c:pt idx="77">
                  <c:v>40613</c:v>
                </c:pt>
                <c:pt idx="78">
                  <c:v>40614</c:v>
                </c:pt>
                <c:pt idx="79">
                  <c:v>40865</c:v>
                </c:pt>
                <c:pt idx="80">
                  <c:v>41107</c:v>
                </c:pt>
                <c:pt idx="81">
                  <c:v>41458</c:v>
                </c:pt>
                <c:pt idx="82">
                  <c:v>41835</c:v>
                </c:pt>
                <c:pt idx="83">
                  <c:v>42192</c:v>
                </c:pt>
                <c:pt idx="84">
                  <c:v>42558</c:v>
                </c:pt>
                <c:pt idx="85">
                  <c:v>42922</c:v>
                </c:pt>
              </c:numCache>
            </c:numRef>
          </c:cat>
          <c:val>
            <c:numRef>
              <c:f>よもぎ!$AJ$123:$AJ$217</c:f>
              <c:numCache>
                <c:formatCode>0.00_ </c:formatCode>
                <c:ptCount val="95"/>
                <c:pt idx="0">
                  <c:v>1</c:v>
                </c:pt>
                <c:pt idx="1">
                  <c:v>0.9980895804832044</c:v>
                </c:pt>
                <c:pt idx="2">
                  <c:v>0.98670346356922556</c:v>
                </c:pt>
                <c:pt idx="3">
                  <c:v>0.98579300504836442</c:v>
                </c:pt>
                <c:pt idx="4">
                  <c:v>0.98397460754707733</c:v>
                </c:pt>
                <c:pt idx="5">
                  <c:v>0.98222432955504579</c:v>
                </c:pt>
                <c:pt idx="6">
                  <c:v>0.97808794874044702</c:v>
                </c:pt>
                <c:pt idx="7">
                  <c:v>0.97544723846146697</c:v>
                </c:pt>
                <c:pt idx="8">
                  <c:v>0.96323905374469609</c:v>
                </c:pt>
                <c:pt idx="9">
                  <c:v>0.9619061504462566</c:v>
                </c:pt>
                <c:pt idx="10">
                  <c:v>0.96108194430380434</c:v>
                </c:pt>
                <c:pt idx="11">
                  <c:v>0.95760272547779968</c:v>
                </c:pt>
                <c:pt idx="12">
                  <c:v>0.95501732263789685</c:v>
                </c:pt>
                <c:pt idx="13">
                  <c:v>0.95174831330780463</c:v>
                </c:pt>
                <c:pt idx="14">
                  <c:v>0.93859810074523875</c:v>
                </c:pt>
                <c:pt idx="15">
                  <c:v>0.93483034894390404</c:v>
                </c:pt>
                <c:pt idx="16">
                  <c:v>0.93138474657653603</c:v>
                </c:pt>
                <c:pt idx="17">
                  <c:v>0.91657981022208357</c:v>
                </c:pt>
                <c:pt idx="18">
                  <c:v>0.91259951340525014</c:v>
                </c:pt>
                <c:pt idx="19">
                  <c:v>0.91013561338609061</c:v>
                </c:pt>
                <c:pt idx="20">
                  <c:v>0.89631834043791969</c:v>
                </c:pt>
                <c:pt idx="22">
                  <c:v>0.89620014259167502</c:v>
                </c:pt>
                <c:pt idx="23">
                  <c:v>0.89472398398492792</c:v>
                </c:pt>
                <c:pt idx="24">
                  <c:v>0.89189657179014081</c:v>
                </c:pt>
                <c:pt idx="25">
                  <c:v>0.88814058269767904</c:v>
                </c:pt>
                <c:pt idx="26">
                  <c:v>0.87310140247513468</c:v>
                </c:pt>
                <c:pt idx="27">
                  <c:v>0.87057190984762145</c:v>
                </c:pt>
                <c:pt idx="28">
                  <c:v>0.86667710067945336</c:v>
                </c:pt>
                <c:pt idx="29">
                  <c:v>0.85267580249340225</c:v>
                </c:pt>
                <c:pt idx="30">
                  <c:v>0.849981266518819</c:v>
                </c:pt>
                <c:pt idx="31">
                  <c:v>0.84539778449556346</c:v>
                </c:pt>
                <c:pt idx="32">
                  <c:v>0.83212425745787988</c:v>
                </c:pt>
                <c:pt idx="33">
                  <c:v>0.82943997160991889</c:v>
                </c:pt>
                <c:pt idx="34">
                  <c:v>0.82605593446609737</c:v>
                </c:pt>
                <c:pt idx="35">
                  <c:v>0.81244297254994069</c:v>
                </c:pt>
                <c:pt idx="36">
                  <c:v>0.80944846618551647</c:v>
                </c:pt>
                <c:pt idx="37">
                  <c:v>0.80678412770495023</c:v>
                </c:pt>
                <c:pt idx="38">
                  <c:v>0.79317488328870023</c:v>
                </c:pt>
                <c:pt idx="39">
                  <c:v>0.78962633689931072</c:v>
                </c:pt>
                <c:pt idx="40">
                  <c:v>0.78739060126876548</c:v>
                </c:pt>
                <c:pt idx="41">
                  <c:v>0.77441482345398671</c:v>
                </c:pt>
                <c:pt idx="42">
                  <c:v>0.77186579989011173</c:v>
                </c:pt>
                <c:pt idx="43">
                  <c:v>0.76800734387652181</c:v>
                </c:pt>
                <c:pt idx="44">
                  <c:v>0.75574955692026935</c:v>
                </c:pt>
                <c:pt idx="45">
                  <c:v>0.7533116423635644</c:v>
                </c:pt>
                <c:pt idx="46">
                  <c:v>0.74979310047103609</c:v>
                </c:pt>
                <c:pt idx="47">
                  <c:v>0.7380693217353711</c:v>
                </c:pt>
                <c:pt idx="48">
                  <c:v>0.73544592568312306</c:v>
                </c:pt>
                <c:pt idx="49">
                  <c:v>0.73205910041020439</c:v>
                </c:pt>
                <c:pt idx="50">
                  <c:v>0.72028006952412482</c:v>
                </c:pt>
                <c:pt idx="51">
                  <c:v>0.71800391655551388</c:v>
                </c:pt>
                <c:pt idx="52">
                  <c:v>0.71469741403000719</c:v>
                </c:pt>
                <c:pt idx="53">
                  <c:v>0.70305864556943076</c:v>
                </c:pt>
                <c:pt idx="54">
                  <c:v>0.70014406365961845</c:v>
                </c:pt>
                <c:pt idx="55">
                  <c:v>0.697379505375746</c:v>
                </c:pt>
                <c:pt idx="56">
                  <c:v>0.68624897456414602</c:v>
                </c:pt>
                <c:pt idx="57">
                  <c:v>0.68435106428403181</c:v>
                </c:pt>
                <c:pt idx="58">
                  <c:v>0.68075050578306162</c:v>
                </c:pt>
                <c:pt idx="59">
                  <c:v>0.66988538224383731</c:v>
                </c:pt>
                <c:pt idx="60">
                  <c:v>0.66812083294697755</c:v>
                </c:pt>
                <c:pt idx="61">
                  <c:v>0.66443039408593252</c:v>
                </c:pt>
                <c:pt idx="62">
                  <c:v>0.65214650212210135</c:v>
                </c:pt>
                <c:pt idx="63">
                  <c:v>0.65132997114272817</c:v>
                </c:pt>
                <c:pt idx="64">
                  <c:v>0.63668004178106852</c:v>
                </c:pt>
                <c:pt idx="65">
                  <c:v>0.62104778853887477</c:v>
                </c:pt>
                <c:pt idx="66">
                  <c:v>0.60683884050594616</c:v>
                </c:pt>
                <c:pt idx="67">
                  <c:v>0.59229066525659946</c:v>
                </c:pt>
                <c:pt idx="68">
                  <c:v>0.5782437600677407</c:v>
                </c:pt>
                <c:pt idx="69">
                  <c:v>0.5639347110925218</c:v>
                </c:pt>
                <c:pt idx="70">
                  <c:v>0.55088713261809308</c:v>
                </c:pt>
                <c:pt idx="71">
                  <c:v>0.53729047016954701</c:v>
                </c:pt>
                <c:pt idx="72">
                  <c:v>0.52506704603528742</c:v>
                </c:pt>
                <c:pt idx="73">
                  <c:v>0.51231030827028889</c:v>
                </c:pt>
                <c:pt idx="74">
                  <c:v>0.50045714722356871</c:v>
                </c:pt>
                <c:pt idx="75">
                  <c:v>0.49237218715929065</c:v>
                </c:pt>
                <c:pt idx="77">
                  <c:v>0.49230725784852297</c:v>
                </c:pt>
                <c:pt idx="78">
                  <c:v>0.49227479640405475</c:v>
                </c:pt>
                <c:pt idx="79">
                  <c:v>0.48419429639819334</c:v>
                </c:pt>
                <c:pt idx="80">
                  <c:v>0.47652914979230054</c:v>
                </c:pt>
                <c:pt idx="81">
                  <c:v>0.4656266426897403</c:v>
                </c:pt>
                <c:pt idx="82">
                  <c:v>0.45419422276579136</c:v>
                </c:pt>
                <c:pt idx="83">
                  <c:v>0.44362716614759518</c:v>
                </c:pt>
                <c:pt idx="84">
                  <c:v>0.43304888573025285</c:v>
                </c:pt>
                <c:pt idx="85">
                  <c:v>0.42277859616329094</c:v>
                </c:pt>
              </c:numCache>
            </c:numRef>
          </c:val>
          <c:smooth val="0"/>
        </c:ser>
        <c:dLbls>
          <c:showLegendKey val="0"/>
          <c:showVal val="0"/>
          <c:showCatName val="0"/>
          <c:showSerName val="0"/>
          <c:showPercent val="0"/>
          <c:showBubbleSize val="0"/>
        </c:dLbls>
        <c:marker val="1"/>
        <c:smooth val="0"/>
        <c:axId val="269986048"/>
        <c:axId val="270000128"/>
      </c:lineChart>
      <c:dateAx>
        <c:axId val="269986048"/>
        <c:scaling>
          <c:orientation val="minMax"/>
          <c:min val="29677"/>
        </c:scaling>
        <c:delete val="0"/>
        <c:axPos val="b"/>
        <c:majorGridlines>
          <c:spPr>
            <a:ln w="3175">
              <a:solidFill>
                <a:schemeClr val="bg1">
                  <a:lumMod val="85000"/>
                </a:schemeClr>
              </a:solidFill>
              <a:prstDash val="solid"/>
            </a:ln>
          </c:spPr>
        </c:majorGridlines>
        <c:minorGridlines>
          <c:spPr>
            <a:ln w="3175">
              <a:pattFill prst="pct50">
                <a:fgClr>
                  <a:srgbClr val="000000"/>
                </a:fgClr>
                <a:bgClr>
                  <a:srgbClr val="FFFFFF"/>
                </a:bgClr>
              </a:pattFill>
              <a:prstDash val="solid"/>
            </a:ln>
          </c:spPr>
        </c:minorGridlines>
        <c:numFmt formatCode="[$-411]ge"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70000128"/>
        <c:crossesAt val="0.01"/>
        <c:auto val="0"/>
        <c:lblOffset val="100"/>
        <c:baseTimeUnit val="days"/>
        <c:majorUnit val="24"/>
        <c:majorTimeUnit val="months"/>
        <c:minorUnit val="24"/>
        <c:minorTimeUnit val="months"/>
      </c:dateAx>
      <c:valAx>
        <c:axId val="270000128"/>
        <c:scaling>
          <c:logBase val="10"/>
          <c:orientation val="minMax"/>
        </c:scaling>
        <c:delete val="0"/>
        <c:axPos val="l"/>
        <c:minorGridlines/>
        <c:title>
          <c:tx>
            <c:rich>
              <a:bodyPr rot="0" vert="horz"/>
              <a:lstStyle/>
              <a:p>
                <a:pPr algn="ctr">
                  <a:defRPr sz="1100" b="0" i="0" u="none" strike="noStrike" baseline="0">
                    <a:solidFill>
                      <a:srgbClr val="000000"/>
                    </a:solidFill>
                    <a:latin typeface="Meiryo UI"/>
                    <a:ea typeface="Meiryo UI"/>
                    <a:cs typeface="Meiryo UI"/>
                  </a:defRPr>
                </a:pPr>
                <a:r>
                  <a:rPr lang="en-US" altLang="en-US"/>
                  <a:t>Bq/kg</a:t>
                </a:r>
                <a:r>
                  <a:rPr lang="ja-JP" altLang="en-US"/>
                  <a:t>生</a:t>
                </a:r>
              </a:p>
            </c:rich>
          </c:tx>
          <c:layout>
            <c:manualLayout>
              <c:xMode val="edge"/>
              <c:yMode val="edge"/>
              <c:x val="2.2238105125297471E-2"/>
              <c:y val="0.11442136820053457"/>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69986048"/>
        <c:crosses val="autoZero"/>
        <c:crossBetween val="midCat"/>
      </c:valAx>
      <c:spPr>
        <a:solidFill>
          <a:srgbClr val="FFFFFF"/>
        </a:solidFill>
        <a:ln w="12700">
          <a:solidFill>
            <a:srgbClr val="808080"/>
          </a:solidFill>
          <a:prstDash val="solid"/>
        </a:ln>
      </c:spPr>
    </c:plotArea>
    <c:legend>
      <c:legendPos val="r"/>
      <c:layout>
        <c:manualLayout>
          <c:xMode val="edge"/>
          <c:yMode val="edge"/>
          <c:x val="0.12517553849157284"/>
          <c:y val="0.58007693419056561"/>
          <c:w val="0.29945679052515134"/>
          <c:h val="0.25839666257314164"/>
        </c:manualLayout>
      </c:layout>
      <c:overlay val="0"/>
      <c:spPr>
        <a:solidFill>
          <a:srgbClr val="FFFFFF"/>
        </a:solidFill>
        <a:ln w="25400">
          <a:noFill/>
        </a:ln>
      </c:spPr>
      <c:txPr>
        <a:bodyPr/>
        <a:lstStyle/>
        <a:p>
          <a:pPr>
            <a:defRPr sz="92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Meiryo UI"/>
                <a:ea typeface="Meiryo UI"/>
                <a:cs typeface="Meiryo UI"/>
              </a:defRPr>
            </a:pPr>
            <a:r>
              <a:rPr lang="ja-JP" altLang="en-US"/>
              <a:t>よもぎの</a:t>
            </a:r>
            <a:r>
              <a:rPr lang="en-US" altLang="en-US"/>
              <a:t>Cs-13</a:t>
            </a:r>
            <a:r>
              <a:rPr lang="en-US" altLang="ja-JP"/>
              <a:t>4</a:t>
            </a:r>
            <a:endParaRPr lang="ja-JP" altLang="en-US"/>
          </a:p>
        </c:rich>
      </c:tx>
      <c:layout>
        <c:manualLayout>
          <c:xMode val="edge"/>
          <c:yMode val="edge"/>
          <c:x val="0.20273041831327057"/>
          <c:y val="9.4827295104546912E-3"/>
        </c:manualLayout>
      </c:layout>
      <c:overlay val="0"/>
      <c:spPr>
        <a:solidFill>
          <a:srgbClr val="FFFFFF"/>
        </a:solidFill>
        <a:ln w="25400">
          <a:noFill/>
        </a:ln>
      </c:spPr>
    </c:title>
    <c:autoTitleDeleted val="0"/>
    <c:plotArea>
      <c:layout>
        <c:manualLayout>
          <c:layoutTarget val="inner"/>
          <c:xMode val="edge"/>
          <c:yMode val="edge"/>
          <c:x val="9.372814460910156E-2"/>
          <c:y val="5.1224106602059359E-2"/>
          <c:w val="0.86420716845878132"/>
          <c:h val="0.83727393368305736"/>
        </c:manualLayout>
      </c:layout>
      <c:lineChart>
        <c:grouping val="standard"/>
        <c:varyColors val="0"/>
        <c:ser>
          <c:idx val="1"/>
          <c:order val="0"/>
          <c:tx>
            <c:strRef>
              <c:f>よもぎ!$C$120</c:f>
              <c:strCache>
                <c:ptCount val="1"/>
                <c:pt idx="0">
                  <c:v>前網(県)</c:v>
                </c:pt>
              </c:strCache>
            </c:strRef>
          </c:tx>
          <c:spPr>
            <a:ln w="12700">
              <a:solidFill>
                <a:srgbClr val="000080"/>
              </a:solidFill>
              <a:prstDash val="solid"/>
            </a:ln>
          </c:spPr>
          <c:marker>
            <c:symbol val="square"/>
            <c:size val="6"/>
            <c:spPr>
              <a:noFill/>
              <a:ln>
                <a:solidFill>
                  <a:srgbClr val="000080"/>
                </a:solidFill>
                <a:prstDash val="solid"/>
              </a:ln>
            </c:spPr>
          </c:marker>
          <c:cat>
            <c:numRef>
              <c:f>よもぎ!$B$123:$B$217</c:f>
              <c:numCache>
                <c:formatCode>[$-411]m\.d\.ge</c:formatCode>
                <c:ptCount val="95"/>
                <c:pt idx="0">
                  <c:v>29866</c:v>
                </c:pt>
                <c:pt idx="1">
                  <c:v>29895</c:v>
                </c:pt>
                <c:pt idx="2">
                  <c:v>30069</c:v>
                </c:pt>
                <c:pt idx="3">
                  <c:v>30083</c:v>
                </c:pt>
                <c:pt idx="4">
                  <c:v>30111</c:v>
                </c:pt>
                <c:pt idx="5">
                  <c:v>30138</c:v>
                </c:pt>
                <c:pt idx="6">
                  <c:v>30202</c:v>
                </c:pt>
                <c:pt idx="7">
                  <c:v>30243</c:v>
                </c:pt>
                <c:pt idx="8">
                  <c:v>30434</c:v>
                </c:pt>
                <c:pt idx="9">
                  <c:v>30455</c:v>
                </c:pt>
                <c:pt idx="10">
                  <c:v>30468</c:v>
                </c:pt>
                <c:pt idx="11">
                  <c:v>30523</c:v>
                </c:pt>
                <c:pt idx="12">
                  <c:v>30564</c:v>
                </c:pt>
                <c:pt idx="13">
                  <c:v>30616</c:v>
                </c:pt>
                <c:pt idx="14">
                  <c:v>30827</c:v>
                </c:pt>
                <c:pt idx="15">
                  <c:v>30888</c:v>
                </c:pt>
                <c:pt idx="16">
                  <c:v>30944</c:v>
                </c:pt>
                <c:pt idx="17">
                  <c:v>31187</c:v>
                </c:pt>
                <c:pt idx="18">
                  <c:v>31253</c:v>
                </c:pt>
                <c:pt idx="19">
                  <c:v>31294</c:v>
                </c:pt>
                <c:pt idx="20">
                  <c:v>31526</c:v>
                </c:pt>
                <c:pt idx="21">
                  <c:v>31527</c:v>
                </c:pt>
                <c:pt idx="22">
                  <c:v>31528</c:v>
                </c:pt>
                <c:pt idx="23">
                  <c:v>31553</c:v>
                </c:pt>
                <c:pt idx="24">
                  <c:v>31601</c:v>
                </c:pt>
                <c:pt idx="25">
                  <c:v>31665</c:v>
                </c:pt>
                <c:pt idx="26">
                  <c:v>31924</c:v>
                </c:pt>
                <c:pt idx="27">
                  <c:v>31968</c:v>
                </c:pt>
                <c:pt idx="28">
                  <c:v>32036</c:v>
                </c:pt>
                <c:pt idx="29">
                  <c:v>32283</c:v>
                </c:pt>
                <c:pt idx="30">
                  <c:v>32331</c:v>
                </c:pt>
                <c:pt idx="31">
                  <c:v>32413</c:v>
                </c:pt>
                <c:pt idx="32">
                  <c:v>32653</c:v>
                </c:pt>
                <c:pt idx="33">
                  <c:v>32702</c:v>
                </c:pt>
                <c:pt idx="34">
                  <c:v>32764</c:v>
                </c:pt>
                <c:pt idx="35">
                  <c:v>33016</c:v>
                </c:pt>
                <c:pt idx="36">
                  <c:v>33072</c:v>
                </c:pt>
                <c:pt idx="37">
                  <c:v>33122</c:v>
                </c:pt>
                <c:pt idx="38">
                  <c:v>33380</c:v>
                </c:pt>
                <c:pt idx="39">
                  <c:v>33448</c:v>
                </c:pt>
                <c:pt idx="40">
                  <c:v>33491</c:v>
                </c:pt>
                <c:pt idx="41">
                  <c:v>33743</c:v>
                </c:pt>
                <c:pt idx="42">
                  <c:v>33793</c:v>
                </c:pt>
                <c:pt idx="43">
                  <c:v>33869</c:v>
                </c:pt>
                <c:pt idx="44">
                  <c:v>34113</c:v>
                </c:pt>
                <c:pt idx="45">
                  <c:v>34162</c:v>
                </c:pt>
                <c:pt idx="46">
                  <c:v>34233</c:v>
                </c:pt>
                <c:pt idx="47">
                  <c:v>34472</c:v>
                </c:pt>
                <c:pt idx="48">
                  <c:v>34526</c:v>
                </c:pt>
                <c:pt idx="49">
                  <c:v>34596</c:v>
                </c:pt>
                <c:pt idx="50">
                  <c:v>34842</c:v>
                </c:pt>
                <c:pt idx="51">
                  <c:v>34890</c:v>
                </c:pt>
                <c:pt idx="52">
                  <c:v>34960</c:v>
                </c:pt>
                <c:pt idx="53">
                  <c:v>35209</c:v>
                </c:pt>
                <c:pt idx="54">
                  <c:v>35272</c:v>
                </c:pt>
                <c:pt idx="55">
                  <c:v>35332</c:v>
                </c:pt>
                <c:pt idx="56">
                  <c:v>35576</c:v>
                </c:pt>
                <c:pt idx="57">
                  <c:v>35618</c:v>
                </c:pt>
                <c:pt idx="58">
                  <c:v>35698</c:v>
                </c:pt>
                <c:pt idx="59">
                  <c:v>35942</c:v>
                </c:pt>
                <c:pt idx="60">
                  <c:v>35982</c:v>
                </c:pt>
                <c:pt idx="61">
                  <c:v>36066</c:v>
                </c:pt>
                <c:pt idx="62">
                  <c:v>36349</c:v>
                </c:pt>
                <c:pt idx="63">
                  <c:v>36368</c:v>
                </c:pt>
                <c:pt idx="64">
                  <c:v>36713</c:v>
                </c:pt>
                <c:pt idx="65">
                  <c:v>37090</c:v>
                </c:pt>
                <c:pt idx="66">
                  <c:v>37441</c:v>
                </c:pt>
                <c:pt idx="67">
                  <c:v>37809</c:v>
                </c:pt>
                <c:pt idx="68">
                  <c:v>38173</c:v>
                </c:pt>
                <c:pt idx="69">
                  <c:v>38553</c:v>
                </c:pt>
                <c:pt idx="70">
                  <c:v>38908</c:v>
                </c:pt>
                <c:pt idx="71">
                  <c:v>39287</c:v>
                </c:pt>
                <c:pt idx="72">
                  <c:v>39636</c:v>
                </c:pt>
                <c:pt idx="73">
                  <c:v>40009</c:v>
                </c:pt>
                <c:pt idx="74">
                  <c:v>40364</c:v>
                </c:pt>
                <c:pt idx="75">
                  <c:v>40611</c:v>
                </c:pt>
                <c:pt idx="76">
                  <c:v>40612</c:v>
                </c:pt>
                <c:pt idx="77">
                  <c:v>40613</c:v>
                </c:pt>
                <c:pt idx="78">
                  <c:v>40614</c:v>
                </c:pt>
                <c:pt idx="79">
                  <c:v>40865</c:v>
                </c:pt>
                <c:pt idx="80">
                  <c:v>41107</c:v>
                </c:pt>
                <c:pt idx="81">
                  <c:v>41458</c:v>
                </c:pt>
                <c:pt idx="82">
                  <c:v>41835</c:v>
                </c:pt>
                <c:pt idx="83">
                  <c:v>42192</c:v>
                </c:pt>
                <c:pt idx="84">
                  <c:v>42558</c:v>
                </c:pt>
                <c:pt idx="85">
                  <c:v>42922</c:v>
                </c:pt>
              </c:numCache>
            </c:numRef>
          </c:cat>
          <c:val>
            <c:numRef>
              <c:f>よもぎ!$E$123:$E$217</c:f>
              <c:numCache>
                <c:formatCode>0;"△ "0</c:formatCode>
                <c:ptCount val="95"/>
                <c:pt idx="0" formatCode="[$-411]m\.d\.ge">
                  <c:v>5.0000000000000001E-3</c:v>
                </c:pt>
                <c:pt idx="2" formatCode="0.000">
                  <c:v>4.147175963165964E-3</c:v>
                </c:pt>
                <c:pt idx="3" formatCode="0.000">
                  <c:v>4.0940321889906626E-3</c:v>
                </c:pt>
                <c:pt idx="4" formatCode="0.000">
                  <c:v>3.9897789384202983E-3</c:v>
                </c:pt>
                <c:pt idx="5" formatCode="0.000">
                  <c:v>3.8917640348865401E-3</c:v>
                </c:pt>
                <c:pt idx="6" formatCode="0.000">
                  <c:v>3.6689430441947364E-3</c:v>
                </c:pt>
                <c:pt idx="7" formatCode="0.000">
                  <c:v>3.5329494785418854E-3</c:v>
                </c:pt>
                <c:pt idx="10" formatCode="0.000">
                  <c:v>2.8715605900551293E-3</c:v>
                </c:pt>
                <c:pt idx="14" formatCode="0.000">
                  <c:v>2.0629417367730727E-3</c:v>
                </c:pt>
                <c:pt idx="15" formatCode="0.000">
                  <c:v>1.9502114024426281E-3</c:v>
                </c:pt>
                <c:pt idx="16" formatCode="0.000">
                  <c:v>1.8521529695418285E-3</c:v>
                </c:pt>
                <c:pt idx="17" formatCode="0.000">
                  <c:v>1.480661739013212E-3</c:v>
                </c:pt>
                <c:pt idx="18" formatCode="0.000">
                  <c:v>1.393317689635103E-3</c:v>
                </c:pt>
                <c:pt idx="19" formatCode="0.000">
                  <c:v>1.3416727776214149E-3</c:v>
                </c:pt>
                <c:pt idx="23" formatCode="0.000">
                  <c:v>4.8861617996243407E-3</c:v>
                </c:pt>
                <c:pt idx="24" formatCode="0.000">
                  <c:v>4.6748071139744033E-3</c:v>
                </c:pt>
                <c:pt idx="25" formatCode="0.000">
                  <c:v>4.407153385975646E-3</c:v>
                </c:pt>
                <c:pt idx="26" formatCode="0.000">
                  <c:v>3.4716488056892071E-3</c:v>
                </c:pt>
                <c:pt idx="27" formatCode="0.000">
                  <c:v>3.3337419736021497E-3</c:v>
                </c:pt>
                <c:pt idx="28" formatCode="0.000">
                  <c:v>3.1313103037414365E-3</c:v>
                </c:pt>
                <c:pt idx="29" formatCode="0.000">
                  <c:v>2.4940477458416312E-3</c:v>
                </c:pt>
                <c:pt idx="30" formatCode="0.000">
                  <c:v>2.3861657929028597E-3</c:v>
                </c:pt>
                <c:pt idx="31" formatCode="0.000">
                  <c:v>2.2125522209512282E-3</c:v>
                </c:pt>
                <c:pt idx="32" formatCode="0.000">
                  <c:v>1.7736698795487596E-3</c:v>
                </c:pt>
                <c:pt idx="33" formatCode="0.000">
                  <c:v>1.6953858600721209E-3</c:v>
                </c:pt>
                <c:pt idx="34" formatCode="0.000">
                  <c:v>1.6012649561570388E-3</c:v>
                </c:pt>
                <c:pt idx="35" formatCode="0.000">
                  <c:v>1.2695254845738306E-3</c:v>
                </c:pt>
                <c:pt idx="36" formatCode="0.000">
                  <c:v>1.2056925691324488E-3</c:v>
                </c:pt>
                <c:pt idx="37" formatCode="0.000">
                  <c:v>1.151416009574493E-3</c:v>
                </c:pt>
                <c:pt idx="38" formatCode="0.000">
                  <c:v>9.0784136983176368E-4</c:v>
                </c:pt>
                <c:pt idx="39" formatCode="0.000">
                  <c:v>8.5271537450312468E-4</c:v>
                </c:pt>
                <c:pt idx="40" formatCode="0.000">
                  <c:v>8.1959703326023715E-4</c:v>
                </c:pt>
                <c:pt idx="41" formatCode="0.000">
                  <c:v>6.497983464910927E-4</c:v>
                </c:pt>
                <c:pt idx="42" formatCode="0.000">
                  <c:v>6.2054642974471792E-4</c:v>
                </c:pt>
                <c:pt idx="43" formatCode="0.000">
                  <c:v>5.7858572439728917E-4</c:v>
                </c:pt>
                <c:pt idx="44" formatCode="0.000">
                  <c:v>4.6211134364747812E-4</c:v>
                </c:pt>
                <c:pt idx="45" formatCode="0.000">
                  <c:v>4.4171525199389572E-4</c:v>
                </c:pt>
                <c:pt idx="46" formatCode="0.000">
                  <c:v>4.1374833588178459E-4</c:v>
                </c:pt>
                <c:pt idx="47" formatCode="0.000">
                  <c:v>3.3198281838391053E-4</c:v>
                </c:pt>
                <c:pt idx="48" formatCode="0.000">
                  <c:v>3.1587186261198684E-4</c:v>
                </c:pt>
                <c:pt idx="49" formatCode="0.000">
                  <c:v>2.9614533271296882E-4</c:v>
                </c:pt>
                <c:pt idx="50" formatCode="0.000">
                  <c:v>2.3609328509328304E-4</c:v>
                </c:pt>
                <c:pt idx="51" formatCode="0.000">
                  <c:v>2.2588088851264017E-4</c:v>
                </c:pt>
                <c:pt idx="52" formatCode="0.000">
                  <c:v>2.1177438955443802E-4</c:v>
                </c:pt>
                <c:pt idx="53" formatCode="0.000">
                  <c:v>1.6836504159675292E-4</c:v>
                </c:pt>
                <c:pt idx="54" formatCode="0.000">
                  <c:v>1.588716763337415E-4</c:v>
                </c:pt>
                <c:pt idx="55" formatCode="0.000">
                  <c:v>1.5032848936550607E-4</c:v>
                </c:pt>
                <c:pt idx="56" formatCode="0.000">
                  <c:v>1.200660460151427E-4</c:v>
                </c:pt>
                <c:pt idx="57" formatCode="0.000">
                  <c:v>1.1550920092739946E-4</c:v>
                </c:pt>
                <c:pt idx="58" formatCode="0.000">
                  <c:v>1.0730245700687685E-4</c:v>
                </c:pt>
                <c:pt idx="59" formatCode="0.000">
                  <c:v>8.5701531325849418E-5</c:v>
                </c:pt>
                <c:pt idx="60" formatCode="0.000">
                  <c:v>8.2600965850878404E-5</c:v>
                </c:pt>
                <c:pt idx="61" formatCode="0.000">
                  <c:v>7.6450066398179166E-5</c:v>
                </c:pt>
              </c:numCache>
            </c:numRef>
          </c:val>
          <c:smooth val="0"/>
        </c:ser>
        <c:ser>
          <c:idx val="2"/>
          <c:order val="1"/>
          <c:tx>
            <c:strRef>
              <c:f>よもぎ!$J$120</c:f>
              <c:strCache>
                <c:ptCount val="1"/>
                <c:pt idx="0">
                  <c:v>谷川</c:v>
                </c:pt>
              </c:strCache>
            </c:strRef>
          </c:tx>
          <c:spPr>
            <a:ln w="12700">
              <a:solidFill>
                <a:srgbClr val="008000"/>
              </a:solidFill>
              <a:prstDash val="solid"/>
            </a:ln>
          </c:spPr>
          <c:marker>
            <c:symbol val="diamond"/>
            <c:size val="6"/>
            <c:spPr>
              <a:solidFill>
                <a:srgbClr val="008000"/>
              </a:solidFill>
              <a:ln>
                <a:solidFill>
                  <a:srgbClr val="008000"/>
                </a:solidFill>
                <a:prstDash val="solid"/>
              </a:ln>
            </c:spPr>
          </c:marker>
          <c:cat>
            <c:numRef>
              <c:f>よもぎ!$B$123:$B$217</c:f>
              <c:numCache>
                <c:formatCode>[$-411]m\.d\.ge</c:formatCode>
                <c:ptCount val="95"/>
                <c:pt idx="0">
                  <c:v>29866</c:v>
                </c:pt>
                <c:pt idx="1">
                  <c:v>29895</c:v>
                </c:pt>
                <c:pt idx="2">
                  <c:v>30069</c:v>
                </c:pt>
                <c:pt idx="3">
                  <c:v>30083</c:v>
                </c:pt>
                <c:pt idx="4">
                  <c:v>30111</c:v>
                </c:pt>
                <c:pt idx="5">
                  <c:v>30138</c:v>
                </c:pt>
                <c:pt idx="6">
                  <c:v>30202</c:v>
                </c:pt>
                <c:pt idx="7">
                  <c:v>30243</c:v>
                </c:pt>
                <c:pt idx="8">
                  <c:v>30434</c:v>
                </c:pt>
                <c:pt idx="9">
                  <c:v>30455</c:v>
                </c:pt>
                <c:pt idx="10">
                  <c:v>30468</c:v>
                </c:pt>
                <c:pt idx="11">
                  <c:v>30523</c:v>
                </c:pt>
                <c:pt idx="12">
                  <c:v>30564</c:v>
                </c:pt>
                <c:pt idx="13">
                  <c:v>30616</c:v>
                </c:pt>
                <c:pt idx="14">
                  <c:v>30827</c:v>
                </c:pt>
                <c:pt idx="15">
                  <c:v>30888</c:v>
                </c:pt>
                <c:pt idx="16">
                  <c:v>30944</c:v>
                </c:pt>
                <c:pt idx="17">
                  <c:v>31187</c:v>
                </c:pt>
                <c:pt idx="18">
                  <c:v>31253</c:v>
                </c:pt>
                <c:pt idx="19">
                  <c:v>31294</c:v>
                </c:pt>
                <c:pt idx="20">
                  <c:v>31526</c:v>
                </c:pt>
                <c:pt idx="21">
                  <c:v>31527</c:v>
                </c:pt>
                <c:pt idx="22">
                  <c:v>31528</c:v>
                </c:pt>
                <c:pt idx="23">
                  <c:v>31553</c:v>
                </c:pt>
                <c:pt idx="24">
                  <c:v>31601</c:v>
                </c:pt>
                <c:pt idx="25">
                  <c:v>31665</c:v>
                </c:pt>
                <c:pt idx="26">
                  <c:v>31924</c:v>
                </c:pt>
                <c:pt idx="27">
                  <c:v>31968</c:v>
                </c:pt>
                <c:pt idx="28">
                  <c:v>32036</c:v>
                </c:pt>
                <c:pt idx="29">
                  <c:v>32283</c:v>
                </c:pt>
                <c:pt idx="30">
                  <c:v>32331</c:v>
                </c:pt>
                <c:pt idx="31">
                  <c:v>32413</c:v>
                </c:pt>
                <c:pt idx="32">
                  <c:v>32653</c:v>
                </c:pt>
                <c:pt idx="33">
                  <c:v>32702</c:v>
                </c:pt>
                <c:pt idx="34">
                  <c:v>32764</c:v>
                </c:pt>
                <c:pt idx="35">
                  <c:v>33016</c:v>
                </c:pt>
                <c:pt idx="36">
                  <c:v>33072</c:v>
                </c:pt>
                <c:pt idx="37">
                  <c:v>33122</c:v>
                </c:pt>
                <c:pt idx="38">
                  <c:v>33380</c:v>
                </c:pt>
                <c:pt idx="39">
                  <c:v>33448</c:v>
                </c:pt>
                <c:pt idx="40">
                  <c:v>33491</c:v>
                </c:pt>
                <c:pt idx="41">
                  <c:v>33743</c:v>
                </c:pt>
                <c:pt idx="42">
                  <c:v>33793</c:v>
                </c:pt>
                <c:pt idx="43">
                  <c:v>33869</c:v>
                </c:pt>
                <c:pt idx="44">
                  <c:v>34113</c:v>
                </c:pt>
                <c:pt idx="45">
                  <c:v>34162</c:v>
                </c:pt>
                <c:pt idx="46">
                  <c:v>34233</c:v>
                </c:pt>
                <c:pt idx="47">
                  <c:v>34472</c:v>
                </c:pt>
                <c:pt idx="48">
                  <c:v>34526</c:v>
                </c:pt>
                <c:pt idx="49">
                  <c:v>34596</c:v>
                </c:pt>
                <c:pt idx="50">
                  <c:v>34842</c:v>
                </c:pt>
                <c:pt idx="51">
                  <c:v>34890</c:v>
                </c:pt>
                <c:pt idx="52">
                  <c:v>34960</c:v>
                </c:pt>
                <c:pt idx="53">
                  <c:v>35209</c:v>
                </c:pt>
                <c:pt idx="54">
                  <c:v>35272</c:v>
                </c:pt>
                <c:pt idx="55">
                  <c:v>35332</c:v>
                </c:pt>
                <c:pt idx="56">
                  <c:v>35576</c:v>
                </c:pt>
                <c:pt idx="57">
                  <c:v>35618</c:v>
                </c:pt>
                <c:pt idx="58">
                  <c:v>35698</c:v>
                </c:pt>
                <c:pt idx="59">
                  <c:v>35942</c:v>
                </c:pt>
                <c:pt idx="60">
                  <c:v>35982</c:v>
                </c:pt>
                <c:pt idx="61">
                  <c:v>36066</c:v>
                </c:pt>
                <c:pt idx="62">
                  <c:v>36349</c:v>
                </c:pt>
                <c:pt idx="63">
                  <c:v>36368</c:v>
                </c:pt>
                <c:pt idx="64">
                  <c:v>36713</c:v>
                </c:pt>
                <c:pt idx="65">
                  <c:v>37090</c:v>
                </c:pt>
                <c:pt idx="66">
                  <c:v>37441</c:v>
                </c:pt>
                <c:pt idx="67">
                  <c:v>37809</c:v>
                </c:pt>
                <c:pt idx="68">
                  <c:v>38173</c:v>
                </c:pt>
                <c:pt idx="69">
                  <c:v>38553</c:v>
                </c:pt>
                <c:pt idx="70">
                  <c:v>38908</c:v>
                </c:pt>
                <c:pt idx="71">
                  <c:v>39287</c:v>
                </c:pt>
                <c:pt idx="72">
                  <c:v>39636</c:v>
                </c:pt>
                <c:pt idx="73">
                  <c:v>40009</c:v>
                </c:pt>
                <c:pt idx="74">
                  <c:v>40364</c:v>
                </c:pt>
                <c:pt idx="75">
                  <c:v>40611</c:v>
                </c:pt>
                <c:pt idx="76">
                  <c:v>40612</c:v>
                </c:pt>
                <c:pt idx="77">
                  <c:v>40613</c:v>
                </c:pt>
                <c:pt idx="78">
                  <c:v>40614</c:v>
                </c:pt>
                <c:pt idx="79">
                  <c:v>40865</c:v>
                </c:pt>
                <c:pt idx="80">
                  <c:v>41107</c:v>
                </c:pt>
                <c:pt idx="81">
                  <c:v>41458</c:v>
                </c:pt>
                <c:pt idx="82">
                  <c:v>41835</c:v>
                </c:pt>
                <c:pt idx="83">
                  <c:v>42192</c:v>
                </c:pt>
                <c:pt idx="84">
                  <c:v>42558</c:v>
                </c:pt>
                <c:pt idx="85">
                  <c:v>42922</c:v>
                </c:pt>
              </c:numCache>
            </c:numRef>
          </c:cat>
          <c:val>
            <c:numRef>
              <c:f>よもぎ!$L$123:$L$217</c:f>
              <c:numCache>
                <c:formatCode>0.000</c:formatCode>
                <c:ptCount val="95"/>
                <c:pt idx="0" formatCode="[$-411]m\.d\.ge">
                  <c:v>5.0000000000000001E-3</c:v>
                </c:pt>
                <c:pt idx="1">
                  <c:v>4.8681897587054997E-3</c:v>
                </c:pt>
                <c:pt idx="2">
                  <c:v>4.147175963165964E-3</c:v>
                </c:pt>
                <c:pt idx="3">
                  <c:v>4.0940321889906626E-3</c:v>
                </c:pt>
                <c:pt idx="4">
                  <c:v>3.9897789384202983E-3</c:v>
                </c:pt>
                <c:pt idx="5">
                  <c:v>3.8917640348865401E-3</c:v>
                </c:pt>
                <c:pt idx="6">
                  <c:v>3.6689430441947364E-3</c:v>
                </c:pt>
                <c:pt idx="7">
                  <c:v>3.5329494785418854E-3</c:v>
                </c:pt>
                <c:pt idx="8">
                  <c:v>2.9629268007926252E-3</c:v>
                </c:pt>
                <c:pt idx="9">
                  <c:v>2.9061572349687592E-3</c:v>
                </c:pt>
                <c:pt idx="10">
                  <c:v>2.8715605900551293E-3</c:v>
                </c:pt>
                <c:pt idx="11">
                  <c:v>2.7296893899432925E-3</c:v>
                </c:pt>
                <c:pt idx="12">
                  <c:v>2.6285103340703713E-3</c:v>
                </c:pt>
                <c:pt idx="13">
                  <c:v>2.5055622398487531E-3</c:v>
                </c:pt>
                <c:pt idx="14">
                  <c:v>2.0629417367730727E-3</c:v>
                </c:pt>
                <c:pt idx="15">
                  <c:v>1.9502114024426281E-3</c:v>
                </c:pt>
                <c:pt idx="16">
                  <c:v>1.8521529695418285E-3</c:v>
                </c:pt>
                <c:pt idx="17">
                  <c:v>1.480661739013212E-3</c:v>
                </c:pt>
                <c:pt idx="18">
                  <c:v>1.393317689635103E-3</c:v>
                </c:pt>
                <c:pt idx="19">
                  <c:v>1.3416727776214149E-3</c:v>
                </c:pt>
                <c:pt idx="23">
                  <c:v>4.8861617996243407E-3</c:v>
                </c:pt>
                <c:pt idx="24">
                  <c:v>4.6748071139744033E-3</c:v>
                </c:pt>
                <c:pt idx="25">
                  <c:v>4.407153385975646E-3</c:v>
                </c:pt>
                <c:pt idx="26">
                  <c:v>3.4716488056892071E-3</c:v>
                </c:pt>
                <c:pt idx="27">
                  <c:v>3.3337419736021497E-3</c:v>
                </c:pt>
                <c:pt idx="28">
                  <c:v>3.1313103037414365E-3</c:v>
                </c:pt>
                <c:pt idx="29">
                  <c:v>2.4940477458416312E-3</c:v>
                </c:pt>
                <c:pt idx="30">
                  <c:v>2.3861657929028597E-3</c:v>
                </c:pt>
                <c:pt idx="31">
                  <c:v>2.2125522209512282E-3</c:v>
                </c:pt>
                <c:pt idx="32">
                  <c:v>1.7736698795487596E-3</c:v>
                </c:pt>
                <c:pt idx="33">
                  <c:v>1.6953858600721209E-3</c:v>
                </c:pt>
                <c:pt idx="34">
                  <c:v>1.6012649561570388E-3</c:v>
                </c:pt>
                <c:pt idx="35">
                  <c:v>1.2695254845738306E-3</c:v>
                </c:pt>
                <c:pt idx="36">
                  <c:v>1.2056925691324488E-3</c:v>
                </c:pt>
                <c:pt idx="37">
                  <c:v>1.151416009574493E-3</c:v>
                </c:pt>
                <c:pt idx="38">
                  <c:v>9.0784136983176368E-4</c:v>
                </c:pt>
                <c:pt idx="39">
                  <c:v>8.5271537450312468E-4</c:v>
                </c:pt>
                <c:pt idx="40">
                  <c:v>8.1959703326023715E-4</c:v>
                </c:pt>
                <c:pt idx="41">
                  <c:v>6.497983464910927E-4</c:v>
                </c:pt>
                <c:pt idx="42">
                  <c:v>6.2054642974471792E-4</c:v>
                </c:pt>
                <c:pt idx="43">
                  <c:v>5.7858572439728917E-4</c:v>
                </c:pt>
                <c:pt idx="44">
                  <c:v>4.6211134364747812E-4</c:v>
                </c:pt>
                <c:pt idx="45">
                  <c:v>4.4171525199389572E-4</c:v>
                </c:pt>
                <c:pt idx="46">
                  <c:v>4.1374833588178459E-4</c:v>
                </c:pt>
                <c:pt idx="47">
                  <c:v>3.3198281838391053E-4</c:v>
                </c:pt>
                <c:pt idx="48">
                  <c:v>3.1587186261198684E-4</c:v>
                </c:pt>
                <c:pt idx="49">
                  <c:v>2.9614533271296882E-4</c:v>
                </c:pt>
                <c:pt idx="50">
                  <c:v>2.3609328509328304E-4</c:v>
                </c:pt>
                <c:pt idx="51">
                  <c:v>2.2588088851264017E-4</c:v>
                </c:pt>
                <c:pt idx="52">
                  <c:v>2.1177438955443802E-4</c:v>
                </c:pt>
                <c:pt idx="53">
                  <c:v>1.6836504159675292E-4</c:v>
                </c:pt>
                <c:pt idx="54">
                  <c:v>1.588716763337415E-4</c:v>
                </c:pt>
                <c:pt idx="55">
                  <c:v>1.5032848936550607E-4</c:v>
                </c:pt>
                <c:pt idx="56">
                  <c:v>1.200660460151427E-4</c:v>
                </c:pt>
                <c:pt idx="57">
                  <c:v>1.1550920092739946E-4</c:v>
                </c:pt>
                <c:pt idx="58">
                  <c:v>1.0730245700687685E-4</c:v>
                </c:pt>
                <c:pt idx="59">
                  <c:v>8.5701531325849418E-5</c:v>
                </c:pt>
                <c:pt idx="60">
                  <c:v>8.2600965850878404E-5</c:v>
                </c:pt>
                <c:pt idx="61">
                  <c:v>7.6450066398179166E-5</c:v>
                </c:pt>
                <c:pt idx="62">
                  <c:v>5.8905169818447959E-5</c:v>
                </c:pt>
                <c:pt idx="64">
                  <c:v>4.2123258420530393E-5</c:v>
                </c:pt>
                <c:pt idx="65">
                  <c:v>2.9763868774259601E-5</c:v>
                </c:pt>
                <c:pt idx="66">
                  <c:v>2.154066221650061E-5</c:v>
                </c:pt>
                <c:pt idx="67">
                  <c:v>1.5347132793116557E-5</c:v>
                </c:pt>
                <c:pt idx="68">
                  <c:v>1.0974779338573146E-5</c:v>
                </c:pt>
                <c:pt idx="69">
                  <c:v>7.7332662072997413E-6</c:v>
                </c:pt>
                <c:pt idx="70">
                  <c:v>5.5761222192328478E-6</c:v>
                </c:pt>
                <c:pt idx="71">
                  <c:v>3.9327789264575518E-6</c:v>
                </c:pt>
                <c:pt idx="72">
                  <c:v>2.8514737393600257E-6</c:v>
                </c:pt>
                <c:pt idx="73">
                  <c:v>2.0222607123749458E-6</c:v>
                </c:pt>
                <c:pt idx="74">
                  <c:v>1.4581643239840026E-6</c:v>
                </c:pt>
                <c:pt idx="79">
                  <c:v>3.9677866780838964E-3</c:v>
                </c:pt>
                <c:pt idx="80" formatCode="0.0_);[Red]\(0.0\)">
                  <c:v>5.36</c:v>
                </c:pt>
                <c:pt idx="81" formatCode="0.00">
                  <c:v>0.91</c:v>
                </c:pt>
                <c:pt idx="82" formatCode="0.0_);[Red]\(0.0\)">
                  <c:v>4.84</c:v>
                </c:pt>
                <c:pt idx="83" formatCode="0.00">
                  <c:v>0.33</c:v>
                </c:pt>
                <c:pt idx="84" formatCode="0.00">
                  <c:v>0.19</c:v>
                </c:pt>
                <c:pt idx="85">
                  <c:v>5.9644522431105673E-4</c:v>
                </c:pt>
              </c:numCache>
            </c:numRef>
          </c:val>
          <c:smooth val="0"/>
        </c:ser>
        <c:ser>
          <c:idx val="3"/>
          <c:order val="2"/>
          <c:tx>
            <c:strRef>
              <c:f>よもぎ!$R$120</c:f>
              <c:strCache>
                <c:ptCount val="1"/>
                <c:pt idx="0">
                  <c:v>岩出山(対照地点)</c:v>
                </c:pt>
              </c:strCache>
            </c:strRef>
          </c:tx>
          <c:spPr>
            <a:ln w="12700">
              <a:solidFill>
                <a:srgbClr val="FF00FF"/>
              </a:solidFill>
              <a:prstDash val="solid"/>
            </a:ln>
          </c:spPr>
          <c:marker>
            <c:symbol val="circle"/>
            <c:size val="4"/>
            <c:spPr>
              <a:solidFill>
                <a:srgbClr val="FF00FF"/>
              </a:solidFill>
              <a:ln>
                <a:solidFill>
                  <a:srgbClr val="FF00FF"/>
                </a:solidFill>
                <a:prstDash val="solid"/>
              </a:ln>
            </c:spPr>
          </c:marker>
          <c:cat>
            <c:numRef>
              <c:f>よもぎ!$B$123:$B$217</c:f>
              <c:numCache>
                <c:formatCode>[$-411]m\.d\.ge</c:formatCode>
                <c:ptCount val="95"/>
                <c:pt idx="0">
                  <c:v>29866</c:v>
                </c:pt>
                <c:pt idx="1">
                  <c:v>29895</c:v>
                </c:pt>
                <c:pt idx="2">
                  <c:v>30069</c:v>
                </c:pt>
                <c:pt idx="3">
                  <c:v>30083</c:v>
                </c:pt>
                <c:pt idx="4">
                  <c:v>30111</c:v>
                </c:pt>
                <c:pt idx="5">
                  <c:v>30138</c:v>
                </c:pt>
                <c:pt idx="6">
                  <c:v>30202</c:v>
                </c:pt>
                <c:pt idx="7">
                  <c:v>30243</c:v>
                </c:pt>
                <c:pt idx="8">
                  <c:v>30434</c:v>
                </c:pt>
                <c:pt idx="9">
                  <c:v>30455</c:v>
                </c:pt>
                <c:pt idx="10">
                  <c:v>30468</c:v>
                </c:pt>
                <c:pt idx="11">
                  <c:v>30523</c:v>
                </c:pt>
                <c:pt idx="12">
                  <c:v>30564</c:v>
                </c:pt>
                <c:pt idx="13">
                  <c:v>30616</c:v>
                </c:pt>
                <c:pt idx="14">
                  <c:v>30827</c:v>
                </c:pt>
                <c:pt idx="15">
                  <c:v>30888</c:v>
                </c:pt>
                <c:pt idx="16">
                  <c:v>30944</c:v>
                </c:pt>
                <c:pt idx="17">
                  <c:v>31187</c:v>
                </c:pt>
                <c:pt idx="18">
                  <c:v>31253</c:v>
                </c:pt>
                <c:pt idx="19">
                  <c:v>31294</c:v>
                </c:pt>
                <c:pt idx="20">
                  <c:v>31526</c:v>
                </c:pt>
                <c:pt idx="21">
                  <c:v>31527</c:v>
                </c:pt>
                <c:pt idx="22">
                  <c:v>31528</c:v>
                </c:pt>
                <c:pt idx="23">
                  <c:v>31553</c:v>
                </c:pt>
                <c:pt idx="24">
                  <c:v>31601</c:v>
                </c:pt>
                <c:pt idx="25">
                  <c:v>31665</c:v>
                </c:pt>
                <c:pt idx="26">
                  <c:v>31924</c:v>
                </c:pt>
                <c:pt idx="27">
                  <c:v>31968</c:v>
                </c:pt>
                <c:pt idx="28">
                  <c:v>32036</c:v>
                </c:pt>
                <c:pt idx="29">
                  <c:v>32283</c:v>
                </c:pt>
                <c:pt idx="30">
                  <c:v>32331</c:v>
                </c:pt>
                <c:pt idx="31">
                  <c:v>32413</c:v>
                </c:pt>
                <c:pt idx="32">
                  <c:v>32653</c:v>
                </c:pt>
                <c:pt idx="33">
                  <c:v>32702</c:v>
                </c:pt>
                <c:pt idx="34">
                  <c:v>32764</c:v>
                </c:pt>
                <c:pt idx="35">
                  <c:v>33016</c:v>
                </c:pt>
                <c:pt idx="36">
                  <c:v>33072</c:v>
                </c:pt>
                <c:pt idx="37">
                  <c:v>33122</c:v>
                </c:pt>
                <c:pt idx="38">
                  <c:v>33380</c:v>
                </c:pt>
                <c:pt idx="39">
                  <c:v>33448</c:v>
                </c:pt>
                <c:pt idx="40">
                  <c:v>33491</c:v>
                </c:pt>
                <c:pt idx="41">
                  <c:v>33743</c:v>
                </c:pt>
                <c:pt idx="42">
                  <c:v>33793</c:v>
                </c:pt>
                <c:pt idx="43">
                  <c:v>33869</c:v>
                </c:pt>
                <c:pt idx="44">
                  <c:v>34113</c:v>
                </c:pt>
                <c:pt idx="45">
                  <c:v>34162</c:v>
                </c:pt>
                <c:pt idx="46">
                  <c:v>34233</c:v>
                </c:pt>
                <c:pt idx="47">
                  <c:v>34472</c:v>
                </c:pt>
                <c:pt idx="48">
                  <c:v>34526</c:v>
                </c:pt>
                <c:pt idx="49">
                  <c:v>34596</c:v>
                </c:pt>
                <c:pt idx="50">
                  <c:v>34842</c:v>
                </c:pt>
                <c:pt idx="51">
                  <c:v>34890</c:v>
                </c:pt>
                <c:pt idx="52">
                  <c:v>34960</c:v>
                </c:pt>
                <c:pt idx="53">
                  <c:v>35209</c:v>
                </c:pt>
                <c:pt idx="54">
                  <c:v>35272</c:v>
                </c:pt>
                <c:pt idx="55">
                  <c:v>35332</c:v>
                </c:pt>
                <c:pt idx="56">
                  <c:v>35576</c:v>
                </c:pt>
                <c:pt idx="57">
                  <c:v>35618</c:v>
                </c:pt>
                <c:pt idx="58">
                  <c:v>35698</c:v>
                </c:pt>
                <c:pt idx="59">
                  <c:v>35942</c:v>
                </c:pt>
                <c:pt idx="60">
                  <c:v>35982</c:v>
                </c:pt>
                <c:pt idx="61">
                  <c:v>36066</c:v>
                </c:pt>
                <c:pt idx="62">
                  <c:v>36349</c:v>
                </c:pt>
                <c:pt idx="63">
                  <c:v>36368</c:v>
                </c:pt>
                <c:pt idx="64">
                  <c:v>36713</c:v>
                </c:pt>
                <c:pt idx="65">
                  <c:v>37090</c:v>
                </c:pt>
                <c:pt idx="66">
                  <c:v>37441</c:v>
                </c:pt>
                <c:pt idx="67">
                  <c:v>37809</c:v>
                </c:pt>
                <c:pt idx="68">
                  <c:v>38173</c:v>
                </c:pt>
                <c:pt idx="69">
                  <c:v>38553</c:v>
                </c:pt>
                <c:pt idx="70">
                  <c:v>38908</c:v>
                </c:pt>
                <c:pt idx="71">
                  <c:v>39287</c:v>
                </c:pt>
                <c:pt idx="72">
                  <c:v>39636</c:v>
                </c:pt>
                <c:pt idx="73">
                  <c:v>40009</c:v>
                </c:pt>
                <c:pt idx="74">
                  <c:v>40364</c:v>
                </c:pt>
                <c:pt idx="75">
                  <c:v>40611</c:v>
                </c:pt>
                <c:pt idx="76">
                  <c:v>40612</c:v>
                </c:pt>
                <c:pt idx="77">
                  <c:v>40613</c:v>
                </c:pt>
                <c:pt idx="78">
                  <c:v>40614</c:v>
                </c:pt>
                <c:pt idx="79">
                  <c:v>40865</c:v>
                </c:pt>
                <c:pt idx="80">
                  <c:v>41107</c:v>
                </c:pt>
                <c:pt idx="81">
                  <c:v>41458</c:v>
                </c:pt>
                <c:pt idx="82">
                  <c:v>41835</c:v>
                </c:pt>
                <c:pt idx="83">
                  <c:v>42192</c:v>
                </c:pt>
                <c:pt idx="84">
                  <c:v>42558</c:v>
                </c:pt>
                <c:pt idx="85">
                  <c:v>42922</c:v>
                </c:pt>
              </c:numCache>
            </c:numRef>
          </c:cat>
          <c:val>
            <c:numRef>
              <c:f>よもぎ!$T$123:$T$217</c:f>
              <c:numCache>
                <c:formatCode>General</c:formatCode>
                <c:ptCount val="95"/>
                <c:pt idx="3" formatCode="0.000">
                  <c:v>4.0940321889906626E-3</c:v>
                </c:pt>
                <c:pt idx="10" formatCode="0.000">
                  <c:v>2.8715605900551293E-3</c:v>
                </c:pt>
                <c:pt idx="11" formatCode="0.000">
                  <c:v>2.7296893899432925E-3</c:v>
                </c:pt>
                <c:pt idx="12" formatCode="0.000">
                  <c:v>2.6285103340703713E-3</c:v>
                </c:pt>
                <c:pt idx="13" formatCode="0.000">
                  <c:v>2.5055622398487531E-3</c:v>
                </c:pt>
                <c:pt idx="14" formatCode="0.000">
                  <c:v>2.0629417367730727E-3</c:v>
                </c:pt>
                <c:pt idx="15" formatCode="0.000">
                  <c:v>1.9502114024426281E-3</c:v>
                </c:pt>
                <c:pt idx="16" formatCode="0.000">
                  <c:v>1.8521529695418285E-3</c:v>
                </c:pt>
                <c:pt idx="17" formatCode="0.000">
                  <c:v>1.480661739013212E-3</c:v>
                </c:pt>
                <c:pt idx="18" formatCode="0.000">
                  <c:v>1.393317689635103E-3</c:v>
                </c:pt>
                <c:pt idx="19" formatCode="0.000">
                  <c:v>1.3416727776214149E-3</c:v>
                </c:pt>
                <c:pt idx="23" formatCode="0.000">
                  <c:v>4.8861617996243407E-3</c:v>
                </c:pt>
                <c:pt idx="24" formatCode="0.000">
                  <c:v>4.6748071139744033E-3</c:v>
                </c:pt>
                <c:pt idx="25" formatCode="0.000">
                  <c:v>4.407153385975646E-3</c:v>
                </c:pt>
                <c:pt idx="26" formatCode="0.000">
                  <c:v>3.4716488056892071E-3</c:v>
                </c:pt>
                <c:pt idx="27" formatCode="0.000">
                  <c:v>3.3337419736021497E-3</c:v>
                </c:pt>
                <c:pt idx="28" formatCode="0.000">
                  <c:v>3.1313103037414365E-3</c:v>
                </c:pt>
                <c:pt idx="29" formatCode="0.000">
                  <c:v>2.4940477458416312E-3</c:v>
                </c:pt>
                <c:pt idx="30" formatCode="0.000">
                  <c:v>2.3861657929028597E-3</c:v>
                </c:pt>
                <c:pt idx="31" formatCode="0.000">
                  <c:v>2.2125522209512282E-3</c:v>
                </c:pt>
                <c:pt idx="32" formatCode="0.000">
                  <c:v>1.7736698795487596E-3</c:v>
                </c:pt>
                <c:pt idx="33" formatCode="0.000">
                  <c:v>1.6953858600721209E-3</c:v>
                </c:pt>
                <c:pt idx="34" formatCode="0.000">
                  <c:v>1.6012649561570388E-3</c:v>
                </c:pt>
                <c:pt idx="35" formatCode="0.000">
                  <c:v>1.2695254845738306E-3</c:v>
                </c:pt>
                <c:pt idx="36" formatCode="0.000">
                  <c:v>1.2056925691324488E-3</c:v>
                </c:pt>
                <c:pt idx="37" formatCode="0.000">
                  <c:v>1.151416009574493E-3</c:v>
                </c:pt>
                <c:pt idx="38" formatCode="0.000">
                  <c:v>9.0784136983176368E-4</c:v>
                </c:pt>
                <c:pt idx="39" formatCode="0.000">
                  <c:v>8.5271537450312468E-4</c:v>
                </c:pt>
                <c:pt idx="40" formatCode="0.000">
                  <c:v>8.1959703326023715E-4</c:v>
                </c:pt>
                <c:pt idx="41" formatCode="0.000">
                  <c:v>6.497983464910927E-4</c:v>
                </c:pt>
                <c:pt idx="42" formatCode="0.000">
                  <c:v>6.2054642974471792E-4</c:v>
                </c:pt>
                <c:pt idx="43" formatCode="0.000">
                  <c:v>5.7858572439728917E-4</c:v>
                </c:pt>
                <c:pt idx="44" formatCode="0.000">
                  <c:v>4.6211134364747812E-4</c:v>
                </c:pt>
                <c:pt idx="45" formatCode="0.000">
                  <c:v>4.4171525199389572E-4</c:v>
                </c:pt>
                <c:pt idx="46" formatCode="0.000">
                  <c:v>4.1374833588178459E-4</c:v>
                </c:pt>
                <c:pt idx="47" formatCode="0.000">
                  <c:v>3.3198281838391053E-4</c:v>
                </c:pt>
                <c:pt idx="48" formatCode="0.000">
                  <c:v>3.1587186261198684E-4</c:v>
                </c:pt>
                <c:pt idx="49" formatCode="0.000">
                  <c:v>2.9614533271296882E-4</c:v>
                </c:pt>
                <c:pt idx="50" formatCode="0.000">
                  <c:v>2.3609328509328304E-4</c:v>
                </c:pt>
                <c:pt idx="51" formatCode="0.000">
                  <c:v>2.2588088851264017E-4</c:v>
                </c:pt>
                <c:pt idx="52" formatCode="0.000">
                  <c:v>2.1177438955443802E-4</c:v>
                </c:pt>
                <c:pt idx="53" formatCode="0.000">
                  <c:v>1.6836504159675292E-4</c:v>
                </c:pt>
                <c:pt idx="54" formatCode="0.000">
                  <c:v>1.588716763337415E-4</c:v>
                </c:pt>
                <c:pt idx="55" formatCode="0.000">
                  <c:v>1.5032848936550607E-4</c:v>
                </c:pt>
                <c:pt idx="56" formatCode="0.000">
                  <c:v>1.200660460151427E-4</c:v>
                </c:pt>
                <c:pt idx="57" formatCode="0.000">
                  <c:v>1.1550920092739946E-4</c:v>
                </c:pt>
                <c:pt idx="58" formatCode="0.000">
                  <c:v>1.0730245700687685E-4</c:v>
                </c:pt>
                <c:pt idx="59" formatCode="0.000">
                  <c:v>8.5701531325849418E-5</c:v>
                </c:pt>
                <c:pt idx="60" formatCode="0.000">
                  <c:v>8.2600965850878404E-5</c:v>
                </c:pt>
                <c:pt idx="61" formatCode="0.000">
                  <c:v>7.6450066398179166E-5</c:v>
                </c:pt>
                <c:pt idx="62" formatCode="0.000">
                  <c:v>5.8905169818447959E-5</c:v>
                </c:pt>
                <c:pt idx="64" formatCode="0.000">
                  <c:v>4.2123258420530393E-5</c:v>
                </c:pt>
                <c:pt idx="65" formatCode="0.000">
                  <c:v>2.9763868774259601E-5</c:v>
                </c:pt>
                <c:pt idx="66" formatCode="0.000">
                  <c:v>2.154066221650061E-5</c:v>
                </c:pt>
                <c:pt idx="67" formatCode="0.000">
                  <c:v>1.5347132793116557E-5</c:v>
                </c:pt>
                <c:pt idx="68" formatCode="0.000">
                  <c:v>1.0974779338573146E-5</c:v>
                </c:pt>
                <c:pt idx="69" formatCode="0.000">
                  <c:v>7.7332662072997413E-6</c:v>
                </c:pt>
                <c:pt idx="70" formatCode="0.000">
                  <c:v>5.5761222192328478E-6</c:v>
                </c:pt>
                <c:pt idx="71" formatCode="0.000">
                  <c:v>3.9327789264575518E-6</c:v>
                </c:pt>
                <c:pt idx="72" formatCode="0.000">
                  <c:v>2.8514737393600257E-6</c:v>
                </c:pt>
                <c:pt idx="73" formatCode="0.000">
                  <c:v>2.0222607123749458E-6</c:v>
                </c:pt>
                <c:pt idx="74" formatCode="0.000">
                  <c:v>1.4581643239840026E-6</c:v>
                </c:pt>
                <c:pt idx="79" formatCode="0.0_);[Red]\(0.0\)">
                  <c:v>31</c:v>
                </c:pt>
                <c:pt idx="80" formatCode="0.0_);[Red]\(0.0\)">
                  <c:v>51.3</c:v>
                </c:pt>
                <c:pt idx="81" formatCode="0.0_);[Red]\(0.0\)">
                  <c:v>61.4</c:v>
                </c:pt>
                <c:pt idx="82" formatCode="0.0_);[Red]\(0.0\)">
                  <c:v>21.2</c:v>
                </c:pt>
                <c:pt idx="83" formatCode="0.00">
                  <c:v>0.86</c:v>
                </c:pt>
                <c:pt idx="84" formatCode="0.00">
                  <c:v>1.22</c:v>
                </c:pt>
                <c:pt idx="85" formatCode="0.00">
                  <c:v>0.44</c:v>
                </c:pt>
              </c:numCache>
            </c:numRef>
          </c:val>
          <c:smooth val="0"/>
        </c:ser>
        <c:ser>
          <c:idx val="0"/>
          <c:order val="3"/>
          <c:tx>
            <c:strRef>
              <c:f>よもぎ!$Z$120</c:f>
              <c:strCache>
                <c:ptCount val="1"/>
                <c:pt idx="0">
                  <c:v>前網(電力)</c:v>
                </c:pt>
              </c:strCache>
            </c:strRef>
          </c:tx>
          <c:spPr>
            <a:ln w="12700">
              <a:solidFill>
                <a:srgbClr val="FF0000"/>
              </a:solidFill>
              <a:prstDash val="solid"/>
            </a:ln>
          </c:spPr>
          <c:marker>
            <c:symbol val="square"/>
            <c:size val="5"/>
            <c:spPr>
              <a:noFill/>
              <a:ln>
                <a:solidFill>
                  <a:srgbClr val="FF0000"/>
                </a:solidFill>
                <a:prstDash val="solid"/>
              </a:ln>
            </c:spPr>
          </c:marker>
          <c:cat>
            <c:numRef>
              <c:f>よもぎ!$B$123:$B$217</c:f>
              <c:numCache>
                <c:formatCode>[$-411]m\.d\.ge</c:formatCode>
                <c:ptCount val="95"/>
                <c:pt idx="0">
                  <c:v>29866</c:v>
                </c:pt>
                <c:pt idx="1">
                  <c:v>29895</c:v>
                </c:pt>
                <c:pt idx="2">
                  <c:v>30069</c:v>
                </c:pt>
                <c:pt idx="3">
                  <c:v>30083</c:v>
                </c:pt>
                <c:pt idx="4">
                  <c:v>30111</c:v>
                </c:pt>
                <c:pt idx="5">
                  <c:v>30138</c:v>
                </c:pt>
                <c:pt idx="6">
                  <c:v>30202</c:v>
                </c:pt>
                <c:pt idx="7">
                  <c:v>30243</c:v>
                </c:pt>
                <c:pt idx="8">
                  <c:v>30434</c:v>
                </c:pt>
                <c:pt idx="9">
                  <c:v>30455</c:v>
                </c:pt>
                <c:pt idx="10">
                  <c:v>30468</c:v>
                </c:pt>
                <c:pt idx="11">
                  <c:v>30523</c:v>
                </c:pt>
                <c:pt idx="12">
                  <c:v>30564</c:v>
                </c:pt>
                <c:pt idx="13">
                  <c:v>30616</c:v>
                </c:pt>
                <c:pt idx="14">
                  <c:v>30827</c:v>
                </c:pt>
                <c:pt idx="15">
                  <c:v>30888</c:v>
                </c:pt>
                <c:pt idx="16">
                  <c:v>30944</c:v>
                </c:pt>
                <c:pt idx="17">
                  <c:v>31187</c:v>
                </c:pt>
                <c:pt idx="18">
                  <c:v>31253</c:v>
                </c:pt>
                <c:pt idx="19">
                  <c:v>31294</c:v>
                </c:pt>
                <c:pt idx="20">
                  <c:v>31526</c:v>
                </c:pt>
                <c:pt idx="21">
                  <c:v>31527</c:v>
                </c:pt>
                <c:pt idx="22">
                  <c:v>31528</c:v>
                </c:pt>
                <c:pt idx="23">
                  <c:v>31553</c:v>
                </c:pt>
                <c:pt idx="24">
                  <c:v>31601</c:v>
                </c:pt>
                <c:pt idx="25">
                  <c:v>31665</c:v>
                </c:pt>
                <c:pt idx="26">
                  <c:v>31924</c:v>
                </c:pt>
                <c:pt idx="27">
                  <c:v>31968</c:v>
                </c:pt>
                <c:pt idx="28">
                  <c:v>32036</c:v>
                </c:pt>
                <c:pt idx="29">
                  <c:v>32283</c:v>
                </c:pt>
                <c:pt idx="30">
                  <c:v>32331</c:v>
                </c:pt>
                <c:pt idx="31">
                  <c:v>32413</c:v>
                </c:pt>
                <c:pt idx="32">
                  <c:v>32653</c:v>
                </c:pt>
                <c:pt idx="33">
                  <c:v>32702</c:v>
                </c:pt>
                <c:pt idx="34">
                  <c:v>32764</c:v>
                </c:pt>
                <c:pt idx="35">
                  <c:v>33016</c:v>
                </c:pt>
                <c:pt idx="36">
                  <c:v>33072</c:v>
                </c:pt>
                <c:pt idx="37">
                  <c:v>33122</c:v>
                </c:pt>
                <c:pt idx="38">
                  <c:v>33380</c:v>
                </c:pt>
                <c:pt idx="39">
                  <c:v>33448</c:v>
                </c:pt>
                <c:pt idx="40">
                  <c:v>33491</c:v>
                </c:pt>
                <c:pt idx="41">
                  <c:v>33743</c:v>
                </c:pt>
                <c:pt idx="42">
                  <c:v>33793</c:v>
                </c:pt>
                <c:pt idx="43">
                  <c:v>33869</c:v>
                </c:pt>
                <c:pt idx="44">
                  <c:v>34113</c:v>
                </c:pt>
                <c:pt idx="45">
                  <c:v>34162</c:v>
                </c:pt>
                <c:pt idx="46">
                  <c:v>34233</c:v>
                </c:pt>
                <c:pt idx="47">
                  <c:v>34472</c:v>
                </c:pt>
                <c:pt idx="48">
                  <c:v>34526</c:v>
                </c:pt>
                <c:pt idx="49">
                  <c:v>34596</c:v>
                </c:pt>
                <c:pt idx="50">
                  <c:v>34842</c:v>
                </c:pt>
                <c:pt idx="51">
                  <c:v>34890</c:v>
                </c:pt>
                <c:pt idx="52">
                  <c:v>34960</c:v>
                </c:pt>
                <c:pt idx="53">
                  <c:v>35209</c:v>
                </c:pt>
                <c:pt idx="54">
                  <c:v>35272</c:v>
                </c:pt>
                <c:pt idx="55">
                  <c:v>35332</c:v>
                </c:pt>
                <c:pt idx="56">
                  <c:v>35576</c:v>
                </c:pt>
                <c:pt idx="57">
                  <c:v>35618</c:v>
                </c:pt>
                <c:pt idx="58">
                  <c:v>35698</c:v>
                </c:pt>
                <c:pt idx="59">
                  <c:v>35942</c:v>
                </c:pt>
                <c:pt idx="60">
                  <c:v>35982</c:v>
                </c:pt>
                <c:pt idx="61">
                  <c:v>36066</c:v>
                </c:pt>
                <c:pt idx="62">
                  <c:v>36349</c:v>
                </c:pt>
                <c:pt idx="63">
                  <c:v>36368</c:v>
                </c:pt>
                <c:pt idx="64">
                  <c:v>36713</c:v>
                </c:pt>
                <c:pt idx="65">
                  <c:v>37090</c:v>
                </c:pt>
                <c:pt idx="66">
                  <c:v>37441</c:v>
                </c:pt>
                <c:pt idx="67">
                  <c:v>37809</c:v>
                </c:pt>
                <c:pt idx="68">
                  <c:v>38173</c:v>
                </c:pt>
                <c:pt idx="69">
                  <c:v>38553</c:v>
                </c:pt>
                <c:pt idx="70">
                  <c:v>38908</c:v>
                </c:pt>
                <c:pt idx="71">
                  <c:v>39287</c:v>
                </c:pt>
                <c:pt idx="72">
                  <c:v>39636</c:v>
                </c:pt>
                <c:pt idx="73">
                  <c:v>40009</c:v>
                </c:pt>
                <c:pt idx="74">
                  <c:v>40364</c:v>
                </c:pt>
                <c:pt idx="75">
                  <c:v>40611</c:v>
                </c:pt>
                <c:pt idx="76">
                  <c:v>40612</c:v>
                </c:pt>
                <c:pt idx="77">
                  <c:v>40613</c:v>
                </c:pt>
                <c:pt idx="78">
                  <c:v>40614</c:v>
                </c:pt>
                <c:pt idx="79">
                  <c:v>40865</c:v>
                </c:pt>
                <c:pt idx="80">
                  <c:v>41107</c:v>
                </c:pt>
                <c:pt idx="81">
                  <c:v>41458</c:v>
                </c:pt>
                <c:pt idx="82">
                  <c:v>41835</c:v>
                </c:pt>
                <c:pt idx="83">
                  <c:v>42192</c:v>
                </c:pt>
                <c:pt idx="84">
                  <c:v>42558</c:v>
                </c:pt>
                <c:pt idx="85">
                  <c:v>42922</c:v>
                </c:pt>
              </c:numCache>
            </c:numRef>
          </c:cat>
          <c:val>
            <c:numRef>
              <c:f>よもぎ!$AB$123:$AB$217</c:f>
              <c:numCache>
                <c:formatCode>General</c:formatCode>
                <c:ptCount val="95"/>
                <c:pt idx="4" formatCode="0.000">
                  <c:v>3.9897789384202983E-3</c:v>
                </c:pt>
                <c:pt idx="6" formatCode="0.000">
                  <c:v>3.6689430441947364E-3</c:v>
                </c:pt>
                <c:pt idx="10" formatCode="0.000">
                  <c:v>2.8715605900551293E-3</c:v>
                </c:pt>
                <c:pt idx="12" formatCode="0.000">
                  <c:v>2.6285103340703713E-3</c:v>
                </c:pt>
                <c:pt idx="15" formatCode="0.000">
                  <c:v>1.9502114024426281E-3</c:v>
                </c:pt>
                <c:pt idx="16" formatCode="0.000">
                  <c:v>1.8521529695418285E-3</c:v>
                </c:pt>
                <c:pt idx="17" formatCode="0.000">
                  <c:v>1.480661739013212E-3</c:v>
                </c:pt>
                <c:pt idx="18" formatCode="0.000">
                  <c:v>1.393317689635103E-3</c:v>
                </c:pt>
                <c:pt idx="23" formatCode="0.000">
                  <c:v>4.8861617996243407E-3</c:v>
                </c:pt>
                <c:pt idx="24" formatCode="0.000">
                  <c:v>4.6748071139744033E-3</c:v>
                </c:pt>
                <c:pt idx="26" formatCode="0.000">
                  <c:v>3.4716488056892071E-3</c:v>
                </c:pt>
                <c:pt idx="27" formatCode="0.000">
                  <c:v>3.3337419736021497E-3</c:v>
                </c:pt>
                <c:pt idx="29" formatCode="0.000">
                  <c:v>2.4940477458416312E-3</c:v>
                </c:pt>
                <c:pt idx="30" formatCode="0.000">
                  <c:v>2.3861657929028597E-3</c:v>
                </c:pt>
                <c:pt idx="32" formatCode="0.000">
                  <c:v>1.7736698795487596E-3</c:v>
                </c:pt>
                <c:pt idx="33" formatCode="0.000">
                  <c:v>1.6953858600721209E-3</c:v>
                </c:pt>
                <c:pt idx="35" formatCode="0.000">
                  <c:v>1.2695254845738306E-3</c:v>
                </c:pt>
                <c:pt idx="36" formatCode="0.000">
                  <c:v>1.2056925691324488E-3</c:v>
                </c:pt>
                <c:pt idx="38" formatCode="0.000">
                  <c:v>9.0784136983176368E-4</c:v>
                </c:pt>
                <c:pt idx="39" formatCode="0.000">
                  <c:v>8.5271537450312468E-4</c:v>
                </c:pt>
                <c:pt idx="41" formatCode="0.000">
                  <c:v>6.497983464910927E-4</c:v>
                </c:pt>
                <c:pt idx="42" formatCode="0.000">
                  <c:v>6.2054642974471792E-4</c:v>
                </c:pt>
                <c:pt idx="44" formatCode="0.000">
                  <c:v>4.6211134364747812E-4</c:v>
                </c:pt>
                <c:pt idx="45" formatCode="0.000">
                  <c:v>4.4171525199389572E-4</c:v>
                </c:pt>
                <c:pt idx="47" formatCode="0.000">
                  <c:v>3.3198281838391053E-4</c:v>
                </c:pt>
                <c:pt idx="48" formatCode="0.000">
                  <c:v>3.1587186261198684E-4</c:v>
                </c:pt>
                <c:pt idx="50" formatCode="0.000">
                  <c:v>2.3609328509328304E-4</c:v>
                </c:pt>
                <c:pt idx="51" formatCode="0.000">
                  <c:v>2.2588088851264017E-4</c:v>
                </c:pt>
                <c:pt idx="53" formatCode="0.000">
                  <c:v>1.6836504159675292E-4</c:v>
                </c:pt>
                <c:pt idx="54" formatCode="0.000">
                  <c:v>1.588716763337415E-4</c:v>
                </c:pt>
                <c:pt idx="56" formatCode="0.000">
                  <c:v>1.200660460151427E-4</c:v>
                </c:pt>
                <c:pt idx="57" formatCode="0.000">
                  <c:v>1.1550920092739946E-4</c:v>
                </c:pt>
                <c:pt idx="59" formatCode="0.000">
                  <c:v>8.5701531325849418E-5</c:v>
                </c:pt>
                <c:pt idx="60" formatCode="0.000">
                  <c:v>8.2600965850878404E-5</c:v>
                </c:pt>
                <c:pt idx="62" formatCode="0.000">
                  <c:v>5.8905169818447959E-5</c:v>
                </c:pt>
                <c:pt idx="63" formatCode="0.000">
                  <c:v>5.7883098439758929E-5</c:v>
                </c:pt>
                <c:pt idx="64" formatCode="0.000">
                  <c:v>4.2123258420530393E-5</c:v>
                </c:pt>
                <c:pt idx="65" formatCode="0.000">
                  <c:v>2.9763868774259601E-5</c:v>
                </c:pt>
                <c:pt idx="66" formatCode="0.000">
                  <c:v>2.154066221650061E-5</c:v>
                </c:pt>
                <c:pt idx="67" formatCode="0.000">
                  <c:v>1.5347132793116557E-5</c:v>
                </c:pt>
                <c:pt idx="68" formatCode="0.000">
                  <c:v>1.0974779338573146E-5</c:v>
                </c:pt>
                <c:pt idx="69" formatCode="0.000">
                  <c:v>7.7332662072997413E-6</c:v>
                </c:pt>
                <c:pt idx="70" formatCode="0.000">
                  <c:v>5.5761222192328478E-6</c:v>
                </c:pt>
                <c:pt idx="71" formatCode="0.000">
                  <c:v>3.9327789264575518E-6</c:v>
                </c:pt>
                <c:pt idx="72" formatCode="0.000">
                  <c:v>2.8514737393600257E-6</c:v>
                </c:pt>
                <c:pt idx="73" formatCode="0.000">
                  <c:v>2.0222607123749458E-6</c:v>
                </c:pt>
                <c:pt idx="74" formatCode="0.000">
                  <c:v>1.4581643239840026E-6</c:v>
                </c:pt>
                <c:pt idx="79" formatCode="0.0">
                  <c:v>35.200000000000003</c:v>
                </c:pt>
                <c:pt idx="80" formatCode="0.0_);[Red]\(0.0\)">
                  <c:v>9.4499999999999993</c:v>
                </c:pt>
                <c:pt idx="81" formatCode="0.0_);[Red]\(0.0\)">
                  <c:v>3.97</c:v>
                </c:pt>
                <c:pt idx="82" formatCode="0.00">
                  <c:v>0.72</c:v>
                </c:pt>
                <c:pt idx="83" formatCode="0.00">
                  <c:v>0.8</c:v>
                </c:pt>
                <c:pt idx="84" formatCode="0.00">
                  <c:v>0.47</c:v>
                </c:pt>
                <c:pt idx="85" formatCode="0.00">
                  <c:v>7.6999999999999999E-2</c:v>
                </c:pt>
              </c:numCache>
            </c:numRef>
          </c:val>
          <c:smooth val="0"/>
        </c:ser>
        <c:ser>
          <c:idx val="0"/>
          <c:order val="4"/>
          <c:tx>
            <c:strRef>
              <c:f>よもぎ!$AI$122</c:f>
              <c:strCache>
                <c:ptCount val="1"/>
                <c:pt idx="0">
                  <c:v>Cs134崩壊</c:v>
                </c:pt>
              </c:strCache>
            </c:strRef>
          </c:tx>
          <c:spPr>
            <a:ln w="25400">
              <a:solidFill>
                <a:srgbClr val="C00000"/>
              </a:solidFill>
              <a:prstDash val="sysDash"/>
            </a:ln>
          </c:spPr>
          <c:marker>
            <c:symbol val="none"/>
          </c:marker>
          <c:cat>
            <c:numRef>
              <c:f>よもぎ!$B$123:$B$217</c:f>
              <c:numCache>
                <c:formatCode>[$-411]m\.d\.ge</c:formatCode>
                <c:ptCount val="95"/>
                <c:pt idx="0">
                  <c:v>29866</c:v>
                </c:pt>
                <c:pt idx="1">
                  <c:v>29895</c:v>
                </c:pt>
                <c:pt idx="2">
                  <c:v>30069</c:v>
                </c:pt>
                <c:pt idx="3">
                  <c:v>30083</c:v>
                </c:pt>
                <c:pt idx="4">
                  <c:v>30111</c:v>
                </c:pt>
                <c:pt idx="5">
                  <c:v>30138</c:v>
                </c:pt>
                <c:pt idx="6">
                  <c:v>30202</c:v>
                </c:pt>
                <c:pt idx="7">
                  <c:v>30243</c:v>
                </c:pt>
                <c:pt idx="8">
                  <c:v>30434</c:v>
                </c:pt>
                <c:pt idx="9">
                  <c:v>30455</c:v>
                </c:pt>
                <c:pt idx="10">
                  <c:v>30468</c:v>
                </c:pt>
                <c:pt idx="11">
                  <c:v>30523</c:v>
                </c:pt>
                <c:pt idx="12">
                  <c:v>30564</c:v>
                </c:pt>
                <c:pt idx="13">
                  <c:v>30616</c:v>
                </c:pt>
                <c:pt idx="14">
                  <c:v>30827</c:v>
                </c:pt>
                <c:pt idx="15">
                  <c:v>30888</c:v>
                </c:pt>
                <c:pt idx="16">
                  <c:v>30944</c:v>
                </c:pt>
                <c:pt idx="17">
                  <c:v>31187</c:v>
                </c:pt>
                <c:pt idx="18">
                  <c:v>31253</c:v>
                </c:pt>
                <c:pt idx="19">
                  <c:v>31294</c:v>
                </c:pt>
                <c:pt idx="20">
                  <c:v>31526</c:v>
                </c:pt>
                <c:pt idx="21">
                  <c:v>31527</c:v>
                </c:pt>
                <c:pt idx="22">
                  <c:v>31528</c:v>
                </c:pt>
                <c:pt idx="23">
                  <c:v>31553</c:v>
                </c:pt>
                <c:pt idx="24">
                  <c:v>31601</c:v>
                </c:pt>
                <c:pt idx="25">
                  <c:v>31665</c:v>
                </c:pt>
                <c:pt idx="26">
                  <c:v>31924</c:v>
                </c:pt>
                <c:pt idx="27">
                  <c:v>31968</c:v>
                </c:pt>
                <c:pt idx="28">
                  <c:v>32036</c:v>
                </c:pt>
                <c:pt idx="29">
                  <c:v>32283</c:v>
                </c:pt>
                <c:pt idx="30">
                  <c:v>32331</c:v>
                </c:pt>
                <c:pt idx="31">
                  <c:v>32413</c:v>
                </c:pt>
                <c:pt idx="32">
                  <c:v>32653</c:v>
                </c:pt>
                <c:pt idx="33">
                  <c:v>32702</c:v>
                </c:pt>
                <c:pt idx="34">
                  <c:v>32764</c:v>
                </c:pt>
                <c:pt idx="35">
                  <c:v>33016</c:v>
                </c:pt>
                <c:pt idx="36">
                  <c:v>33072</c:v>
                </c:pt>
                <c:pt idx="37">
                  <c:v>33122</c:v>
                </c:pt>
                <c:pt idx="38">
                  <c:v>33380</c:v>
                </c:pt>
                <c:pt idx="39">
                  <c:v>33448</c:v>
                </c:pt>
                <c:pt idx="40">
                  <c:v>33491</c:v>
                </c:pt>
                <c:pt idx="41">
                  <c:v>33743</c:v>
                </c:pt>
                <c:pt idx="42">
                  <c:v>33793</c:v>
                </c:pt>
                <c:pt idx="43">
                  <c:v>33869</c:v>
                </c:pt>
                <c:pt idx="44">
                  <c:v>34113</c:v>
                </c:pt>
                <c:pt idx="45">
                  <c:v>34162</c:v>
                </c:pt>
                <c:pt idx="46">
                  <c:v>34233</c:v>
                </c:pt>
                <c:pt idx="47">
                  <c:v>34472</c:v>
                </c:pt>
                <c:pt idx="48">
                  <c:v>34526</c:v>
                </c:pt>
                <c:pt idx="49">
                  <c:v>34596</c:v>
                </c:pt>
                <c:pt idx="50">
                  <c:v>34842</c:v>
                </c:pt>
                <c:pt idx="51">
                  <c:v>34890</c:v>
                </c:pt>
                <c:pt idx="52">
                  <c:v>34960</c:v>
                </c:pt>
                <c:pt idx="53">
                  <c:v>35209</c:v>
                </c:pt>
                <c:pt idx="54">
                  <c:v>35272</c:v>
                </c:pt>
                <c:pt idx="55">
                  <c:v>35332</c:v>
                </c:pt>
                <c:pt idx="56">
                  <c:v>35576</c:v>
                </c:pt>
                <c:pt idx="57">
                  <c:v>35618</c:v>
                </c:pt>
                <c:pt idx="58">
                  <c:v>35698</c:v>
                </c:pt>
                <c:pt idx="59">
                  <c:v>35942</c:v>
                </c:pt>
                <c:pt idx="60">
                  <c:v>35982</c:v>
                </c:pt>
                <c:pt idx="61">
                  <c:v>36066</c:v>
                </c:pt>
                <c:pt idx="62">
                  <c:v>36349</c:v>
                </c:pt>
                <c:pt idx="63">
                  <c:v>36368</c:v>
                </c:pt>
                <c:pt idx="64">
                  <c:v>36713</c:v>
                </c:pt>
                <c:pt idx="65">
                  <c:v>37090</c:v>
                </c:pt>
                <c:pt idx="66">
                  <c:v>37441</c:v>
                </c:pt>
                <c:pt idx="67">
                  <c:v>37809</c:v>
                </c:pt>
                <c:pt idx="68">
                  <c:v>38173</c:v>
                </c:pt>
                <c:pt idx="69">
                  <c:v>38553</c:v>
                </c:pt>
                <c:pt idx="70">
                  <c:v>38908</c:v>
                </c:pt>
                <c:pt idx="71">
                  <c:v>39287</c:v>
                </c:pt>
                <c:pt idx="72">
                  <c:v>39636</c:v>
                </c:pt>
                <c:pt idx="73">
                  <c:v>40009</c:v>
                </c:pt>
                <c:pt idx="74">
                  <c:v>40364</c:v>
                </c:pt>
                <c:pt idx="75">
                  <c:v>40611</c:v>
                </c:pt>
                <c:pt idx="76">
                  <c:v>40612</c:v>
                </c:pt>
                <c:pt idx="77">
                  <c:v>40613</c:v>
                </c:pt>
                <c:pt idx="78">
                  <c:v>40614</c:v>
                </c:pt>
                <c:pt idx="79">
                  <c:v>40865</c:v>
                </c:pt>
                <c:pt idx="80">
                  <c:v>41107</c:v>
                </c:pt>
                <c:pt idx="81">
                  <c:v>41458</c:v>
                </c:pt>
                <c:pt idx="82">
                  <c:v>41835</c:v>
                </c:pt>
                <c:pt idx="83">
                  <c:v>42192</c:v>
                </c:pt>
                <c:pt idx="84">
                  <c:v>42558</c:v>
                </c:pt>
                <c:pt idx="85">
                  <c:v>42922</c:v>
                </c:pt>
              </c:numCache>
            </c:numRef>
          </c:cat>
          <c:val>
            <c:numRef>
              <c:f>よもぎ!$AI$123:$AI$217</c:f>
              <c:numCache>
                <c:formatCode>0.000</c:formatCode>
                <c:ptCount val="95"/>
                <c:pt idx="0" formatCode="0.0">
                  <c:v>10</c:v>
                </c:pt>
                <c:pt idx="1">
                  <c:v>9.7363795174109988</c:v>
                </c:pt>
                <c:pt idx="2">
                  <c:v>8.2943519263319274</c:v>
                </c:pt>
                <c:pt idx="3">
                  <c:v>8.1880643779813251</c:v>
                </c:pt>
                <c:pt idx="4">
                  <c:v>7.9795578768405973</c:v>
                </c:pt>
                <c:pt idx="5">
                  <c:v>7.7835280697730802</c:v>
                </c:pt>
                <c:pt idx="6">
                  <c:v>7.3378860883894728</c:v>
                </c:pt>
                <c:pt idx="7">
                  <c:v>7.0658989570837702</c:v>
                </c:pt>
                <c:pt idx="8">
                  <c:v>5.9258536015852501</c:v>
                </c:pt>
                <c:pt idx="9">
                  <c:v>5.8123144699375189</c:v>
                </c:pt>
                <c:pt idx="10">
                  <c:v>5.7431211801102586</c:v>
                </c:pt>
                <c:pt idx="11">
                  <c:v>5.4593787798865847</c:v>
                </c:pt>
                <c:pt idx="12">
                  <c:v>5.2570206681407425</c:v>
                </c:pt>
                <c:pt idx="13">
                  <c:v>5.0111244796975063</c:v>
                </c:pt>
                <c:pt idx="14">
                  <c:v>4.1258834735461454</c:v>
                </c:pt>
                <c:pt idx="15">
                  <c:v>3.9004228048852561</c:v>
                </c:pt>
                <c:pt idx="16">
                  <c:v>3.7043059390836568</c:v>
                </c:pt>
                <c:pt idx="17">
                  <c:v>2.9613234780264239</c:v>
                </c:pt>
                <c:pt idx="18">
                  <c:v>2.7866353792702059</c:v>
                </c:pt>
                <c:pt idx="19">
                  <c:v>2.6833455552428296</c:v>
                </c:pt>
                <c:pt idx="20">
                  <c:v>2.1669882485629448</c:v>
                </c:pt>
                <c:pt idx="22" formatCode="0.0">
                  <c:v>10</c:v>
                </c:pt>
                <c:pt idx="23">
                  <c:v>9.772323599248681</c:v>
                </c:pt>
                <c:pt idx="24">
                  <c:v>9.3496142279488055</c:v>
                </c:pt>
                <c:pt idx="25">
                  <c:v>8.8143067719512924</c:v>
                </c:pt>
                <c:pt idx="26">
                  <c:v>6.9432976113784139</c:v>
                </c:pt>
                <c:pt idx="27">
                  <c:v>6.6674839472042988</c:v>
                </c:pt>
                <c:pt idx="28">
                  <c:v>6.262620607482873</c:v>
                </c:pt>
                <c:pt idx="29">
                  <c:v>4.9880954916832625</c:v>
                </c:pt>
                <c:pt idx="30">
                  <c:v>4.7723315858057189</c:v>
                </c:pt>
                <c:pt idx="31">
                  <c:v>4.4251044419024561</c:v>
                </c:pt>
                <c:pt idx="32">
                  <c:v>3.5473397590975191</c:v>
                </c:pt>
                <c:pt idx="33">
                  <c:v>3.3907717201442416</c:v>
                </c:pt>
                <c:pt idx="34">
                  <c:v>3.2025299123140778</c:v>
                </c:pt>
                <c:pt idx="35">
                  <c:v>2.5390509691476608</c:v>
                </c:pt>
                <c:pt idx="36">
                  <c:v>2.4113851382648974</c:v>
                </c:pt>
                <c:pt idx="37">
                  <c:v>2.3028320191489859</c:v>
                </c:pt>
                <c:pt idx="38">
                  <c:v>1.8156827396635271</c:v>
                </c:pt>
                <c:pt idx="39">
                  <c:v>1.7054307490062492</c:v>
                </c:pt>
                <c:pt idx="40">
                  <c:v>1.6391940665204743</c:v>
                </c:pt>
                <c:pt idx="41">
                  <c:v>1.2995966929821854</c:v>
                </c:pt>
                <c:pt idx="42">
                  <c:v>1.2410928594894357</c:v>
                </c:pt>
                <c:pt idx="43">
                  <c:v>1.1571714487945783</c:v>
                </c:pt>
                <c:pt idx="44">
                  <c:v>0.92422268729495616</c:v>
                </c:pt>
                <c:pt idx="45">
                  <c:v>0.88343050398779144</c:v>
                </c:pt>
                <c:pt idx="46">
                  <c:v>0.82749667176356911</c:v>
                </c:pt>
                <c:pt idx="47">
                  <c:v>0.66396563676782105</c:v>
                </c:pt>
                <c:pt idx="48">
                  <c:v>0.63174372522397371</c:v>
                </c:pt>
                <c:pt idx="49">
                  <c:v>0.59229066542593767</c:v>
                </c:pt>
                <c:pt idx="50">
                  <c:v>0.47218657018656607</c:v>
                </c:pt>
                <c:pt idx="51">
                  <c:v>0.45176177702528031</c:v>
                </c:pt>
                <c:pt idx="52">
                  <c:v>0.42354877910887601</c:v>
                </c:pt>
                <c:pt idx="53">
                  <c:v>0.33673008319350584</c:v>
                </c:pt>
                <c:pt idx="54">
                  <c:v>0.31774335266748299</c:v>
                </c:pt>
                <c:pt idx="55">
                  <c:v>0.3006569787310121</c:v>
                </c:pt>
                <c:pt idx="56">
                  <c:v>0.2401320920302854</c:v>
                </c:pt>
                <c:pt idx="57">
                  <c:v>0.23101840185479891</c:v>
                </c:pt>
                <c:pt idx="58">
                  <c:v>0.2146049140137537</c:v>
                </c:pt>
                <c:pt idx="59">
                  <c:v>0.17140306265169883</c:v>
                </c:pt>
                <c:pt idx="60">
                  <c:v>0.16520193170175682</c:v>
                </c:pt>
                <c:pt idx="61">
                  <c:v>0.15290013279635833</c:v>
                </c:pt>
                <c:pt idx="62">
                  <c:v>0.11781033963689591</c:v>
                </c:pt>
                <c:pt idx="63">
                  <c:v>0.11576619687951786</c:v>
                </c:pt>
                <c:pt idx="64">
                  <c:v>8.4246516841060798E-2</c:v>
                </c:pt>
                <c:pt idx="65">
                  <c:v>5.95277375485192E-2</c:v>
                </c:pt>
                <c:pt idx="66">
                  <c:v>4.3081324433001215E-2</c:v>
                </c:pt>
                <c:pt idx="67">
                  <c:v>3.0694265586233116E-2</c:v>
                </c:pt>
                <c:pt idx="68">
                  <c:v>2.1949558677146291E-2</c:v>
                </c:pt>
                <c:pt idx="69">
                  <c:v>1.5466532414599481E-2</c:v>
                </c:pt>
                <c:pt idx="70">
                  <c:v>1.1152244438465695E-2</c:v>
                </c:pt>
                <c:pt idx="71">
                  <c:v>7.8655578529151036E-3</c:v>
                </c:pt>
                <c:pt idx="72">
                  <c:v>5.7029474787200513E-3</c:v>
                </c:pt>
                <c:pt idx="73">
                  <c:v>4.0445214247498912E-3</c:v>
                </c:pt>
                <c:pt idx="74">
                  <c:v>2.9163286479680054E-3</c:v>
                </c:pt>
                <c:pt idx="75">
                  <c:v>2.3228176657890797E-3</c:v>
                </c:pt>
                <c:pt idx="77" formatCode="0.0">
                  <c:v>10.009216574735099</c:v>
                </c:pt>
                <c:pt idx="78">
                  <c:v>10</c:v>
                </c:pt>
                <c:pt idx="79">
                  <c:v>7.9355733561677937</c:v>
                </c:pt>
                <c:pt idx="80">
                  <c:v>6.3497612897088596</c:v>
                </c:pt>
                <c:pt idx="81">
                  <c:v>4.5954396632509802</c:v>
                </c:pt>
                <c:pt idx="82">
                  <c:v>3.24709123239065</c:v>
                </c:pt>
                <c:pt idx="83">
                  <c:v>2.3370265268226449</c:v>
                </c:pt>
                <c:pt idx="84">
                  <c:v>1.6681381518349661</c:v>
                </c:pt>
                <c:pt idx="85">
                  <c:v>1.1928904486221135</c:v>
                </c:pt>
              </c:numCache>
            </c:numRef>
          </c:val>
          <c:smooth val="0"/>
        </c:ser>
        <c:dLbls>
          <c:showLegendKey val="0"/>
          <c:showVal val="0"/>
          <c:showCatName val="0"/>
          <c:showSerName val="0"/>
          <c:showPercent val="0"/>
          <c:showBubbleSize val="0"/>
        </c:dLbls>
        <c:marker val="1"/>
        <c:smooth val="0"/>
        <c:axId val="270572928"/>
        <c:axId val="270587008"/>
      </c:lineChart>
      <c:dateAx>
        <c:axId val="270572928"/>
        <c:scaling>
          <c:orientation val="minMax"/>
          <c:min val="29677"/>
        </c:scaling>
        <c:delete val="0"/>
        <c:axPos val="b"/>
        <c:majorGridlines>
          <c:spPr>
            <a:ln w="3175">
              <a:solidFill>
                <a:schemeClr val="bg1">
                  <a:lumMod val="85000"/>
                </a:schemeClr>
              </a:solidFill>
              <a:prstDash val="solid"/>
            </a:ln>
          </c:spPr>
        </c:majorGridlines>
        <c:minorGridlines>
          <c:spPr>
            <a:ln w="3175">
              <a:pattFill prst="pct50">
                <a:fgClr>
                  <a:srgbClr val="000000"/>
                </a:fgClr>
                <a:bgClr>
                  <a:srgbClr val="FFFFFF"/>
                </a:bgClr>
              </a:pattFill>
              <a:prstDash val="solid"/>
            </a:ln>
          </c:spPr>
        </c:minorGridlines>
        <c:numFmt formatCode="[$-411]ge"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270587008"/>
        <c:crossesAt val="1.0000000000000004E-5"/>
        <c:auto val="0"/>
        <c:lblOffset val="100"/>
        <c:baseTimeUnit val="days"/>
        <c:majorUnit val="24"/>
        <c:majorTimeUnit val="months"/>
        <c:minorUnit val="24"/>
        <c:minorTimeUnit val="months"/>
      </c:dateAx>
      <c:valAx>
        <c:axId val="270587008"/>
        <c:scaling>
          <c:logBase val="10"/>
          <c:orientation val="minMax"/>
          <c:min val="1.0000000000000004E-5"/>
        </c:scaling>
        <c:delete val="0"/>
        <c:axPos val="l"/>
        <c:majorGridlines>
          <c:spPr>
            <a:ln w="3175">
              <a:solidFill>
                <a:schemeClr val="bg1">
                  <a:lumMod val="85000"/>
                </a:schemeClr>
              </a:solidFill>
              <a:prstDash val="solid"/>
            </a:ln>
          </c:spPr>
        </c:majorGridlines>
        <c:minorGridlines>
          <c:spPr>
            <a:ln w="3175">
              <a:solidFill>
                <a:schemeClr val="bg1">
                  <a:lumMod val="85000"/>
                </a:schemeClr>
              </a:solidFill>
              <a:prstDash val="solid"/>
            </a:ln>
          </c:spPr>
        </c:minorGridlines>
        <c:title>
          <c:tx>
            <c:rich>
              <a:bodyPr rot="0" vert="horz"/>
              <a:lstStyle/>
              <a:p>
                <a:pPr algn="ctr">
                  <a:defRPr sz="900" b="0" i="0" u="none" strike="noStrike" baseline="0">
                    <a:solidFill>
                      <a:srgbClr val="000000"/>
                    </a:solidFill>
                    <a:latin typeface="Meiryo UI"/>
                    <a:ea typeface="Meiryo UI"/>
                    <a:cs typeface="Meiryo UI"/>
                  </a:defRPr>
                </a:pPr>
                <a:r>
                  <a:rPr lang="en-US" altLang="en-US" sz="900"/>
                  <a:t>Bq/kg</a:t>
                </a:r>
                <a:r>
                  <a:rPr lang="ja-JP" altLang="en-US" sz="900"/>
                  <a:t>生</a:t>
                </a:r>
              </a:p>
            </c:rich>
          </c:tx>
          <c:layout>
            <c:manualLayout>
              <c:xMode val="edge"/>
              <c:yMode val="edge"/>
              <c:x val="3.9871706446621318E-3"/>
              <c:y val="0.32941119980876399"/>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70572928"/>
        <c:crosses val="autoZero"/>
        <c:crossBetween val="midCat"/>
      </c:valAx>
      <c:spPr>
        <a:solidFill>
          <a:srgbClr val="FFFFFF"/>
        </a:solidFill>
        <a:ln w="12700">
          <a:solidFill>
            <a:srgbClr val="808080"/>
          </a:solidFill>
          <a:prstDash val="solid"/>
        </a:ln>
      </c:spPr>
    </c:plotArea>
    <c:legend>
      <c:legendPos val="r"/>
      <c:layout>
        <c:manualLayout>
          <c:xMode val="edge"/>
          <c:yMode val="edge"/>
          <c:x val="0.54226074921236178"/>
          <c:y val="9.6597442527969566E-3"/>
          <c:w val="0.27281437234798128"/>
          <c:h val="0.29168688295877654"/>
        </c:manualLayout>
      </c:layout>
      <c:overlay val="0"/>
      <c:spPr>
        <a:solidFill>
          <a:schemeClr val="bg1"/>
        </a:solidFill>
        <a:ln w="25400">
          <a:noFill/>
        </a:ln>
      </c:spPr>
      <c:txPr>
        <a:bodyPr/>
        <a:lstStyle/>
        <a:p>
          <a:pPr>
            <a:defRPr sz="92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paperSize="9"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Meiryo UI"/>
                <a:ea typeface="Meiryo UI"/>
                <a:cs typeface="Meiryo UI"/>
              </a:defRPr>
            </a:pPr>
            <a:r>
              <a:rPr lang="ja-JP" altLang="en-US"/>
              <a:t>よもぎの</a:t>
            </a:r>
            <a:r>
              <a:rPr lang="en-US" altLang="en-US"/>
              <a:t>Be-7</a:t>
            </a:r>
            <a:endParaRPr lang="ja-JP" altLang="en-US"/>
          </a:p>
        </c:rich>
      </c:tx>
      <c:layout>
        <c:manualLayout>
          <c:xMode val="edge"/>
          <c:yMode val="edge"/>
          <c:x val="0.26245228453641062"/>
          <c:y val="0.44045812455261274"/>
        </c:manualLayout>
      </c:layout>
      <c:overlay val="0"/>
      <c:spPr>
        <a:solidFill>
          <a:srgbClr val="FFFFFF"/>
        </a:solidFill>
        <a:ln w="25400">
          <a:noFill/>
        </a:ln>
      </c:spPr>
    </c:title>
    <c:autoTitleDeleted val="0"/>
    <c:plotArea>
      <c:layout>
        <c:manualLayout>
          <c:layoutTarget val="inner"/>
          <c:xMode val="edge"/>
          <c:yMode val="edge"/>
          <c:x val="9.1779260152355185E-2"/>
          <c:y val="5.6737785134727999E-2"/>
          <c:w val="0.89629230855689623"/>
          <c:h val="0.82633607730851821"/>
        </c:manualLayout>
      </c:layout>
      <c:lineChart>
        <c:grouping val="standard"/>
        <c:varyColors val="0"/>
        <c:ser>
          <c:idx val="1"/>
          <c:order val="0"/>
          <c:tx>
            <c:strRef>
              <c:f>よもぎ!$C$120</c:f>
              <c:strCache>
                <c:ptCount val="1"/>
                <c:pt idx="0">
                  <c:v>前網(県)</c:v>
                </c:pt>
              </c:strCache>
            </c:strRef>
          </c:tx>
          <c:spPr>
            <a:ln w="12700">
              <a:solidFill>
                <a:srgbClr val="000080"/>
              </a:solidFill>
              <a:prstDash val="solid"/>
            </a:ln>
          </c:spPr>
          <c:marker>
            <c:symbol val="square"/>
            <c:size val="6"/>
            <c:spPr>
              <a:noFill/>
              <a:ln>
                <a:solidFill>
                  <a:srgbClr val="000080"/>
                </a:solidFill>
                <a:prstDash val="solid"/>
              </a:ln>
            </c:spPr>
          </c:marker>
          <c:cat>
            <c:numRef>
              <c:f>よもぎ!$B$123:$B$217</c:f>
              <c:numCache>
                <c:formatCode>[$-411]m\.d\.ge</c:formatCode>
                <c:ptCount val="95"/>
                <c:pt idx="0">
                  <c:v>29866</c:v>
                </c:pt>
                <c:pt idx="1">
                  <c:v>29895</c:v>
                </c:pt>
                <c:pt idx="2">
                  <c:v>30069</c:v>
                </c:pt>
                <c:pt idx="3">
                  <c:v>30083</c:v>
                </c:pt>
                <c:pt idx="4">
                  <c:v>30111</c:v>
                </c:pt>
                <c:pt idx="5">
                  <c:v>30138</c:v>
                </c:pt>
                <c:pt idx="6">
                  <c:v>30202</c:v>
                </c:pt>
                <c:pt idx="7">
                  <c:v>30243</c:v>
                </c:pt>
                <c:pt idx="8">
                  <c:v>30434</c:v>
                </c:pt>
                <c:pt idx="9">
                  <c:v>30455</c:v>
                </c:pt>
                <c:pt idx="10">
                  <c:v>30468</c:v>
                </c:pt>
                <c:pt idx="11">
                  <c:v>30523</c:v>
                </c:pt>
                <c:pt idx="12">
                  <c:v>30564</c:v>
                </c:pt>
                <c:pt idx="13">
                  <c:v>30616</c:v>
                </c:pt>
                <c:pt idx="14">
                  <c:v>30827</c:v>
                </c:pt>
                <c:pt idx="15">
                  <c:v>30888</c:v>
                </c:pt>
                <c:pt idx="16">
                  <c:v>30944</c:v>
                </c:pt>
                <c:pt idx="17">
                  <c:v>31187</c:v>
                </c:pt>
                <c:pt idx="18">
                  <c:v>31253</c:v>
                </c:pt>
                <c:pt idx="19">
                  <c:v>31294</c:v>
                </c:pt>
                <c:pt idx="20">
                  <c:v>31526</c:v>
                </c:pt>
                <c:pt idx="21">
                  <c:v>31527</c:v>
                </c:pt>
                <c:pt idx="22">
                  <c:v>31528</c:v>
                </c:pt>
                <c:pt idx="23">
                  <c:v>31553</c:v>
                </c:pt>
                <c:pt idx="24">
                  <c:v>31601</c:v>
                </c:pt>
                <c:pt idx="25">
                  <c:v>31665</c:v>
                </c:pt>
                <c:pt idx="26">
                  <c:v>31924</c:v>
                </c:pt>
                <c:pt idx="27">
                  <c:v>31968</c:v>
                </c:pt>
                <c:pt idx="28">
                  <c:v>32036</c:v>
                </c:pt>
                <c:pt idx="29">
                  <c:v>32283</c:v>
                </c:pt>
                <c:pt idx="30">
                  <c:v>32331</c:v>
                </c:pt>
                <c:pt idx="31">
                  <c:v>32413</c:v>
                </c:pt>
                <c:pt idx="32">
                  <c:v>32653</c:v>
                </c:pt>
                <c:pt idx="33">
                  <c:v>32702</c:v>
                </c:pt>
                <c:pt idx="34">
                  <c:v>32764</c:v>
                </c:pt>
                <c:pt idx="35">
                  <c:v>33016</c:v>
                </c:pt>
                <c:pt idx="36">
                  <c:v>33072</c:v>
                </c:pt>
                <c:pt idx="37">
                  <c:v>33122</c:v>
                </c:pt>
                <c:pt idx="38">
                  <c:v>33380</c:v>
                </c:pt>
                <c:pt idx="39">
                  <c:v>33448</c:v>
                </c:pt>
                <c:pt idx="40">
                  <c:v>33491</c:v>
                </c:pt>
                <c:pt idx="41">
                  <c:v>33743</c:v>
                </c:pt>
                <c:pt idx="42">
                  <c:v>33793</c:v>
                </c:pt>
                <c:pt idx="43">
                  <c:v>33869</c:v>
                </c:pt>
                <c:pt idx="44">
                  <c:v>34113</c:v>
                </c:pt>
                <c:pt idx="45">
                  <c:v>34162</c:v>
                </c:pt>
                <c:pt idx="46">
                  <c:v>34233</c:v>
                </c:pt>
                <c:pt idx="47">
                  <c:v>34472</c:v>
                </c:pt>
                <c:pt idx="48">
                  <c:v>34526</c:v>
                </c:pt>
                <c:pt idx="49">
                  <c:v>34596</c:v>
                </c:pt>
                <c:pt idx="50">
                  <c:v>34842</c:v>
                </c:pt>
                <c:pt idx="51">
                  <c:v>34890</c:v>
                </c:pt>
                <c:pt idx="52">
                  <c:v>34960</c:v>
                </c:pt>
                <c:pt idx="53">
                  <c:v>35209</c:v>
                </c:pt>
                <c:pt idx="54">
                  <c:v>35272</c:v>
                </c:pt>
                <c:pt idx="55">
                  <c:v>35332</c:v>
                </c:pt>
                <c:pt idx="56">
                  <c:v>35576</c:v>
                </c:pt>
                <c:pt idx="57">
                  <c:v>35618</c:v>
                </c:pt>
                <c:pt idx="58">
                  <c:v>35698</c:v>
                </c:pt>
                <c:pt idx="59">
                  <c:v>35942</c:v>
                </c:pt>
                <c:pt idx="60">
                  <c:v>35982</c:v>
                </c:pt>
                <c:pt idx="61">
                  <c:v>36066</c:v>
                </c:pt>
                <c:pt idx="62">
                  <c:v>36349</c:v>
                </c:pt>
                <c:pt idx="63">
                  <c:v>36368</c:v>
                </c:pt>
                <c:pt idx="64">
                  <c:v>36713</c:v>
                </c:pt>
                <c:pt idx="65">
                  <c:v>37090</c:v>
                </c:pt>
                <c:pt idx="66">
                  <c:v>37441</c:v>
                </c:pt>
                <c:pt idx="67">
                  <c:v>37809</c:v>
                </c:pt>
                <c:pt idx="68">
                  <c:v>38173</c:v>
                </c:pt>
                <c:pt idx="69">
                  <c:v>38553</c:v>
                </c:pt>
                <c:pt idx="70">
                  <c:v>38908</c:v>
                </c:pt>
                <c:pt idx="71">
                  <c:v>39287</c:v>
                </c:pt>
                <c:pt idx="72">
                  <c:v>39636</c:v>
                </c:pt>
                <c:pt idx="73">
                  <c:v>40009</c:v>
                </c:pt>
                <c:pt idx="74">
                  <c:v>40364</c:v>
                </c:pt>
                <c:pt idx="75">
                  <c:v>40611</c:v>
                </c:pt>
                <c:pt idx="76">
                  <c:v>40612</c:v>
                </c:pt>
                <c:pt idx="77">
                  <c:v>40613</c:v>
                </c:pt>
                <c:pt idx="78">
                  <c:v>40614</c:v>
                </c:pt>
                <c:pt idx="79">
                  <c:v>40865</c:v>
                </c:pt>
                <c:pt idx="80">
                  <c:v>41107</c:v>
                </c:pt>
                <c:pt idx="81">
                  <c:v>41458</c:v>
                </c:pt>
                <c:pt idx="82">
                  <c:v>41835</c:v>
                </c:pt>
                <c:pt idx="83">
                  <c:v>42192</c:v>
                </c:pt>
                <c:pt idx="84">
                  <c:v>42558</c:v>
                </c:pt>
                <c:pt idx="85">
                  <c:v>42922</c:v>
                </c:pt>
              </c:numCache>
            </c:numRef>
          </c:cat>
          <c:val>
            <c:numRef>
              <c:f>よもぎ!$C$123:$C$217</c:f>
              <c:numCache>
                <c:formatCode>0.0</c:formatCode>
                <c:ptCount val="95"/>
                <c:pt idx="0">
                  <c:v>26.037037037037038</c:v>
                </c:pt>
                <c:pt idx="2">
                  <c:v>4.1481481481481479</c:v>
                </c:pt>
                <c:pt idx="3">
                  <c:v>7.0740740740740744</c:v>
                </c:pt>
                <c:pt idx="4">
                  <c:v>10.666666666666666</c:v>
                </c:pt>
                <c:pt idx="5">
                  <c:v>16.666666666666668</c:v>
                </c:pt>
                <c:pt idx="6">
                  <c:v>35.555555555555557</c:v>
                </c:pt>
                <c:pt idx="7">
                  <c:v>40.74074074074074</c:v>
                </c:pt>
                <c:pt idx="10">
                  <c:v>16.851851851851851</c:v>
                </c:pt>
                <c:pt idx="14">
                  <c:v>12.62962962962963</c:v>
                </c:pt>
                <c:pt idx="15">
                  <c:v>27.185185185185187</c:v>
                </c:pt>
                <c:pt idx="16">
                  <c:v>62.962962962962962</c:v>
                </c:pt>
                <c:pt idx="17">
                  <c:v>15</c:v>
                </c:pt>
                <c:pt idx="18">
                  <c:v>44.074074074074076</c:v>
                </c:pt>
                <c:pt idx="19">
                  <c:v>17.703703703703702</c:v>
                </c:pt>
                <c:pt idx="23">
                  <c:v>24.814814814814813</c:v>
                </c:pt>
                <c:pt idx="24">
                  <c:v>45.925925925925924</c:v>
                </c:pt>
                <c:pt idx="25">
                  <c:v>38.148148148148145</c:v>
                </c:pt>
                <c:pt idx="26">
                  <c:v>35.851851851851855</c:v>
                </c:pt>
                <c:pt idx="27">
                  <c:v>37.037037037037038</c:v>
                </c:pt>
                <c:pt idx="28">
                  <c:v>78.518518518518519</c:v>
                </c:pt>
                <c:pt idx="29">
                  <c:v>19.7</c:v>
                </c:pt>
                <c:pt idx="30">
                  <c:v>81.2</c:v>
                </c:pt>
                <c:pt idx="31">
                  <c:v>150</c:v>
                </c:pt>
                <c:pt idx="32">
                  <c:v>17.399999999999999</c:v>
                </c:pt>
                <c:pt idx="33">
                  <c:v>59.2</c:v>
                </c:pt>
                <c:pt idx="34">
                  <c:v>60.9</c:v>
                </c:pt>
                <c:pt idx="35">
                  <c:v>15.8</c:v>
                </c:pt>
                <c:pt idx="36">
                  <c:v>41.3</c:v>
                </c:pt>
                <c:pt idx="37">
                  <c:v>27.2</c:v>
                </c:pt>
                <c:pt idx="38">
                  <c:v>20.3</c:v>
                </c:pt>
                <c:pt idx="39">
                  <c:v>74.900000000000006</c:v>
                </c:pt>
                <c:pt idx="40">
                  <c:v>54.9</c:v>
                </c:pt>
                <c:pt idx="41">
                  <c:v>48.1</c:v>
                </c:pt>
                <c:pt idx="42">
                  <c:v>54</c:v>
                </c:pt>
                <c:pt idx="43">
                  <c:v>33.700000000000003</c:v>
                </c:pt>
                <c:pt idx="44">
                  <c:v>33.299999999999997</c:v>
                </c:pt>
                <c:pt idx="45">
                  <c:v>46.6</c:v>
                </c:pt>
                <c:pt idx="46">
                  <c:v>125</c:v>
                </c:pt>
                <c:pt idx="47">
                  <c:v>31.6</c:v>
                </c:pt>
                <c:pt idx="48">
                  <c:v>73.7</c:v>
                </c:pt>
                <c:pt idx="49">
                  <c:v>82.8</c:v>
                </c:pt>
                <c:pt idx="50">
                  <c:v>25.9</c:v>
                </c:pt>
                <c:pt idx="51">
                  <c:v>45.5</c:v>
                </c:pt>
                <c:pt idx="52">
                  <c:v>111</c:v>
                </c:pt>
                <c:pt idx="53">
                  <c:v>21.1</c:v>
                </c:pt>
                <c:pt idx="54">
                  <c:v>35.299999999999997</c:v>
                </c:pt>
                <c:pt idx="55">
                  <c:v>110</c:v>
                </c:pt>
                <c:pt idx="56">
                  <c:v>49.6</c:v>
                </c:pt>
                <c:pt idx="57">
                  <c:v>46.1</c:v>
                </c:pt>
                <c:pt idx="58">
                  <c:v>142</c:v>
                </c:pt>
                <c:pt idx="59">
                  <c:v>50.5</c:v>
                </c:pt>
                <c:pt idx="60">
                  <c:v>28.8</c:v>
                </c:pt>
                <c:pt idx="61">
                  <c:v>104</c:v>
                </c:pt>
              </c:numCache>
            </c:numRef>
          </c:val>
          <c:smooth val="0"/>
        </c:ser>
        <c:ser>
          <c:idx val="2"/>
          <c:order val="1"/>
          <c:tx>
            <c:strRef>
              <c:f>よもぎ!$J$120</c:f>
              <c:strCache>
                <c:ptCount val="1"/>
                <c:pt idx="0">
                  <c:v>谷川</c:v>
                </c:pt>
              </c:strCache>
            </c:strRef>
          </c:tx>
          <c:spPr>
            <a:ln w="12700">
              <a:solidFill>
                <a:srgbClr val="008000"/>
              </a:solidFill>
              <a:prstDash val="solid"/>
            </a:ln>
          </c:spPr>
          <c:marker>
            <c:symbol val="diamond"/>
            <c:size val="6"/>
            <c:spPr>
              <a:solidFill>
                <a:srgbClr val="008000"/>
              </a:solidFill>
              <a:ln>
                <a:solidFill>
                  <a:srgbClr val="008000"/>
                </a:solidFill>
                <a:prstDash val="solid"/>
              </a:ln>
            </c:spPr>
          </c:marker>
          <c:cat>
            <c:numRef>
              <c:f>よもぎ!$B$123:$B$217</c:f>
              <c:numCache>
                <c:formatCode>[$-411]m\.d\.ge</c:formatCode>
                <c:ptCount val="95"/>
                <c:pt idx="0">
                  <c:v>29866</c:v>
                </c:pt>
                <c:pt idx="1">
                  <c:v>29895</c:v>
                </c:pt>
                <c:pt idx="2">
                  <c:v>30069</c:v>
                </c:pt>
                <c:pt idx="3">
                  <c:v>30083</c:v>
                </c:pt>
                <c:pt idx="4">
                  <c:v>30111</c:v>
                </c:pt>
                <c:pt idx="5">
                  <c:v>30138</c:v>
                </c:pt>
                <c:pt idx="6">
                  <c:v>30202</c:v>
                </c:pt>
                <c:pt idx="7">
                  <c:v>30243</c:v>
                </c:pt>
                <c:pt idx="8">
                  <c:v>30434</c:v>
                </c:pt>
                <c:pt idx="9">
                  <c:v>30455</c:v>
                </c:pt>
                <c:pt idx="10">
                  <c:v>30468</c:v>
                </c:pt>
                <c:pt idx="11">
                  <c:v>30523</c:v>
                </c:pt>
                <c:pt idx="12">
                  <c:v>30564</c:v>
                </c:pt>
                <c:pt idx="13">
                  <c:v>30616</c:v>
                </c:pt>
                <c:pt idx="14">
                  <c:v>30827</c:v>
                </c:pt>
                <c:pt idx="15">
                  <c:v>30888</c:v>
                </c:pt>
                <c:pt idx="16">
                  <c:v>30944</c:v>
                </c:pt>
                <c:pt idx="17">
                  <c:v>31187</c:v>
                </c:pt>
                <c:pt idx="18">
                  <c:v>31253</c:v>
                </c:pt>
                <c:pt idx="19">
                  <c:v>31294</c:v>
                </c:pt>
                <c:pt idx="20">
                  <c:v>31526</c:v>
                </c:pt>
                <c:pt idx="21">
                  <c:v>31527</c:v>
                </c:pt>
                <c:pt idx="22">
                  <c:v>31528</c:v>
                </c:pt>
                <c:pt idx="23">
                  <c:v>31553</c:v>
                </c:pt>
                <c:pt idx="24">
                  <c:v>31601</c:v>
                </c:pt>
                <c:pt idx="25">
                  <c:v>31665</c:v>
                </c:pt>
                <c:pt idx="26">
                  <c:v>31924</c:v>
                </c:pt>
                <c:pt idx="27">
                  <c:v>31968</c:v>
                </c:pt>
                <c:pt idx="28">
                  <c:v>32036</c:v>
                </c:pt>
                <c:pt idx="29">
                  <c:v>32283</c:v>
                </c:pt>
                <c:pt idx="30">
                  <c:v>32331</c:v>
                </c:pt>
                <c:pt idx="31">
                  <c:v>32413</c:v>
                </c:pt>
                <c:pt idx="32">
                  <c:v>32653</c:v>
                </c:pt>
                <c:pt idx="33">
                  <c:v>32702</c:v>
                </c:pt>
                <c:pt idx="34">
                  <c:v>32764</c:v>
                </c:pt>
                <c:pt idx="35">
                  <c:v>33016</c:v>
                </c:pt>
                <c:pt idx="36">
                  <c:v>33072</c:v>
                </c:pt>
                <c:pt idx="37">
                  <c:v>33122</c:v>
                </c:pt>
                <c:pt idx="38">
                  <c:v>33380</c:v>
                </c:pt>
                <c:pt idx="39">
                  <c:v>33448</c:v>
                </c:pt>
                <c:pt idx="40">
                  <c:v>33491</c:v>
                </c:pt>
                <c:pt idx="41">
                  <c:v>33743</c:v>
                </c:pt>
                <c:pt idx="42">
                  <c:v>33793</c:v>
                </c:pt>
                <c:pt idx="43">
                  <c:v>33869</c:v>
                </c:pt>
                <c:pt idx="44">
                  <c:v>34113</c:v>
                </c:pt>
                <c:pt idx="45">
                  <c:v>34162</c:v>
                </c:pt>
                <c:pt idx="46">
                  <c:v>34233</c:v>
                </c:pt>
                <c:pt idx="47">
                  <c:v>34472</c:v>
                </c:pt>
                <c:pt idx="48">
                  <c:v>34526</c:v>
                </c:pt>
                <c:pt idx="49">
                  <c:v>34596</c:v>
                </c:pt>
                <c:pt idx="50">
                  <c:v>34842</c:v>
                </c:pt>
                <c:pt idx="51">
                  <c:v>34890</c:v>
                </c:pt>
                <c:pt idx="52">
                  <c:v>34960</c:v>
                </c:pt>
                <c:pt idx="53">
                  <c:v>35209</c:v>
                </c:pt>
                <c:pt idx="54">
                  <c:v>35272</c:v>
                </c:pt>
                <c:pt idx="55">
                  <c:v>35332</c:v>
                </c:pt>
                <c:pt idx="56">
                  <c:v>35576</c:v>
                </c:pt>
                <c:pt idx="57">
                  <c:v>35618</c:v>
                </c:pt>
                <c:pt idx="58">
                  <c:v>35698</c:v>
                </c:pt>
                <c:pt idx="59">
                  <c:v>35942</c:v>
                </c:pt>
                <c:pt idx="60">
                  <c:v>35982</c:v>
                </c:pt>
                <c:pt idx="61">
                  <c:v>36066</c:v>
                </c:pt>
                <c:pt idx="62">
                  <c:v>36349</c:v>
                </c:pt>
                <c:pt idx="63">
                  <c:v>36368</c:v>
                </c:pt>
                <c:pt idx="64">
                  <c:v>36713</c:v>
                </c:pt>
                <c:pt idx="65">
                  <c:v>37090</c:v>
                </c:pt>
                <c:pt idx="66">
                  <c:v>37441</c:v>
                </c:pt>
                <c:pt idx="67">
                  <c:v>37809</c:v>
                </c:pt>
                <c:pt idx="68">
                  <c:v>38173</c:v>
                </c:pt>
                <c:pt idx="69">
                  <c:v>38553</c:v>
                </c:pt>
                <c:pt idx="70">
                  <c:v>38908</c:v>
                </c:pt>
                <c:pt idx="71">
                  <c:v>39287</c:v>
                </c:pt>
                <c:pt idx="72">
                  <c:v>39636</c:v>
                </c:pt>
                <c:pt idx="73">
                  <c:v>40009</c:v>
                </c:pt>
                <c:pt idx="74">
                  <c:v>40364</c:v>
                </c:pt>
                <c:pt idx="75">
                  <c:v>40611</c:v>
                </c:pt>
                <c:pt idx="76">
                  <c:v>40612</c:v>
                </c:pt>
                <c:pt idx="77">
                  <c:v>40613</c:v>
                </c:pt>
                <c:pt idx="78">
                  <c:v>40614</c:v>
                </c:pt>
                <c:pt idx="79">
                  <c:v>40865</c:v>
                </c:pt>
                <c:pt idx="80">
                  <c:v>41107</c:v>
                </c:pt>
                <c:pt idx="81">
                  <c:v>41458</c:v>
                </c:pt>
                <c:pt idx="82">
                  <c:v>41835</c:v>
                </c:pt>
                <c:pt idx="83">
                  <c:v>42192</c:v>
                </c:pt>
                <c:pt idx="84">
                  <c:v>42558</c:v>
                </c:pt>
                <c:pt idx="85">
                  <c:v>42922</c:v>
                </c:pt>
              </c:numCache>
            </c:numRef>
          </c:cat>
          <c:val>
            <c:numRef>
              <c:f>よもぎ!$J$123:$J$217</c:f>
              <c:numCache>
                <c:formatCode>0.0_);[Red]\(0.0\)</c:formatCode>
                <c:ptCount val="95"/>
                <c:pt idx="0">
                  <c:v>43.703703703703702</c:v>
                </c:pt>
                <c:pt idx="1">
                  <c:v>59.629629629629626</c:v>
                </c:pt>
                <c:pt idx="2">
                  <c:v>9.8888888888888893</c:v>
                </c:pt>
                <c:pt idx="3">
                  <c:v>9.2222222222222214</c:v>
                </c:pt>
                <c:pt idx="4">
                  <c:v>14.962962962962964</c:v>
                </c:pt>
                <c:pt idx="5">
                  <c:v>50.74074074074074</c:v>
                </c:pt>
                <c:pt idx="6">
                  <c:v>53.703703703703702</c:v>
                </c:pt>
                <c:pt idx="7">
                  <c:v>54.444444444444443</c:v>
                </c:pt>
                <c:pt idx="8">
                  <c:v>2.9629629629629628</c:v>
                </c:pt>
                <c:pt idx="9">
                  <c:v>27.037037037037038</c:v>
                </c:pt>
                <c:pt idx="10">
                  <c:v>19.37037037037037</c:v>
                </c:pt>
                <c:pt idx="11">
                  <c:v>50</c:v>
                </c:pt>
                <c:pt idx="12" formatCode="0.0">
                  <c:v>44.444444444444443</c:v>
                </c:pt>
                <c:pt idx="13" formatCode="0">
                  <c:v>135.92592592592592</c:v>
                </c:pt>
                <c:pt idx="14">
                  <c:v>9.8888888888888893</c:v>
                </c:pt>
                <c:pt idx="15">
                  <c:v>46.666666666666664</c:v>
                </c:pt>
                <c:pt idx="16">
                  <c:v>51.481481481481481</c:v>
                </c:pt>
                <c:pt idx="17">
                  <c:v>10.296296296296296</c:v>
                </c:pt>
                <c:pt idx="18">
                  <c:v>48.888888888888886</c:v>
                </c:pt>
                <c:pt idx="19">
                  <c:v>14.518518518518519</c:v>
                </c:pt>
                <c:pt idx="23">
                  <c:v>22.222222222222221</c:v>
                </c:pt>
                <c:pt idx="24">
                  <c:v>97.037037037037038</c:v>
                </c:pt>
                <c:pt idx="25">
                  <c:v>70.740740740740748</c:v>
                </c:pt>
                <c:pt idx="26">
                  <c:v>54.444444444444443</c:v>
                </c:pt>
                <c:pt idx="27">
                  <c:v>84.81481481481481</c:v>
                </c:pt>
                <c:pt idx="28" formatCode="0">
                  <c:v>117.03703703703704</c:v>
                </c:pt>
                <c:pt idx="29">
                  <c:v>26</c:v>
                </c:pt>
                <c:pt idx="30" formatCode="0">
                  <c:v>117</c:v>
                </c:pt>
                <c:pt idx="31" formatCode="0">
                  <c:v>186</c:v>
                </c:pt>
                <c:pt idx="32">
                  <c:v>21.6</c:v>
                </c:pt>
                <c:pt idx="33">
                  <c:v>94.2</c:v>
                </c:pt>
                <c:pt idx="34">
                  <c:v>65.5</c:v>
                </c:pt>
                <c:pt idx="35">
                  <c:v>21.4</c:v>
                </c:pt>
                <c:pt idx="36">
                  <c:v>73.900000000000006</c:v>
                </c:pt>
                <c:pt idx="37">
                  <c:v>16.399999999999999</c:v>
                </c:pt>
                <c:pt idx="38">
                  <c:v>22</c:v>
                </c:pt>
                <c:pt idx="39">
                  <c:v>80.7</c:v>
                </c:pt>
                <c:pt idx="40">
                  <c:v>53.1</c:v>
                </c:pt>
                <c:pt idx="41">
                  <c:v>55.2</c:v>
                </c:pt>
                <c:pt idx="42">
                  <c:v>62.3</c:v>
                </c:pt>
                <c:pt idx="43">
                  <c:v>48.5</c:v>
                </c:pt>
                <c:pt idx="44">
                  <c:v>40.4</c:v>
                </c:pt>
                <c:pt idx="45">
                  <c:v>80.400000000000006</c:v>
                </c:pt>
                <c:pt idx="46" formatCode="0">
                  <c:v>116</c:v>
                </c:pt>
                <c:pt idx="47">
                  <c:v>30.9</c:v>
                </c:pt>
                <c:pt idx="48">
                  <c:v>57.1</c:v>
                </c:pt>
                <c:pt idx="49" formatCode="0">
                  <c:v>135</c:v>
                </c:pt>
                <c:pt idx="50">
                  <c:v>51.5</c:v>
                </c:pt>
                <c:pt idx="51">
                  <c:v>70</c:v>
                </c:pt>
                <c:pt idx="52" formatCode="0">
                  <c:v>150</c:v>
                </c:pt>
                <c:pt idx="53">
                  <c:v>39.299999999999997</c:v>
                </c:pt>
                <c:pt idx="54">
                  <c:v>46.4</c:v>
                </c:pt>
                <c:pt idx="55" formatCode="0">
                  <c:v>225</c:v>
                </c:pt>
                <c:pt idx="56">
                  <c:v>68.5</c:v>
                </c:pt>
                <c:pt idx="57">
                  <c:v>60.8</c:v>
                </c:pt>
                <c:pt idx="58" formatCode="0">
                  <c:v>218</c:v>
                </c:pt>
                <c:pt idx="59">
                  <c:v>52.3</c:v>
                </c:pt>
                <c:pt idx="60">
                  <c:v>40.5</c:v>
                </c:pt>
                <c:pt idx="61" formatCode="0">
                  <c:v>198</c:v>
                </c:pt>
                <c:pt idx="62" formatCode="0.0">
                  <c:v>102</c:v>
                </c:pt>
                <c:pt idx="64">
                  <c:v>36.299999999999997</c:v>
                </c:pt>
                <c:pt idx="65">
                  <c:v>40.299999999999997</c:v>
                </c:pt>
                <c:pt idx="66">
                  <c:v>64.400000000000006</c:v>
                </c:pt>
                <c:pt idx="67">
                  <c:v>55.8</c:v>
                </c:pt>
                <c:pt idx="68">
                  <c:v>52.8</c:v>
                </c:pt>
                <c:pt idx="69">
                  <c:v>212</c:v>
                </c:pt>
                <c:pt idx="70">
                  <c:v>83.2</c:v>
                </c:pt>
                <c:pt idx="71">
                  <c:v>137.1</c:v>
                </c:pt>
                <c:pt idx="72">
                  <c:v>32.5</c:v>
                </c:pt>
                <c:pt idx="73">
                  <c:v>70.7</c:v>
                </c:pt>
                <c:pt idx="74">
                  <c:v>38.6</c:v>
                </c:pt>
                <c:pt idx="79">
                  <c:v>100</c:v>
                </c:pt>
                <c:pt idx="80">
                  <c:v>39</c:v>
                </c:pt>
                <c:pt idx="81">
                  <c:v>51</c:v>
                </c:pt>
                <c:pt idx="82">
                  <c:v>13.7</c:v>
                </c:pt>
                <c:pt idx="83">
                  <c:v>24.8</c:v>
                </c:pt>
                <c:pt idx="84">
                  <c:v>83.4</c:v>
                </c:pt>
                <c:pt idx="85">
                  <c:v>62.5</c:v>
                </c:pt>
              </c:numCache>
            </c:numRef>
          </c:val>
          <c:smooth val="0"/>
        </c:ser>
        <c:ser>
          <c:idx val="3"/>
          <c:order val="2"/>
          <c:tx>
            <c:strRef>
              <c:f>よもぎ!$R$119</c:f>
              <c:strCache>
                <c:ptCount val="1"/>
                <c:pt idx="0">
                  <c:v>よもぎ(葉)</c:v>
                </c:pt>
              </c:strCache>
            </c:strRef>
          </c:tx>
          <c:spPr>
            <a:ln w="12700">
              <a:solidFill>
                <a:srgbClr val="FF00FF"/>
              </a:solidFill>
              <a:prstDash val="solid"/>
            </a:ln>
          </c:spPr>
          <c:marker>
            <c:symbol val="circle"/>
            <c:size val="4"/>
            <c:spPr>
              <a:solidFill>
                <a:srgbClr val="FF00FF"/>
              </a:solidFill>
              <a:ln>
                <a:solidFill>
                  <a:srgbClr val="FF00FF"/>
                </a:solidFill>
                <a:prstDash val="solid"/>
              </a:ln>
            </c:spPr>
          </c:marker>
          <c:cat>
            <c:numRef>
              <c:f>よもぎ!$B$123:$B$217</c:f>
              <c:numCache>
                <c:formatCode>[$-411]m\.d\.ge</c:formatCode>
                <c:ptCount val="95"/>
                <c:pt idx="0">
                  <c:v>29866</c:v>
                </c:pt>
                <c:pt idx="1">
                  <c:v>29895</c:v>
                </c:pt>
                <c:pt idx="2">
                  <c:v>30069</c:v>
                </c:pt>
                <c:pt idx="3">
                  <c:v>30083</c:v>
                </c:pt>
                <c:pt idx="4">
                  <c:v>30111</c:v>
                </c:pt>
                <c:pt idx="5">
                  <c:v>30138</c:v>
                </c:pt>
                <c:pt idx="6">
                  <c:v>30202</c:v>
                </c:pt>
                <c:pt idx="7">
                  <c:v>30243</c:v>
                </c:pt>
                <c:pt idx="8">
                  <c:v>30434</c:v>
                </c:pt>
                <c:pt idx="9">
                  <c:v>30455</c:v>
                </c:pt>
                <c:pt idx="10">
                  <c:v>30468</c:v>
                </c:pt>
                <c:pt idx="11">
                  <c:v>30523</c:v>
                </c:pt>
                <c:pt idx="12">
                  <c:v>30564</c:v>
                </c:pt>
                <c:pt idx="13">
                  <c:v>30616</c:v>
                </c:pt>
                <c:pt idx="14">
                  <c:v>30827</c:v>
                </c:pt>
                <c:pt idx="15">
                  <c:v>30888</c:v>
                </c:pt>
                <c:pt idx="16">
                  <c:v>30944</c:v>
                </c:pt>
                <c:pt idx="17">
                  <c:v>31187</c:v>
                </c:pt>
                <c:pt idx="18">
                  <c:v>31253</c:v>
                </c:pt>
                <c:pt idx="19">
                  <c:v>31294</c:v>
                </c:pt>
                <c:pt idx="20">
                  <c:v>31526</c:v>
                </c:pt>
                <c:pt idx="21">
                  <c:v>31527</c:v>
                </c:pt>
                <c:pt idx="22">
                  <c:v>31528</c:v>
                </c:pt>
                <c:pt idx="23">
                  <c:v>31553</c:v>
                </c:pt>
                <c:pt idx="24">
                  <c:v>31601</c:v>
                </c:pt>
                <c:pt idx="25">
                  <c:v>31665</c:v>
                </c:pt>
                <c:pt idx="26">
                  <c:v>31924</c:v>
                </c:pt>
                <c:pt idx="27">
                  <c:v>31968</c:v>
                </c:pt>
                <c:pt idx="28">
                  <c:v>32036</c:v>
                </c:pt>
                <c:pt idx="29">
                  <c:v>32283</c:v>
                </c:pt>
                <c:pt idx="30">
                  <c:v>32331</c:v>
                </c:pt>
                <c:pt idx="31">
                  <c:v>32413</c:v>
                </c:pt>
                <c:pt idx="32">
                  <c:v>32653</c:v>
                </c:pt>
                <c:pt idx="33">
                  <c:v>32702</c:v>
                </c:pt>
                <c:pt idx="34">
                  <c:v>32764</c:v>
                </c:pt>
                <c:pt idx="35">
                  <c:v>33016</c:v>
                </c:pt>
                <c:pt idx="36">
                  <c:v>33072</c:v>
                </c:pt>
                <c:pt idx="37">
                  <c:v>33122</c:v>
                </c:pt>
                <c:pt idx="38">
                  <c:v>33380</c:v>
                </c:pt>
                <c:pt idx="39">
                  <c:v>33448</c:v>
                </c:pt>
                <c:pt idx="40">
                  <c:v>33491</c:v>
                </c:pt>
                <c:pt idx="41">
                  <c:v>33743</c:v>
                </c:pt>
                <c:pt idx="42">
                  <c:v>33793</c:v>
                </c:pt>
                <c:pt idx="43">
                  <c:v>33869</c:v>
                </c:pt>
                <c:pt idx="44">
                  <c:v>34113</c:v>
                </c:pt>
                <c:pt idx="45">
                  <c:v>34162</c:v>
                </c:pt>
                <c:pt idx="46">
                  <c:v>34233</c:v>
                </c:pt>
                <c:pt idx="47">
                  <c:v>34472</c:v>
                </c:pt>
                <c:pt idx="48">
                  <c:v>34526</c:v>
                </c:pt>
                <c:pt idx="49">
                  <c:v>34596</c:v>
                </c:pt>
                <c:pt idx="50">
                  <c:v>34842</c:v>
                </c:pt>
                <c:pt idx="51">
                  <c:v>34890</c:v>
                </c:pt>
                <c:pt idx="52">
                  <c:v>34960</c:v>
                </c:pt>
                <c:pt idx="53">
                  <c:v>35209</c:v>
                </c:pt>
                <c:pt idx="54">
                  <c:v>35272</c:v>
                </c:pt>
                <c:pt idx="55">
                  <c:v>35332</c:v>
                </c:pt>
                <c:pt idx="56">
                  <c:v>35576</c:v>
                </c:pt>
                <c:pt idx="57">
                  <c:v>35618</c:v>
                </c:pt>
                <c:pt idx="58">
                  <c:v>35698</c:v>
                </c:pt>
                <c:pt idx="59">
                  <c:v>35942</c:v>
                </c:pt>
                <c:pt idx="60">
                  <c:v>35982</c:v>
                </c:pt>
                <c:pt idx="61">
                  <c:v>36066</c:v>
                </c:pt>
                <c:pt idx="62">
                  <c:v>36349</c:v>
                </c:pt>
                <c:pt idx="63">
                  <c:v>36368</c:v>
                </c:pt>
                <c:pt idx="64">
                  <c:v>36713</c:v>
                </c:pt>
                <c:pt idx="65">
                  <c:v>37090</c:v>
                </c:pt>
                <c:pt idx="66">
                  <c:v>37441</c:v>
                </c:pt>
                <c:pt idx="67">
                  <c:v>37809</c:v>
                </c:pt>
                <c:pt idx="68">
                  <c:v>38173</c:v>
                </c:pt>
                <c:pt idx="69">
                  <c:v>38553</c:v>
                </c:pt>
                <c:pt idx="70">
                  <c:v>38908</c:v>
                </c:pt>
                <c:pt idx="71">
                  <c:v>39287</c:v>
                </c:pt>
                <c:pt idx="72">
                  <c:v>39636</c:v>
                </c:pt>
                <c:pt idx="73">
                  <c:v>40009</c:v>
                </c:pt>
                <c:pt idx="74">
                  <c:v>40364</c:v>
                </c:pt>
                <c:pt idx="75">
                  <c:v>40611</c:v>
                </c:pt>
                <c:pt idx="76">
                  <c:v>40612</c:v>
                </c:pt>
                <c:pt idx="77">
                  <c:v>40613</c:v>
                </c:pt>
                <c:pt idx="78">
                  <c:v>40614</c:v>
                </c:pt>
                <c:pt idx="79">
                  <c:v>40865</c:v>
                </c:pt>
                <c:pt idx="80">
                  <c:v>41107</c:v>
                </c:pt>
                <c:pt idx="81">
                  <c:v>41458</c:v>
                </c:pt>
                <c:pt idx="82">
                  <c:v>41835</c:v>
                </c:pt>
                <c:pt idx="83">
                  <c:v>42192</c:v>
                </c:pt>
                <c:pt idx="84">
                  <c:v>42558</c:v>
                </c:pt>
                <c:pt idx="85">
                  <c:v>42922</c:v>
                </c:pt>
              </c:numCache>
            </c:numRef>
          </c:cat>
          <c:val>
            <c:numRef>
              <c:f>よもぎ!$R$123:$R$217</c:f>
              <c:numCache>
                <c:formatCode>General</c:formatCode>
                <c:ptCount val="95"/>
                <c:pt idx="3" formatCode="0.0">
                  <c:v>2.074074074074074</c:v>
                </c:pt>
                <c:pt idx="10" formatCode="0.0">
                  <c:v>30</c:v>
                </c:pt>
                <c:pt idx="11" formatCode="0.0">
                  <c:v>65.18518518518519</c:v>
                </c:pt>
                <c:pt idx="12" formatCode="0.0">
                  <c:v>60</c:v>
                </c:pt>
                <c:pt idx="13" formatCode="0.0">
                  <c:v>88.888888888888886</c:v>
                </c:pt>
                <c:pt idx="14" formatCode="0.0">
                  <c:v>13.296296296296296</c:v>
                </c:pt>
                <c:pt idx="15" formatCode="0.0">
                  <c:v>65.18518518518519</c:v>
                </c:pt>
                <c:pt idx="16" formatCode="0.0">
                  <c:v>78.888888888888886</c:v>
                </c:pt>
                <c:pt idx="17" formatCode="0.0">
                  <c:v>12.666666666666666</c:v>
                </c:pt>
                <c:pt idx="18" formatCode="0.0">
                  <c:v>28.518518518518519</c:v>
                </c:pt>
                <c:pt idx="19" formatCode="0.0">
                  <c:v>23.592592592592592</c:v>
                </c:pt>
                <c:pt idx="23" formatCode="0.0">
                  <c:v>18.518518518518519</c:v>
                </c:pt>
                <c:pt idx="24" formatCode="0.0">
                  <c:v>119.25925925925925</c:v>
                </c:pt>
                <c:pt idx="25" formatCode="0.0">
                  <c:v>227.77777777777777</c:v>
                </c:pt>
                <c:pt idx="26" formatCode="0.0">
                  <c:v>42.222222222222221</c:v>
                </c:pt>
                <c:pt idx="27" formatCode="0.0">
                  <c:v>90</c:v>
                </c:pt>
                <c:pt idx="28" formatCode="0.0">
                  <c:v>154.81481481481481</c:v>
                </c:pt>
                <c:pt idx="29" formatCode="0.0">
                  <c:v>51.8</c:v>
                </c:pt>
                <c:pt idx="30" formatCode="0.0">
                  <c:v>81.8</c:v>
                </c:pt>
                <c:pt idx="31" formatCode="0.0">
                  <c:v>117</c:v>
                </c:pt>
                <c:pt idx="32" formatCode="0.0">
                  <c:v>11.6</c:v>
                </c:pt>
                <c:pt idx="33" formatCode="0.0">
                  <c:v>71</c:v>
                </c:pt>
                <c:pt idx="34" formatCode="0.0">
                  <c:v>114</c:v>
                </c:pt>
                <c:pt idx="35" formatCode="0.0">
                  <c:v>24.2</c:v>
                </c:pt>
                <c:pt idx="36" formatCode="0.0">
                  <c:v>74.900000000000006</c:v>
                </c:pt>
                <c:pt idx="37" formatCode="0.0">
                  <c:v>73.8</c:v>
                </c:pt>
                <c:pt idx="38" formatCode="0.0">
                  <c:v>29.9</c:v>
                </c:pt>
                <c:pt idx="39" formatCode="0.0">
                  <c:v>151</c:v>
                </c:pt>
                <c:pt idx="40" formatCode="0.0">
                  <c:v>47.2</c:v>
                </c:pt>
                <c:pt idx="41" formatCode="0.0">
                  <c:v>40.5</c:v>
                </c:pt>
                <c:pt idx="42" formatCode="0.0">
                  <c:v>68.900000000000006</c:v>
                </c:pt>
                <c:pt idx="43" formatCode="0.0">
                  <c:v>119</c:v>
                </c:pt>
                <c:pt idx="44" formatCode="0.0">
                  <c:v>22.2</c:v>
                </c:pt>
                <c:pt idx="45" formatCode="0.0">
                  <c:v>70.2</c:v>
                </c:pt>
                <c:pt idx="46" formatCode="0.0">
                  <c:v>161</c:v>
                </c:pt>
                <c:pt idx="47" formatCode="0.0">
                  <c:v>15.2</c:v>
                </c:pt>
                <c:pt idx="48" formatCode="0.0">
                  <c:v>45.9</c:v>
                </c:pt>
                <c:pt idx="49" formatCode="0.0">
                  <c:v>72.099999999999994</c:v>
                </c:pt>
                <c:pt idx="50" formatCode="0.0">
                  <c:v>48.8</c:v>
                </c:pt>
                <c:pt idx="51" formatCode="0.0">
                  <c:v>57.5</c:v>
                </c:pt>
                <c:pt idx="52" formatCode="0.0">
                  <c:v>48</c:v>
                </c:pt>
                <c:pt idx="53" formatCode="0.0">
                  <c:v>13</c:v>
                </c:pt>
                <c:pt idx="54" formatCode="0.0">
                  <c:v>109</c:v>
                </c:pt>
                <c:pt idx="55" formatCode="0.0">
                  <c:v>129</c:v>
                </c:pt>
                <c:pt idx="56" formatCode="0.0">
                  <c:v>24.6</c:v>
                </c:pt>
                <c:pt idx="57" formatCode="0.0">
                  <c:v>95</c:v>
                </c:pt>
                <c:pt idx="58" formatCode="0.0">
                  <c:v>92.8</c:v>
                </c:pt>
                <c:pt idx="59" formatCode="0.0">
                  <c:v>25.4</c:v>
                </c:pt>
                <c:pt idx="60" formatCode="0.0">
                  <c:v>83.7</c:v>
                </c:pt>
                <c:pt idx="61" formatCode="0.0">
                  <c:v>199</c:v>
                </c:pt>
                <c:pt idx="62" formatCode="0.0">
                  <c:v>128</c:v>
                </c:pt>
                <c:pt idx="64" formatCode="0.0">
                  <c:v>24.9</c:v>
                </c:pt>
                <c:pt idx="65" formatCode="0.0">
                  <c:v>28.3</c:v>
                </c:pt>
                <c:pt idx="66" formatCode="0.0">
                  <c:v>53.9</c:v>
                </c:pt>
                <c:pt idx="67" formatCode="0.0">
                  <c:v>49.6</c:v>
                </c:pt>
                <c:pt idx="68" formatCode="0.0">
                  <c:v>52.2</c:v>
                </c:pt>
                <c:pt idx="69" formatCode="0.0">
                  <c:v>96.9</c:v>
                </c:pt>
                <c:pt idx="70" formatCode="0.0">
                  <c:v>107.4</c:v>
                </c:pt>
                <c:pt idx="71" formatCode="0.0">
                  <c:v>140.6</c:v>
                </c:pt>
                <c:pt idx="72" formatCode="0.0">
                  <c:v>56.6</c:v>
                </c:pt>
                <c:pt idx="73" formatCode="0.0">
                  <c:v>121.7</c:v>
                </c:pt>
                <c:pt idx="74" formatCode="0.0">
                  <c:v>55.1</c:v>
                </c:pt>
                <c:pt idx="79" formatCode="0.0">
                  <c:v>150</c:v>
                </c:pt>
                <c:pt idx="80" formatCode="0.0">
                  <c:v>74</c:v>
                </c:pt>
                <c:pt idx="81" formatCode="0.0">
                  <c:v>68</c:v>
                </c:pt>
                <c:pt idx="82" formatCode="0.0">
                  <c:v>79.3</c:v>
                </c:pt>
                <c:pt idx="83" formatCode="0.0">
                  <c:v>72.2</c:v>
                </c:pt>
                <c:pt idx="84" formatCode="0.0">
                  <c:v>88.7</c:v>
                </c:pt>
                <c:pt idx="85" formatCode="0.0">
                  <c:v>49.6</c:v>
                </c:pt>
              </c:numCache>
            </c:numRef>
          </c:val>
          <c:smooth val="0"/>
        </c:ser>
        <c:ser>
          <c:idx val="0"/>
          <c:order val="3"/>
          <c:tx>
            <c:strRef>
              <c:f>よもぎ!$Z$120</c:f>
              <c:strCache>
                <c:ptCount val="1"/>
                <c:pt idx="0">
                  <c:v>前網(電力)</c:v>
                </c:pt>
              </c:strCache>
            </c:strRef>
          </c:tx>
          <c:spPr>
            <a:ln w="12700">
              <a:solidFill>
                <a:srgbClr val="FF0000"/>
              </a:solidFill>
              <a:prstDash val="solid"/>
            </a:ln>
          </c:spPr>
          <c:marker>
            <c:symbol val="square"/>
            <c:size val="4"/>
            <c:spPr>
              <a:noFill/>
              <a:ln>
                <a:solidFill>
                  <a:srgbClr val="FF0000"/>
                </a:solidFill>
                <a:prstDash val="solid"/>
              </a:ln>
            </c:spPr>
          </c:marker>
          <c:cat>
            <c:numRef>
              <c:f>よもぎ!$B$123:$B$217</c:f>
              <c:numCache>
                <c:formatCode>[$-411]m\.d\.ge</c:formatCode>
                <c:ptCount val="95"/>
                <c:pt idx="0">
                  <c:v>29866</c:v>
                </c:pt>
                <c:pt idx="1">
                  <c:v>29895</c:v>
                </c:pt>
                <c:pt idx="2">
                  <c:v>30069</c:v>
                </c:pt>
                <c:pt idx="3">
                  <c:v>30083</c:v>
                </c:pt>
                <c:pt idx="4">
                  <c:v>30111</c:v>
                </c:pt>
                <c:pt idx="5">
                  <c:v>30138</c:v>
                </c:pt>
                <c:pt idx="6">
                  <c:v>30202</c:v>
                </c:pt>
                <c:pt idx="7">
                  <c:v>30243</c:v>
                </c:pt>
                <c:pt idx="8">
                  <c:v>30434</c:v>
                </c:pt>
                <c:pt idx="9">
                  <c:v>30455</c:v>
                </c:pt>
                <c:pt idx="10">
                  <c:v>30468</c:v>
                </c:pt>
                <c:pt idx="11">
                  <c:v>30523</c:v>
                </c:pt>
                <c:pt idx="12">
                  <c:v>30564</c:v>
                </c:pt>
                <c:pt idx="13">
                  <c:v>30616</c:v>
                </c:pt>
                <c:pt idx="14">
                  <c:v>30827</c:v>
                </c:pt>
                <c:pt idx="15">
                  <c:v>30888</c:v>
                </c:pt>
                <c:pt idx="16">
                  <c:v>30944</c:v>
                </c:pt>
                <c:pt idx="17">
                  <c:v>31187</c:v>
                </c:pt>
                <c:pt idx="18">
                  <c:v>31253</c:v>
                </c:pt>
                <c:pt idx="19">
                  <c:v>31294</c:v>
                </c:pt>
                <c:pt idx="20">
                  <c:v>31526</c:v>
                </c:pt>
                <c:pt idx="21">
                  <c:v>31527</c:v>
                </c:pt>
                <c:pt idx="22">
                  <c:v>31528</c:v>
                </c:pt>
                <c:pt idx="23">
                  <c:v>31553</c:v>
                </c:pt>
                <c:pt idx="24">
                  <c:v>31601</c:v>
                </c:pt>
                <c:pt idx="25">
                  <c:v>31665</c:v>
                </c:pt>
                <c:pt idx="26">
                  <c:v>31924</c:v>
                </c:pt>
                <c:pt idx="27">
                  <c:v>31968</c:v>
                </c:pt>
                <c:pt idx="28">
                  <c:v>32036</c:v>
                </c:pt>
                <c:pt idx="29">
                  <c:v>32283</c:v>
                </c:pt>
                <c:pt idx="30">
                  <c:v>32331</c:v>
                </c:pt>
                <c:pt idx="31">
                  <c:v>32413</c:v>
                </c:pt>
                <c:pt idx="32">
                  <c:v>32653</c:v>
                </c:pt>
                <c:pt idx="33">
                  <c:v>32702</c:v>
                </c:pt>
                <c:pt idx="34">
                  <c:v>32764</c:v>
                </c:pt>
                <c:pt idx="35">
                  <c:v>33016</c:v>
                </c:pt>
                <c:pt idx="36">
                  <c:v>33072</c:v>
                </c:pt>
                <c:pt idx="37">
                  <c:v>33122</c:v>
                </c:pt>
                <c:pt idx="38">
                  <c:v>33380</c:v>
                </c:pt>
                <c:pt idx="39">
                  <c:v>33448</c:v>
                </c:pt>
                <c:pt idx="40">
                  <c:v>33491</c:v>
                </c:pt>
                <c:pt idx="41">
                  <c:v>33743</c:v>
                </c:pt>
                <c:pt idx="42">
                  <c:v>33793</c:v>
                </c:pt>
                <c:pt idx="43">
                  <c:v>33869</c:v>
                </c:pt>
                <c:pt idx="44">
                  <c:v>34113</c:v>
                </c:pt>
                <c:pt idx="45">
                  <c:v>34162</c:v>
                </c:pt>
                <c:pt idx="46">
                  <c:v>34233</c:v>
                </c:pt>
                <c:pt idx="47">
                  <c:v>34472</c:v>
                </c:pt>
                <c:pt idx="48">
                  <c:v>34526</c:v>
                </c:pt>
                <c:pt idx="49">
                  <c:v>34596</c:v>
                </c:pt>
                <c:pt idx="50">
                  <c:v>34842</c:v>
                </c:pt>
                <c:pt idx="51">
                  <c:v>34890</c:v>
                </c:pt>
                <c:pt idx="52">
                  <c:v>34960</c:v>
                </c:pt>
                <c:pt idx="53">
                  <c:v>35209</c:v>
                </c:pt>
                <c:pt idx="54">
                  <c:v>35272</c:v>
                </c:pt>
                <c:pt idx="55">
                  <c:v>35332</c:v>
                </c:pt>
                <c:pt idx="56">
                  <c:v>35576</c:v>
                </c:pt>
                <c:pt idx="57">
                  <c:v>35618</c:v>
                </c:pt>
                <c:pt idx="58">
                  <c:v>35698</c:v>
                </c:pt>
                <c:pt idx="59">
                  <c:v>35942</c:v>
                </c:pt>
                <c:pt idx="60">
                  <c:v>35982</c:v>
                </c:pt>
                <c:pt idx="61">
                  <c:v>36066</c:v>
                </c:pt>
                <c:pt idx="62">
                  <c:v>36349</c:v>
                </c:pt>
                <c:pt idx="63">
                  <c:v>36368</c:v>
                </c:pt>
                <c:pt idx="64">
                  <c:v>36713</c:v>
                </c:pt>
                <c:pt idx="65">
                  <c:v>37090</c:v>
                </c:pt>
                <c:pt idx="66">
                  <c:v>37441</c:v>
                </c:pt>
                <c:pt idx="67">
                  <c:v>37809</c:v>
                </c:pt>
                <c:pt idx="68">
                  <c:v>38173</c:v>
                </c:pt>
                <c:pt idx="69">
                  <c:v>38553</c:v>
                </c:pt>
                <c:pt idx="70">
                  <c:v>38908</c:v>
                </c:pt>
                <c:pt idx="71">
                  <c:v>39287</c:v>
                </c:pt>
                <c:pt idx="72">
                  <c:v>39636</c:v>
                </c:pt>
                <c:pt idx="73">
                  <c:v>40009</c:v>
                </c:pt>
                <c:pt idx="74">
                  <c:v>40364</c:v>
                </c:pt>
                <c:pt idx="75">
                  <c:v>40611</c:v>
                </c:pt>
                <c:pt idx="76">
                  <c:v>40612</c:v>
                </c:pt>
                <c:pt idx="77">
                  <c:v>40613</c:v>
                </c:pt>
                <c:pt idx="78">
                  <c:v>40614</c:v>
                </c:pt>
                <c:pt idx="79">
                  <c:v>40865</c:v>
                </c:pt>
                <c:pt idx="80">
                  <c:v>41107</c:v>
                </c:pt>
                <c:pt idx="81">
                  <c:v>41458</c:v>
                </c:pt>
                <c:pt idx="82">
                  <c:v>41835</c:v>
                </c:pt>
                <c:pt idx="83">
                  <c:v>42192</c:v>
                </c:pt>
                <c:pt idx="84">
                  <c:v>42558</c:v>
                </c:pt>
                <c:pt idx="85">
                  <c:v>42922</c:v>
                </c:pt>
              </c:numCache>
            </c:numRef>
          </c:cat>
          <c:val>
            <c:numRef>
              <c:f>よもぎ!$Z$123:$Z$217</c:f>
              <c:numCache>
                <c:formatCode>General</c:formatCode>
                <c:ptCount val="95"/>
                <c:pt idx="4" formatCode="0.0">
                  <c:v>13.518518518518519</c:v>
                </c:pt>
                <c:pt idx="6" formatCode="0.0">
                  <c:v>141.85185185185185</c:v>
                </c:pt>
                <c:pt idx="10" formatCode="0.0">
                  <c:v>16.111111111111111</c:v>
                </c:pt>
                <c:pt idx="12" formatCode="0.0">
                  <c:v>45.555555555555557</c:v>
                </c:pt>
                <c:pt idx="15" formatCode="0.0">
                  <c:v>18.333333333333332</c:v>
                </c:pt>
                <c:pt idx="16" formatCode="0.0">
                  <c:v>16.296296296296298</c:v>
                </c:pt>
                <c:pt idx="17" formatCode="0.0">
                  <c:v>59.25925925925926</c:v>
                </c:pt>
                <c:pt idx="18" formatCode="0.0">
                  <c:v>36.666666666666664</c:v>
                </c:pt>
                <c:pt idx="23" formatCode="0.0">
                  <c:v>23.703703703703702</c:v>
                </c:pt>
                <c:pt idx="24" formatCode="0.0">
                  <c:v>81.851851851851848</c:v>
                </c:pt>
                <c:pt idx="26" formatCode="0.0">
                  <c:v>17.37037037037037</c:v>
                </c:pt>
                <c:pt idx="27" formatCode="0.0">
                  <c:v>61.481481481481481</c:v>
                </c:pt>
                <c:pt idx="29" formatCode="0.0">
                  <c:v>22.7</c:v>
                </c:pt>
                <c:pt idx="30" formatCode="0.0">
                  <c:v>89.7</c:v>
                </c:pt>
                <c:pt idx="32" formatCode="0.0">
                  <c:v>25.9</c:v>
                </c:pt>
                <c:pt idx="33" formatCode="0.0">
                  <c:v>60.5</c:v>
                </c:pt>
                <c:pt idx="35" formatCode="0.0">
                  <c:v>13.2</c:v>
                </c:pt>
                <c:pt idx="36" formatCode="0.0">
                  <c:v>33.799999999999997</c:v>
                </c:pt>
                <c:pt idx="38" formatCode="0.0">
                  <c:v>34.799999999999997</c:v>
                </c:pt>
                <c:pt idx="39" formatCode="0.0">
                  <c:v>99.3</c:v>
                </c:pt>
                <c:pt idx="41" formatCode="0.0">
                  <c:v>42.9</c:v>
                </c:pt>
                <c:pt idx="42" formatCode="0.0">
                  <c:v>43.9</c:v>
                </c:pt>
                <c:pt idx="44" formatCode="0.0">
                  <c:v>20.100000000000001</c:v>
                </c:pt>
                <c:pt idx="45" formatCode="0.0">
                  <c:v>76.2</c:v>
                </c:pt>
                <c:pt idx="47" formatCode="0.0">
                  <c:v>54.5</c:v>
                </c:pt>
                <c:pt idx="48" formatCode="0.0">
                  <c:v>40.5</c:v>
                </c:pt>
                <c:pt idx="50" formatCode="0.0">
                  <c:v>67.7</c:v>
                </c:pt>
                <c:pt idx="51" formatCode="0.0">
                  <c:v>59.8</c:v>
                </c:pt>
                <c:pt idx="53" formatCode="0.0">
                  <c:v>20.8</c:v>
                </c:pt>
                <c:pt idx="54" formatCode="0.0">
                  <c:v>43.4</c:v>
                </c:pt>
                <c:pt idx="56" formatCode="0.0">
                  <c:v>57.4</c:v>
                </c:pt>
                <c:pt idx="57" formatCode="0.0">
                  <c:v>46.7</c:v>
                </c:pt>
                <c:pt idx="59" formatCode="0.0">
                  <c:v>51.4</c:v>
                </c:pt>
                <c:pt idx="60" formatCode="0.0">
                  <c:v>76.599999999999994</c:v>
                </c:pt>
                <c:pt idx="62" formatCode="0.0">
                  <c:v>80.400000000000006</c:v>
                </c:pt>
                <c:pt idx="63" formatCode="0.0">
                  <c:v>116</c:v>
                </c:pt>
                <c:pt idx="64" formatCode="0.0">
                  <c:v>42.6</c:v>
                </c:pt>
                <c:pt idx="65" formatCode="0.0">
                  <c:v>31.1</c:v>
                </c:pt>
                <c:pt idx="66" formatCode="0.0">
                  <c:v>43.9</c:v>
                </c:pt>
                <c:pt idx="67" formatCode="0.0">
                  <c:v>59.1</c:v>
                </c:pt>
                <c:pt idx="68" formatCode="0.0">
                  <c:v>53.2</c:v>
                </c:pt>
                <c:pt idx="69" formatCode="0.0">
                  <c:v>58.6</c:v>
                </c:pt>
                <c:pt idx="70" formatCode="0.0">
                  <c:v>114.4</c:v>
                </c:pt>
                <c:pt idx="71" formatCode="0.0">
                  <c:v>114.7</c:v>
                </c:pt>
                <c:pt idx="72" formatCode="0.0">
                  <c:v>65.5</c:v>
                </c:pt>
                <c:pt idx="73" formatCode="0.0">
                  <c:v>81.8</c:v>
                </c:pt>
                <c:pt idx="74" formatCode="0.0">
                  <c:v>55.5</c:v>
                </c:pt>
                <c:pt idx="79" formatCode="0.0">
                  <c:v>68.05</c:v>
                </c:pt>
                <c:pt idx="80" formatCode="0.0">
                  <c:v>80.099999999999994</c:v>
                </c:pt>
                <c:pt idx="81" formatCode="0.0">
                  <c:v>48</c:v>
                </c:pt>
                <c:pt idx="82" formatCode="0.0">
                  <c:v>70.7</c:v>
                </c:pt>
                <c:pt idx="83" formatCode="0.0">
                  <c:v>66.900000000000006</c:v>
                </c:pt>
                <c:pt idx="84" formatCode="0.0">
                  <c:v>49.2</c:v>
                </c:pt>
                <c:pt idx="85" formatCode="0.0">
                  <c:v>144.1</c:v>
                </c:pt>
              </c:numCache>
            </c:numRef>
          </c:val>
          <c:smooth val="0"/>
        </c:ser>
        <c:ser>
          <c:idx val="4"/>
          <c:order val="4"/>
          <c:tx>
            <c:strRef>
              <c:f>よもぎ!$AK$122</c:f>
              <c:strCache>
                <c:ptCount val="1"/>
                <c:pt idx="0">
                  <c:v>Be7崩壊</c:v>
                </c:pt>
              </c:strCache>
            </c:strRef>
          </c:tx>
          <c:spPr>
            <a:ln>
              <a:solidFill>
                <a:srgbClr val="C00000"/>
              </a:solidFill>
              <a:prstDash val="sysDash"/>
            </a:ln>
          </c:spPr>
          <c:marker>
            <c:symbol val="none"/>
          </c:marker>
          <c:cat>
            <c:numRef>
              <c:f>よもぎ!$B$123:$B$217</c:f>
              <c:numCache>
                <c:formatCode>[$-411]m\.d\.ge</c:formatCode>
                <c:ptCount val="95"/>
                <c:pt idx="0">
                  <c:v>29866</c:v>
                </c:pt>
                <c:pt idx="1">
                  <c:v>29895</c:v>
                </c:pt>
                <c:pt idx="2">
                  <c:v>30069</c:v>
                </c:pt>
                <c:pt idx="3">
                  <c:v>30083</c:v>
                </c:pt>
                <c:pt idx="4">
                  <c:v>30111</c:v>
                </c:pt>
                <c:pt idx="5">
                  <c:v>30138</c:v>
                </c:pt>
                <c:pt idx="6">
                  <c:v>30202</c:v>
                </c:pt>
                <c:pt idx="7">
                  <c:v>30243</c:v>
                </c:pt>
                <c:pt idx="8">
                  <c:v>30434</c:v>
                </c:pt>
                <c:pt idx="9">
                  <c:v>30455</c:v>
                </c:pt>
                <c:pt idx="10">
                  <c:v>30468</c:v>
                </c:pt>
                <c:pt idx="11">
                  <c:v>30523</c:v>
                </c:pt>
                <c:pt idx="12">
                  <c:v>30564</c:v>
                </c:pt>
                <c:pt idx="13">
                  <c:v>30616</c:v>
                </c:pt>
                <c:pt idx="14">
                  <c:v>30827</c:v>
                </c:pt>
                <c:pt idx="15">
                  <c:v>30888</c:v>
                </c:pt>
                <c:pt idx="16">
                  <c:v>30944</c:v>
                </c:pt>
                <c:pt idx="17">
                  <c:v>31187</c:v>
                </c:pt>
                <c:pt idx="18">
                  <c:v>31253</c:v>
                </c:pt>
                <c:pt idx="19">
                  <c:v>31294</c:v>
                </c:pt>
                <c:pt idx="20">
                  <c:v>31526</c:v>
                </c:pt>
                <c:pt idx="21">
                  <c:v>31527</c:v>
                </c:pt>
                <c:pt idx="22">
                  <c:v>31528</c:v>
                </c:pt>
                <c:pt idx="23">
                  <c:v>31553</c:v>
                </c:pt>
                <c:pt idx="24">
                  <c:v>31601</c:v>
                </c:pt>
                <c:pt idx="25">
                  <c:v>31665</c:v>
                </c:pt>
                <c:pt idx="26">
                  <c:v>31924</c:v>
                </c:pt>
                <c:pt idx="27">
                  <c:v>31968</c:v>
                </c:pt>
                <c:pt idx="28">
                  <c:v>32036</c:v>
                </c:pt>
                <c:pt idx="29">
                  <c:v>32283</c:v>
                </c:pt>
                <c:pt idx="30">
                  <c:v>32331</c:v>
                </c:pt>
                <c:pt idx="31">
                  <c:v>32413</c:v>
                </c:pt>
                <c:pt idx="32">
                  <c:v>32653</c:v>
                </c:pt>
                <c:pt idx="33">
                  <c:v>32702</c:v>
                </c:pt>
                <c:pt idx="34">
                  <c:v>32764</c:v>
                </c:pt>
                <c:pt idx="35">
                  <c:v>33016</c:v>
                </c:pt>
                <c:pt idx="36">
                  <c:v>33072</c:v>
                </c:pt>
                <c:pt idx="37">
                  <c:v>33122</c:v>
                </c:pt>
                <c:pt idx="38">
                  <c:v>33380</c:v>
                </c:pt>
                <c:pt idx="39">
                  <c:v>33448</c:v>
                </c:pt>
                <c:pt idx="40">
                  <c:v>33491</c:v>
                </c:pt>
                <c:pt idx="41">
                  <c:v>33743</c:v>
                </c:pt>
                <c:pt idx="42">
                  <c:v>33793</c:v>
                </c:pt>
                <c:pt idx="43">
                  <c:v>33869</c:v>
                </c:pt>
                <c:pt idx="44">
                  <c:v>34113</c:v>
                </c:pt>
                <c:pt idx="45">
                  <c:v>34162</c:v>
                </c:pt>
                <c:pt idx="46">
                  <c:v>34233</c:v>
                </c:pt>
                <c:pt idx="47">
                  <c:v>34472</c:v>
                </c:pt>
                <c:pt idx="48">
                  <c:v>34526</c:v>
                </c:pt>
                <c:pt idx="49">
                  <c:v>34596</c:v>
                </c:pt>
                <c:pt idx="50">
                  <c:v>34842</c:v>
                </c:pt>
                <c:pt idx="51">
                  <c:v>34890</c:v>
                </c:pt>
                <c:pt idx="52">
                  <c:v>34960</c:v>
                </c:pt>
                <c:pt idx="53">
                  <c:v>35209</c:v>
                </c:pt>
                <c:pt idx="54">
                  <c:v>35272</c:v>
                </c:pt>
                <c:pt idx="55">
                  <c:v>35332</c:v>
                </c:pt>
                <c:pt idx="56">
                  <c:v>35576</c:v>
                </c:pt>
                <c:pt idx="57">
                  <c:v>35618</c:v>
                </c:pt>
                <c:pt idx="58">
                  <c:v>35698</c:v>
                </c:pt>
                <c:pt idx="59">
                  <c:v>35942</c:v>
                </c:pt>
                <c:pt idx="60">
                  <c:v>35982</c:v>
                </c:pt>
                <c:pt idx="61">
                  <c:v>36066</c:v>
                </c:pt>
                <c:pt idx="62">
                  <c:v>36349</c:v>
                </c:pt>
                <c:pt idx="63">
                  <c:v>36368</c:v>
                </c:pt>
                <c:pt idx="64">
                  <c:v>36713</c:v>
                </c:pt>
                <c:pt idx="65">
                  <c:v>37090</c:v>
                </c:pt>
                <c:pt idx="66">
                  <c:v>37441</c:v>
                </c:pt>
                <c:pt idx="67">
                  <c:v>37809</c:v>
                </c:pt>
                <c:pt idx="68">
                  <c:v>38173</c:v>
                </c:pt>
                <c:pt idx="69">
                  <c:v>38553</c:v>
                </c:pt>
                <c:pt idx="70">
                  <c:v>38908</c:v>
                </c:pt>
                <c:pt idx="71">
                  <c:v>39287</c:v>
                </c:pt>
                <c:pt idx="72">
                  <c:v>39636</c:v>
                </c:pt>
                <c:pt idx="73">
                  <c:v>40009</c:v>
                </c:pt>
                <c:pt idx="74">
                  <c:v>40364</c:v>
                </c:pt>
                <c:pt idx="75">
                  <c:v>40611</c:v>
                </c:pt>
                <c:pt idx="76">
                  <c:v>40612</c:v>
                </c:pt>
                <c:pt idx="77">
                  <c:v>40613</c:v>
                </c:pt>
                <c:pt idx="78">
                  <c:v>40614</c:v>
                </c:pt>
                <c:pt idx="79">
                  <c:v>40865</c:v>
                </c:pt>
                <c:pt idx="80">
                  <c:v>41107</c:v>
                </c:pt>
                <c:pt idx="81">
                  <c:v>41458</c:v>
                </c:pt>
                <c:pt idx="82">
                  <c:v>41835</c:v>
                </c:pt>
                <c:pt idx="83">
                  <c:v>42192</c:v>
                </c:pt>
                <c:pt idx="84">
                  <c:v>42558</c:v>
                </c:pt>
                <c:pt idx="85">
                  <c:v>42922</c:v>
                </c:pt>
              </c:numCache>
            </c:numRef>
          </c:cat>
          <c:val>
            <c:numRef>
              <c:f>よもぎ!$AK$123:$AK$217</c:f>
              <c:numCache>
                <c:formatCode>0.0</c:formatCode>
                <c:ptCount val="95"/>
                <c:pt idx="0">
                  <c:v>20</c:v>
                </c:pt>
                <c:pt idx="1">
                  <c:v>13.715485971036706</c:v>
                </c:pt>
                <c:pt idx="2" formatCode="0.00">
                  <c:v>1.4265875443314839</c:v>
                </c:pt>
                <c:pt idx="3" formatCode="0.00">
                  <c:v>1.1890866194825824</c:v>
                </c:pt>
                <c:pt idx="4" formatCode="0.000">
                  <c:v>0.82612092130196513</c:v>
                </c:pt>
                <c:pt idx="5" formatCode="0.000">
                  <c:v>0.58146378805181942</c:v>
                </c:pt>
                <c:pt idx="6" formatCode="0.000">
                  <c:v>0.25292487181957596</c:v>
                </c:pt>
                <c:pt idx="7" formatCode="0.000">
                  <c:v>0.14838351524250834</c:v>
                </c:pt>
                <c:pt idx="8" formatCode="0.000">
                  <c:v>1.2372036008512491E-2</c:v>
                </c:pt>
                <c:pt idx="9" formatCode="0.000">
                  <c:v>9.4148579486489324E-3</c:v>
                </c:pt>
                <c:pt idx="10" formatCode="0.000">
                  <c:v>7.9501946156348442E-3</c:v>
                </c:pt>
                <c:pt idx="11" formatCode="0.000">
                  <c:v>3.8876480495321272E-3</c:v>
                </c:pt>
                <c:pt idx="12" formatCode="0.000">
                  <c:v>2.280767721518365E-3</c:v>
                </c:pt>
                <c:pt idx="13" formatCode="0.000">
                  <c:v>1.1596769125193857E-3</c:v>
                </c:pt>
                <c:pt idx="14" formatCode="0.000">
                  <c:v>7.4544233145780808E-5</c:v>
                </c:pt>
                <c:pt idx="15" formatCode="0.000">
                  <c:v>3.3715506523487933E-5</c:v>
                </c:pt>
                <c:pt idx="16" formatCode="0.000">
                  <c:v>1.6273836402801692E-5</c:v>
                </c:pt>
                <c:pt idx="17" formatCode="0.000">
                  <c:v>6.8992426377680945E-7</c:v>
                </c:pt>
                <c:pt idx="18" formatCode="0.000">
                  <c:v>2.9239667934245279E-7</c:v>
                </c:pt>
                <c:pt idx="19" formatCode="0.000">
                  <c:v>1.7154045315487946E-7</c:v>
                </c:pt>
                <c:pt idx="20" formatCode="0.000">
                  <c:v>8.3910476976050962E-9</c:v>
                </c:pt>
                <c:pt idx="22">
                  <c:v>8.1755756561239352E-9</c:v>
                </c:pt>
                <c:pt idx="23" formatCode="0.000">
                  <c:v>5.9060244743390794E-9</c:v>
                </c:pt>
                <c:pt idx="24" formatCode="0.000">
                  <c:v>3.1633474174878578E-9</c:v>
                </c:pt>
                <c:pt idx="25" formatCode="0.000">
                  <c:v>1.3759915174934306E-9</c:v>
                </c:pt>
                <c:pt idx="26" formatCode="0.000">
                  <c:v>4.7374478901847182E-11</c:v>
                </c:pt>
                <c:pt idx="27" formatCode="0.000">
                  <c:v>2.6729558833285649E-11</c:v>
                </c:pt>
                <c:pt idx="28" formatCode="0.000">
                  <c:v>1.1037353705160233E-11</c:v>
                </c:pt>
                <c:pt idx="29" formatCode="0.000">
                  <c:v>4.4420223292070859E-13</c:v>
                </c:pt>
                <c:pt idx="30" formatCode="0.000">
                  <c:v>2.3792078621707792E-13</c:v>
                </c:pt>
                <c:pt idx="31" formatCode="0.000">
                  <c:v>8.1888067087330101E-14</c:v>
                </c:pt>
                <c:pt idx="32" formatCode="0.000">
                  <c:v>3.609764461395198E-15</c:v>
                </c:pt>
                <c:pt idx="33" formatCode="0.000">
                  <c:v>1.9084535318003721E-15</c:v>
                </c:pt>
                <c:pt idx="34" formatCode="0.000">
                  <c:v>8.5201708443475643E-16</c:v>
                </c:pt>
                <c:pt idx="35" formatCode="0.000">
                  <c:v>3.2130646228403884E-17</c:v>
                </c:pt>
                <c:pt idx="36" formatCode="0.000">
                  <c:v>1.5508854356765189E-17</c:v>
                </c:pt>
                <c:pt idx="37" formatCode="0.000">
                  <c:v>8.0934468414961248E-18</c:v>
                </c:pt>
                <c:pt idx="38" formatCode="0.000">
                  <c:v>2.8230016493028572E-19</c:v>
                </c:pt>
                <c:pt idx="39" formatCode="0.000">
                  <c:v>1.1656933026071968E-19</c:v>
                </c:pt>
                <c:pt idx="40" formatCode="0.000">
                  <c:v>6.6631650356042981E-20</c:v>
                </c:pt>
                <c:pt idx="41" formatCode="0.000">
                  <c:v>2.5127641502928634E-21</c:v>
                </c:pt>
                <c:pt idx="42" formatCode="0.000">
                  <c:v>1.3113104687027609E-21</c:v>
                </c:pt>
                <c:pt idx="43" formatCode="0.000">
                  <c:v>4.8796346430470153E-22</c:v>
                </c:pt>
                <c:pt idx="44" formatCode="0.000">
                  <c:v>2.0419723399306182E-23</c:v>
                </c:pt>
                <c:pt idx="45" formatCode="0.000">
                  <c:v>1.0795744059359191E-23</c:v>
                </c:pt>
                <c:pt idx="46" formatCode="0.000">
                  <c:v>4.2872516622898556E-24</c:v>
                </c:pt>
                <c:pt idx="47" formatCode="0.000">
                  <c:v>1.9146356730145087E-25</c:v>
                </c:pt>
                <c:pt idx="48" formatCode="0.000">
                  <c:v>9.4851510512355624E-26</c:v>
                </c:pt>
                <c:pt idx="49" formatCode="0.000">
                  <c:v>3.8160984719742818E-26</c:v>
                </c:pt>
                <c:pt idx="50" formatCode="0.000">
                  <c:v>1.555909290127528E-27</c:v>
                </c:pt>
                <c:pt idx="51" formatCode="0.000">
                  <c:v>8.3336627813772632E-28</c:v>
                </c:pt>
                <c:pt idx="52" formatCode="0.000">
                  <c:v>3.3528277656495379E-28</c:v>
                </c:pt>
                <c:pt idx="53" formatCode="0.000">
                  <c:v>1.314707599924222E-29</c:v>
                </c:pt>
                <c:pt idx="54" formatCode="0.000">
                  <c:v>5.7935793931604861E-30</c:v>
                </c:pt>
                <c:pt idx="55" formatCode="0.000">
                  <c:v>2.654676002797165E-30</c:v>
                </c:pt>
                <c:pt idx="56" formatCode="0.000">
                  <c:v>1.1108977138100783E-31</c:v>
                </c:pt>
                <c:pt idx="57" formatCode="0.000">
                  <c:v>6.4330846463059828E-32</c:v>
                </c:pt>
                <c:pt idx="58" formatCode="0.000">
                  <c:v>2.2725076167248528E-32</c:v>
                </c:pt>
                <c:pt idx="59" formatCode="0.000">
                  <c:v>9.5097236475395338E-34</c:v>
                </c:pt>
                <c:pt idx="60" formatCode="0.000">
                  <c:v>5.652114320244393E-34</c:v>
                </c:pt>
                <c:pt idx="61" formatCode="0.000">
                  <c:v>1.8954019499248126E-34</c:v>
                </c:pt>
                <c:pt idx="62" formatCode="0.000">
                  <c:v>4.7759067315915113E-36</c:v>
                </c:pt>
                <c:pt idx="63" formatCode="0.000">
                  <c:v>3.7301498703020202E-36</c:v>
                </c:pt>
                <c:pt idx="64" formatCode="0.000">
                  <c:v>4.1961162201216336E-38</c:v>
                </c:pt>
                <c:pt idx="65" formatCode="0.000">
                  <c:v>3.1131723755387907E-40</c:v>
                </c:pt>
                <c:pt idx="66" formatCode="0.000">
                  <c:v>3.239148443839384E-42</c:v>
                </c:pt>
                <c:pt idx="67" formatCode="0.000">
                  <c:v>2.7016359511249285E-44</c:v>
                </c:pt>
                <c:pt idx="68" formatCode="0.000">
                  <c:v>2.3736599294101671E-46</c:v>
                </c:pt>
                <c:pt idx="69" formatCode="0.000">
                  <c:v>1.6936645061510569E-48</c:v>
                </c:pt>
                <c:pt idx="70" formatCode="0.000">
                  <c:v>1.6728591397676162E-50</c:v>
                </c:pt>
                <c:pt idx="71" formatCode="0.000">
                  <c:v>1.2092530327974784E-52</c:v>
                </c:pt>
                <c:pt idx="72" formatCode="0.000">
                  <c:v>1.2913462819158269E-54</c:v>
                </c:pt>
                <c:pt idx="73" formatCode="0.000">
                  <c:v>1.0092391103944722E-56</c:v>
                </c:pt>
                <c:pt idx="74" formatCode="0.000">
                  <c:v>9.9684138381754764E-59</c:v>
                </c:pt>
                <c:pt idx="75" formatCode="0.000">
                  <c:v>4.0118236706730489E-60</c:v>
                </c:pt>
                <c:pt idx="77" formatCode="0.000">
                  <c:v>3.9088048501949678E-60</c:v>
                </c:pt>
                <c:pt idx="78" formatCode="0.000">
                  <c:v>3.8582917519507794E-60</c:v>
                </c:pt>
                <c:pt idx="79" formatCode="0.000">
                  <c:v>1.4740599468237455E-61</c:v>
                </c:pt>
                <c:pt idx="80" formatCode="0.000">
                  <c:v>6.3310470736367069E-63</c:v>
                </c:pt>
                <c:pt idx="81" formatCode="0.000">
                  <c:v>6.5872360417867284E-65</c:v>
                </c:pt>
                <c:pt idx="82" formatCode="0.000">
                  <c:v>4.8871861980624023E-67</c:v>
                </c:pt>
                <c:pt idx="83" formatCode="0.000">
                  <c:v>4.7031954276385438E-69</c:v>
                </c:pt>
                <c:pt idx="84" formatCode="0.000">
                  <c:v>4.0261212370144308E-71</c:v>
                </c:pt>
                <c:pt idx="85" formatCode="0.000">
                  <c:v>3.5373539677946533E-73</c:v>
                </c:pt>
              </c:numCache>
            </c:numRef>
          </c:val>
          <c:smooth val="0"/>
        </c:ser>
        <c:dLbls>
          <c:showLegendKey val="0"/>
          <c:showVal val="0"/>
          <c:showCatName val="0"/>
          <c:showSerName val="0"/>
          <c:showPercent val="0"/>
          <c:showBubbleSize val="0"/>
        </c:dLbls>
        <c:marker val="1"/>
        <c:smooth val="0"/>
        <c:axId val="344761088"/>
        <c:axId val="344762624"/>
      </c:lineChart>
      <c:dateAx>
        <c:axId val="344761088"/>
        <c:scaling>
          <c:orientation val="minMax"/>
          <c:min val="29677"/>
        </c:scaling>
        <c:delete val="0"/>
        <c:axPos val="b"/>
        <c:majorGridlines>
          <c:spPr>
            <a:ln w="3175">
              <a:solidFill>
                <a:schemeClr val="bg1">
                  <a:lumMod val="85000"/>
                </a:schemeClr>
              </a:solidFill>
              <a:prstDash val="solid"/>
            </a:ln>
          </c:spPr>
        </c:majorGridlines>
        <c:minorGridlines>
          <c:spPr>
            <a:ln w="3175">
              <a:solidFill>
                <a:schemeClr val="bg1">
                  <a:lumMod val="85000"/>
                </a:schemeClr>
              </a:solidFill>
              <a:prstDash val="solid"/>
            </a:ln>
          </c:spPr>
        </c:minorGridlines>
        <c:numFmt formatCode="[$-411]ge"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344762624"/>
        <c:crossesAt val="1.0000000000000003E-4"/>
        <c:auto val="0"/>
        <c:lblOffset val="100"/>
        <c:baseTimeUnit val="days"/>
        <c:majorUnit val="24"/>
        <c:majorTimeUnit val="months"/>
        <c:minorUnit val="24"/>
        <c:minorTimeUnit val="months"/>
      </c:dateAx>
      <c:valAx>
        <c:axId val="344762624"/>
        <c:scaling>
          <c:logBase val="10"/>
          <c:orientation val="minMax"/>
          <c:min val="1.0000000000000003E-4"/>
        </c:scaling>
        <c:delete val="0"/>
        <c:axPos val="l"/>
        <c:minorGridlines>
          <c:spPr>
            <a:ln>
              <a:solidFill>
                <a:schemeClr val="bg1">
                  <a:lumMod val="85000"/>
                </a:schemeClr>
              </a:solidFill>
            </a:ln>
          </c:spPr>
        </c:minorGridlines>
        <c:title>
          <c:tx>
            <c:rich>
              <a:bodyPr rot="0" vert="horz"/>
              <a:lstStyle/>
              <a:p>
                <a:pPr algn="ctr">
                  <a:defRPr sz="900" b="0" i="0" u="none" strike="noStrike" baseline="0">
                    <a:solidFill>
                      <a:srgbClr val="000000"/>
                    </a:solidFill>
                    <a:latin typeface="Meiryo UI"/>
                    <a:ea typeface="Meiryo UI"/>
                    <a:cs typeface="Meiryo UI"/>
                  </a:defRPr>
                </a:pPr>
                <a:r>
                  <a:rPr lang="en-US" altLang="en-US" sz="900"/>
                  <a:t>Bq/kg</a:t>
                </a:r>
                <a:r>
                  <a:rPr lang="ja-JP" altLang="en-US" sz="900"/>
                  <a:t>生</a:t>
                </a:r>
              </a:p>
            </c:rich>
          </c:tx>
          <c:layout>
            <c:manualLayout>
              <c:xMode val="edge"/>
              <c:yMode val="edge"/>
              <c:x val="1.0800882851113285E-2"/>
              <c:y val="0.3388255796930699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344761088"/>
        <c:crosses val="autoZero"/>
        <c:crossBetween val="midCat"/>
      </c:valAx>
      <c:spPr>
        <a:solidFill>
          <a:srgbClr val="FFFFFF"/>
        </a:solidFill>
        <a:ln w="12700">
          <a:solidFill>
            <a:srgbClr val="808080"/>
          </a:solidFill>
          <a:prstDash val="solid"/>
        </a:ln>
      </c:spPr>
    </c:plotArea>
    <c:legend>
      <c:legendPos val="r"/>
      <c:layout>
        <c:manualLayout>
          <c:xMode val="edge"/>
          <c:yMode val="edge"/>
          <c:x val="0.70684823239553052"/>
          <c:y val="0.45681961345740874"/>
          <c:w val="0.27643885393456602"/>
          <c:h val="0.28250258221130214"/>
        </c:manualLayout>
      </c:layout>
      <c:overlay val="0"/>
      <c:spPr>
        <a:solidFill>
          <a:srgbClr val="FFFFFF"/>
        </a:solidFill>
        <a:ln w="25400">
          <a:noFill/>
        </a:ln>
      </c:spPr>
      <c:txPr>
        <a:bodyPr/>
        <a:lstStyle/>
        <a:p>
          <a:pPr>
            <a:defRPr sz="92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editAs="oneCell">
    <xdr:from>
      <xdr:col>1</xdr:col>
      <xdr:colOff>38101</xdr:colOff>
      <xdr:row>5</xdr:row>
      <xdr:rowOff>66674</xdr:rowOff>
    </xdr:from>
    <xdr:to>
      <xdr:col>17</xdr:col>
      <xdr:colOff>4701</xdr:colOff>
      <xdr:row>24</xdr:row>
      <xdr:rowOff>51074</xdr:rowOff>
    </xdr:to>
    <xdr:graphicFrame macro="">
      <xdr:nvGraphicFramePr>
        <xdr:cNvPr id="1028"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17</xdr:col>
      <xdr:colOff>0</xdr:colOff>
      <xdr:row>5</xdr:row>
      <xdr:rowOff>63500</xdr:rowOff>
    </xdr:from>
    <xdr:to>
      <xdr:col>33</xdr:col>
      <xdr:colOff>195200</xdr:colOff>
      <xdr:row>24</xdr:row>
      <xdr:rowOff>47900</xdr:rowOff>
    </xdr:to>
    <xdr:graphicFrame macro="">
      <xdr:nvGraphicFramePr>
        <xdr:cNvPr id="1032"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xdr:col>
      <xdr:colOff>34925</xdr:colOff>
      <xdr:row>22</xdr:row>
      <xdr:rowOff>104775</xdr:rowOff>
    </xdr:from>
    <xdr:to>
      <xdr:col>17</xdr:col>
      <xdr:colOff>1525</xdr:colOff>
      <xdr:row>41</xdr:row>
      <xdr:rowOff>89175</xdr:rowOff>
    </xdr:to>
    <xdr:graphicFrame macro="">
      <xdr:nvGraphicFramePr>
        <xdr:cNvPr id="1031"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17</xdr:col>
      <xdr:colOff>15875</xdr:colOff>
      <xdr:row>23</xdr:row>
      <xdr:rowOff>6352</xdr:rowOff>
    </xdr:from>
    <xdr:to>
      <xdr:col>26</xdr:col>
      <xdr:colOff>91140</xdr:colOff>
      <xdr:row>41</xdr:row>
      <xdr:rowOff>139977</xdr:rowOff>
    </xdr:to>
    <xdr:graphicFrame macro="">
      <xdr:nvGraphicFramePr>
        <xdr:cNvPr id="1039" name="グラフ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xdr:col>
      <xdr:colOff>38100</xdr:colOff>
      <xdr:row>43</xdr:row>
      <xdr:rowOff>19050</xdr:rowOff>
    </xdr:from>
    <xdr:to>
      <xdr:col>17</xdr:col>
      <xdr:colOff>4700</xdr:colOff>
      <xdr:row>62</xdr:row>
      <xdr:rowOff>3450</xdr:rowOff>
    </xdr:to>
    <xdr:graphicFrame macro="">
      <xdr:nvGraphicFramePr>
        <xdr:cNvPr id="1038" name="グラフ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1</xdr:col>
      <xdr:colOff>41275</xdr:colOff>
      <xdr:row>60</xdr:row>
      <xdr:rowOff>34924</xdr:rowOff>
    </xdr:from>
    <xdr:to>
      <xdr:col>17</xdr:col>
      <xdr:colOff>7875</xdr:colOff>
      <xdr:row>79</xdr:row>
      <xdr:rowOff>19324</xdr:rowOff>
    </xdr:to>
    <xdr:graphicFrame macro="">
      <xdr:nvGraphicFramePr>
        <xdr:cNvPr id="1037" name="グラフ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1</xdr:col>
      <xdr:colOff>34925</xdr:colOff>
      <xdr:row>77</xdr:row>
      <xdr:rowOff>31750</xdr:rowOff>
    </xdr:from>
    <xdr:to>
      <xdr:col>17</xdr:col>
      <xdr:colOff>1525</xdr:colOff>
      <xdr:row>96</xdr:row>
      <xdr:rowOff>16150</xdr:rowOff>
    </xdr:to>
    <xdr:graphicFrame macro="">
      <xdr:nvGraphicFramePr>
        <xdr:cNvPr id="1033"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17</xdr:col>
      <xdr:colOff>1</xdr:colOff>
      <xdr:row>43</xdr:row>
      <xdr:rowOff>15875</xdr:rowOff>
    </xdr:from>
    <xdr:to>
      <xdr:col>33</xdr:col>
      <xdr:colOff>195201</xdr:colOff>
      <xdr:row>62</xdr:row>
      <xdr:rowOff>3450</xdr:rowOff>
    </xdr:to>
    <xdr:graphicFrame macro="">
      <xdr:nvGraphicFramePr>
        <xdr:cNvPr id="12" name="グラフ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17</xdr:col>
      <xdr:colOff>1</xdr:colOff>
      <xdr:row>60</xdr:row>
      <xdr:rowOff>28575</xdr:rowOff>
    </xdr:from>
    <xdr:to>
      <xdr:col>33</xdr:col>
      <xdr:colOff>195201</xdr:colOff>
      <xdr:row>79</xdr:row>
      <xdr:rowOff>12975</xdr:rowOff>
    </xdr:to>
    <xdr:graphicFrame macro="">
      <xdr:nvGraphicFramePr>
        <xdr:cNvPr id="1036" name="グラフ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editAs="oneCell">
    <xdr:from>
      <xdr:col>17</xdr:col>
      <xdr:colOff>2053</xdr:colOff>
      <xdr:row>77</xdr:row>
      <xdr:rowOff>25399</xdr:rowOff>
    </xdr:from>
    <xdr:to>
      <xdr:col>33</xdr:col>
      <xdr:colOff>197253</xdr:colOff>
      <xdr:row>96</xdr:row>
      <xdr:rowOff>9799</xdr:rowOff>
    </xdr:to>
    <xdr:graphicFrame macro="">
      <xdr:nvGraphicFramePr>
        <xdr:cNvPr id="1034"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1</xdr:col>
      <xdr:colOff>41275</xdr:colOff>
      <xdr:row>94</xdr:row>
      <xdr:rowOff>31750</xdr:rowOff>
    </xdr:from>
    <xdr:to>
      <xdr:col>17</xdr:col>
      <xdr:colOff>7875</xdr:colOff>
      <xdr:row>113</xdr:row>
      <xdr:rowOff>16150</xdr:rowOff>
    </xdr:to>
    <xdr:graphicFrame macro="">
      <xdr:nvGraphicFramePr>
        <xdr:cNvPr id="1035"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www.r-info-miyagi.jp/r-info/" TargetMode="External"/><Relationship Id="rId7" Type="http://schemas.openxmlformats.org/officeDocument/2006/relationships/printerSettings" Target="../printerSettings/printerSettings1.bin"/><Relationship Id="rId2" Type="http://schemas.openxmlformats.org/officeDocument/2006/relationships/hyperlink" Target="http://www.pref.miyagi.jp/soshiki/gentai/" TargetMode="External"/><Relationship Id="rId1" Type="http://schemas.openxmlformats.org/officeDocument/2006/relationships/hyperlink" Target="http://miyagi-ermc.jp/" TargetMode="External"/><Relationship Id="rId6" Type="http://schemas.openxmlformats.org/officeDocument/2006/relationships/hyperlink" Target="http://miyagi-ermc.jp/" TargetMode="External"/><Relationship Id="rId5" Type="http://schemas.openxmlformats.org/officeDocument/2006/relationships/hyperlink" Target="http://www.pref.miyagi.jp/soshiki/gentai/" TargetMode="External"/><Relationship Id="rId4" Type="http://schemas.openxmlformats.org/officeDocument/2006/relationships/hyperlink" Target="http://www.r-info-miyagi.jp/r-inf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1" codeName="Sheet1"/>
  <dimension ref="A1:BH284"/>
  <sheetViews>
    <sheetView tabSelected="1" zoomScale="75" zoomScaleNormal="75" workbookViewId="0"/>
  </sheetViews>
  <sheetFormatPr defaultColWidth="3.69921875" defaultRowHeight="12" customHeight="1" x14ac:dyDescent="0.2"/>
  <cols>
    <col min="1" max="1" width="1.19921875" style="3" customWidth="1"/>
    <col min="2" max="2" width="5.8984375" style="3" customWidth="1"/>
    <col min="3" max="10" width="3.3984375" style="3" customWidth="1"/>
    <col min="11" max="11" width="3.3984375" style="16" customWidth="1"/>
    <col min="12" max="16" width="3.3984375" style="3" customWidth="1"/>
    <col min="17" max="17" width="4.5" style="3" customWidth="1"/>
    <col min="18" max="24" width="3.3984375" style="3" customWidth="1"/>
    <col min="25" max="25" width="4.3984375" style="3" customWidth="1"/>
    <col min="26" max="32" width="3.3984375" style="3" customWidth="1"/>
    <col min="33" max="33" width="3.59765625" style="3" customWidth="1"/>
    <col min="34" max="34" width="2.59765625" style="3" customWidth="1"/>
    <col min="35" max="118" width="2.8984375" style="3" customWidth="1"/>
    <col min="119" max="16384" width="3.69921875" style="3"/>
  </cols>
  <sheetData>
    <row r="1" spans="2:39" ht="8.25" customHeight="1" x14ac:dyDescent="0.2"/>
    <row r="2" spans="2:39" ht="15" customHeight="1" x14ac:dyDescent="0.2">
      <c r="B2" s="38" t="s">
        <v>37</v>
      </c>
      <c r="C2" s="39"/>
      <c r="D2" s="2"/>
      <c r="E2" s="46" t="s">
        <v>43</v>
      </c>
      <c r="F2" s="40"/>
      <c r="G2" s="41"/>
      <c r="H2" s="42"/>
      <c r="I2" s="43"/>
      <c r="K2" s="40"/>
      <c r="L2" s="40"/>
      <c r="M2" s="41"/>
      <c r="N2" s="41"/>
      <c r="O2" s="42"/>
      <c r="R2" s="303" t="s">
        <v>127</v>
      </c>
      <c r="V2" s="43"/>
      <c r="X2" s="43"/>
      <c r="Y2" s="41"/>
      <c r="Z2" s="60"/>
      <c r="AA2" s="61"/>
      <c r="AB2" s="41"/>
      <c r="AC2" s="60"/>
      <c r="AD2" s="60"/>
      <c r="AE2" s="61"/>
      <c r="AF2" s="41"/>
    </row>
    <row r="3" spans="2:39" ht="12" customHeight="1" x14ac:dyDescent="0.2">
      <c r="B3" s="45"/>
      <c r="C3" s="162" t="s">
        <v>38</v>
      </c>
      <c r="D3" s="163"/>
      <c r="E3" s="163"/>
      <c r="F3" s="164"/>
      <c r="G3" s="162" t="s">
        <v>39</v>
      </c>
      <c r="H3" s="163"/>
      <c r="I3" s="163"/>
      <c r="J3" s="165"/>
      <c r="K3" s="162" t="s">
        <v>40</v>
      </c>
      <c r="L3" s="163"/>
      <c r="M3" s="166"/>
      <c r="N3" s="164"/>
      <c r="O3" s="167" t="s">
        <v>42</v>
      </c>
      <c r="P3" s="160"/>
      <c r="Q3" s="160"/>
      <c r="R3" s="306" t="s">
        <v>128</v>
      </c>
      <c r="S3" s="307"/>
      <c r="T3" s="307"/>
      <c r="U3" s="307"/>
      <c r="V3" s="307"/>
      <c r="W3" s="307"/>
      <c r="X3" s="307"/>
      <c r="Y3" s="307"/>
      <c r="Z3" s="307"/>
      <c r="AA3" s="307"/>
      <c r="AB3" s="307"/>
      <c r="AC3" s="307"/>
      <c r="AD3" s="307"/>
      <c r="AE3" s="307"/>
      <c r="AF3" s="307"/>
    </row>
    <row r="4" spans="2:39" ht="12" customHeight="1" x14ac:dyDescent="0.2">
      <c r="B4" s="45"/>
      <c r="C4" s="162"/>
      <c r="D4" s="163"/>
      <c r="E4" s="163"/>
      <c r="F4" s="164"/>
      <c r="G4" s="162"/>
      <c r="H4" s="163"/>
      <c r="I4" s="163"/>
      <c r="J4" s="165"/>
      <c r="K4" s="162"/>
      <c r="L4" s="163"/>
      <c r="M4" s="166"/>
      <c r="N4" s="164"/>
      <c r="O4" s="167"/>
      <c r="P4" s="160"/>
      <c r="Q4" s="160"/>
      <c r="R4" s="307"/>
      <c r="S4" s="307"/>
      <c r="T4" s="307"/>
      <c r="U4" s="307"/>
      <c r="V4" s="307"/>
      <c r="W4" s="307"/>
      <c r="X4" s="307"/>
      <c r="Y4" s="307"/>
      <c r="Z4" s="307"/>
      <c r="AA4" s="307"/>
      <c r="AB4" s="307"/>
      <c r="AC4" s="307"/>
      <c r="AD4" s="307"/>
      <c r="AE4" s="307"/>
      <c r="AF4" s="307"/>
    </row>
    <row r="5" spans="2:39" ht="12" customHeight="1" x14ac:dyDescent="0.2">
      <c r="B5" s="45"/>
      <c r="C5" s="162"/>
      <c r="D5" s="163"/>
      <c r="E5" s="163"/>
      <c r="F5" s="164"/>
      <c r="G5" s="162"/>
      <c r="H5" s="163"/>
      <c r="I5" s="163"/>
      <c r="J5" s="165"/>
      <c r="K5" s="162"/>
      <c r="L5" s="163"/>
      <c r="M5" s="166"/>
      <c r="N5" s="164"/>
      <c r="O5" s="167"/>
      <c r="P5" s="160"/>
      <c r="Q5" s="160"/>
      <c r="R5" s="3" t="s">
        <v>129</v>
      </c>
      <c r="S5" s="3" t="s">
        <v>130</v>
      </c>
      <c r="T5" s="2"/>
      <c r="X5" s="43"/>
      <c r="Z5" s="41"/>
      <c r="AA5" s="41"/>
      <c r="AB5" s="41"/>
      <c r="AC5" s="41"/>
      <c r="AD5" s="60"/>
      <c r="AE5" s="61"/>
      <c r="AF5" s="60"/>
    </row>
    <row r="6" spans="2:39" ht="12" customHeight="1" x14ac:dyDescent="0.2">
      <c r="B6" s="32"/>
      <c r="C6" s="1"/>
      <c r="D6" s="4"/>
      <c r="J6" s="29"/>
      <c r="K6" s="3"/>
      <c r="L6" s="2"/>
      <c r="M6" s="2"/>
      <c r="U6" s="2"/>
      <c r="AA6" s="2"/>
      <c r="AB6" s="2"/>
      <c r="AC6" s="2"/>
    </row>
    <row r="7" spans="2:39" ht="12" customHeight="1" x14ac:dyDescent="0.2">
      <c r="B7" s="32"/>
      <c r="C7" s="1"/>
      <c r="D7" s="4"/>
      <c r="J7" s="29"/>
      <c r="K7" s="3"/>
      <c r="L7" s="2"/>
      <c r="M7" s="2"/>
      <c r="S7" s="2"/>
      <c r="T7" s="2"/>
      <c r="U7" s="2"/>
      <c r="AA7" s="2"/>
      <c r="AB7" s="2"/>
      <c r="AC7" s="2"/>
    </row>
    <row r="8" spans="2:39" ht="12" customHeight="1" x14ac:dyDescent="0.2">
      <c r="E8" s="18"/>
      <c r="F8" s="18"/>
      <c r="K8" s="21"/>
      <c r="S8" s="17"/>
      <c r="T8" s="18"/>
      <c r="U8" s="18"/>
      <c r="V8" s="10"/>
      <c r="W8" s="10"/>
      <c r="X8" s="10"/>
      <c r="Y8" s="10"/>
      <c r="AA8" s="17"/>
      <c r="AB8" s="18"/>
      <c r="AC8" s="18"/>
      <c r="AD8" s="10"/>
      <c r="AE8" s="10"/>
      <c r="AF8" s="10"/>
      <c r="AG8" s="10"/>
      <c r="AH8" s="10"/>
      <c r="AI8" s="27"/>
      <c r="AJ8" s="27"/>
      <c r="AK8" s="27"/>
      <c r="AL8" s="31"/>
      <c r="AM8" s="31"/>
    </row>
    <row r="9" spans="2:39" ht="12" customHeight="1" x14ac:dyDescent="0.2">
      <c r="E9" s="18"/>
      <c r="F9" s="18"/>
      <c r="S9" s="17"/>
      <c r="T9" s="18"/>
      <c r="U9" s="18"/>
      <c r="V9" s="10"/>
      <c r="W9" s="10"/>
      <c r="X9" s="10"/>
      <c r="Y9" s="10"/>
      <c r="AA9" s="17"/>
      <c r="AB9" s="18"/>
      <c r="AC9" s="18"/>
      <c r="AD9" s="10"/>
      <c r="AE9" s="10"/>
      <c r="AF9" s="10"/>
      <c r="AG9" s="10"/>
      <c r="AH9" s="10"/>
      <c r="AI9" s="27"/>
      <c r="AJ9" s="27"/>
      <c r="AK9" s="27"/>
      <c r="AL9" s="31"/>
      <c r="AM9" s="31"/>
    </row>
    <row r="10" spans="2:39" ht="12" customHeight="1" x14ac:dyDescent="0.2">
      <c r="E10" s="18"/>
      <c r="F10" s="18"/>
      <c r="AI10" s="27"/>
      <c r="AJ10" s="27"/>
      <c r="AK10" s="27"/>
      <c r="AL10" s="31"/>
      <c r="AM10" s="31"/>
    </row>
    <row r="11" spans="2:39" ht="12" customHeight="1" x14ac:dyDescent="0.2">
      <c r="E11" s="18"/>
      <c r="F11" s="18"/>
      <c r="K11" s="11"/>
      <c r="L11" s="15"/>
      <c r="M11" s="15"/>
      <c r="AI11" s="27"/>
      <c r="AJ11" s="27"/>
      <c r="AL11" s="31"/>
      <c r="AM11" s="31"/>
    </row>
    <row r="12" spans="2:39" ht="12" customHeight="1" x14ac:dyDescent="0.2">
      <c r="E12" s="18"/>
      <c r="F12" s="18"/>
      <c r="K12" s="11"/>
      <c r="L12" s="15"/>
      <c r="M12" s="15"/>
      <c r="AL12" s="31"/>
      <c r="AM12" s="31"/>
    </row>
    <row r="13" spans="2:39" ht="12" customHeight="1" x14ac:dyDescent="0.2">
      <c r="E13" s="18"/>
      <c r="F13" s="18"/>
      <c r="K13" s="11"/>
      <c r="L13" s="15"/>
      <c r="M13" s="15"/>
      <c r="AL13" s="31"/>
      <c r="AM13" s="31"/>
    </row>
    <row r="14" spans="2:39" ht="12" customHeight="1" x14ac:dyDescent="0.2">
      <c r="E14" s="18"/>
      <c r="F14" s="18"/>
      <c r="K14" s="11"/>
      <c r="L14" s="15"/>
      <c r="M14" s="15"/>
      <c r="AL14" s="31"/>
      <c r="AM14" s="31"/>
    </row>
    <row r="15" spans="2:39" ht="12" customHeight="1" x14ac:dyDescent="0.2">
      <c r="E15" s="18"/>
      <c r="F15" s="18"/>
      <c r="K15" s="11"/>
      <c r="L15" s="15"/>
      <c r="M15" s="15"/>
      <c r="AL15" s="31"/>
      <c r="AM15" s="31"/>
    </row>
    <row r="16" spans="2:39" ht="12" customHeight="1" x14ac:dyDescent="0.2">
      <c r="E16" s="18"/>
      <c r="F16" s="18"/>
      <c r="K16" s="11"/>
      <c r="L16" s="15"/>
      <c r="M16" s="15"/>
      <c r="AL16" s="31"/>
      <c r="AM16" s="31"/>
    </row>
    <row r="17" spans="5:39" ht="12" customHeight="1" x14ac:dyDescent="0.2">
      <c r="E17" s="18"/>
      <c r="F17" s="18"/>
      <c r="K17" s="11"/>
      <c r="L17" s="15"/>
      <c r="M17" s="15"/>
      <c r="AL17" s="31"/>
      <c r="AM17" s="31"/>
    </row>
    <row r="18" spans="5:39" ht="12" customHeight="1" x14ac:dyDescent="0.2">
      <c r="E18" s="18"/>
      <c r="F18" s="18"/>
      <c r="K18" s="11"/>
      <c r="L18" s="15"/>
      <c r="M18" s="15"/>
      <c r="AL18" s="31"/>
      <c r="AM18" s="31"/>
    </row>
    <row r="19" spans="5:39" ht="12" customHeight="1" x14ac:dyDescent="0.2">
      <c r="E19" s="18"/>
      <c r="F19" s="18"/>
      <c r="K19" s="11"/>
      <c r="L19" s="15"/>
      <c r="M19" s="15"/>
      <c r="AL19" s="31"/>
      <c r="AM19" s="31"/>
    </row>
    <row r="20" spans="5:39" ht="12" customHeight="1" x14ac:dyDescent="0.2">
      <c r="E20" s="18"/>
      <c r="F20" s="18"/>
      <c r="K20" s="11"/>
      <c r="L20" s="15"/>
      <c r="M20" s="15"/>
      <c r="AL20" s="31"/>
      <c r="AM20" s="31"/>
    </row>
    <row r="21" spans="5:39" ht="12" customHeight="1" x14ac:dyDescent="0.2">
      <c r="E21" s="18"/>
      <c r="F21" s="18"/>
      <c r="K21" s="11"/>
      <c r="AL21" s="31"/>
      <c r="AM21" s="31"/>
    </row>
    <row r="22" spans="5:39" ht="12" customHeight="1" x14ac:dyDescent="0.2">
      <c r="E22" s="18"/>
      <c r="F22" s="18"/>
      <c r="K22" s="11"/>
      <c r="AL22" s="31"/>
      <c r="AM22" s="31"/>
    </row>
    <row r="23" spans="5:39" ht="12" customHeight="1" x14ac:dyDescent="0.2">
      <c r="E23" s="18"/>
      <c r="F23" s="18"/>
      <c r="K23" s="11"/>
      <c r="AL23" s="31"/>
      <c r="AM23" s="31"/>
    </row>
    <row r="24" spans="5:39" ht="12" customHeight="1" x14ac:dyDescent="0.2">
      <c r="E24" s="18"/>
      <c r="F24" s="18"/>
      <c r="K24" s="11"/>
      <c r="AL24" s="31"/>
      <c r="AM24" s="31"/>
    </row>
    <row r="25" spans="5:39" ht="12" customHeight="1" x14ac:dyDescent="0.2">
      <c r="K25" s="11"/>
      <c r="AL25" s="31"/>
      <c r="AM25" s="31"/>
    </row>
    <row r="26" spans="5:39" ht="12" customHeight="1" x14ac:dyDescent="0.2">
      <c r="K26" s="11"/>
      <c r="AL26" s="31"/>
      <c r="AM26" s="31"/>
    </row>
    <row r="27" spans="5:39" ht="12" customHeight="1" x14ac:dyDescent="0.2">
      <c r="K27" s="11"/>
      <c r="AL27" s="31"/>
      <c r="AM27" s="31"/>
    </row>
    <row r="28" spans="5:39" ht="12" customHeight="1" x14ac:dyDescent="0.2">
      <c r="K28" s="11"/>
      <c r="AL28" s="31"/>
      <c r="AM28" s="31"/>
    </row>
    <row r="29" spans="5:39" ht="12" customHeight="1" x14ac:dyDescent="0.2">
      <c r="K29" s="11"/>
      <c r="AL29" s="31"/>
      <c r="AM29" s="31"/>
    </row>
    <row r="30" spans="5:39" ht="12" customHeight="1" x14ac:dyDescent="0.2">
      <c r="K30" s="11"/>
      <c r="AL30" s="31"/>
      <c r="AM30" s="31"/>
    </row>
    <row r="31" spans="5:39" ht="12" customHeight="1" x14ac:dyDescent="0.2">
      <c r="K31" s="11"/>
      <c r="AL31" s="31"/>
      <c r="AM31" s="31"/>
    </row>
    <row r="32" spans="5:39" ht="12" customHeight="1" x14ac:dyDescent="0.2">
      <c r="K32" s="11"/>
      <c r="AL32" s="31"/>
      <c r="AM32" s="31"/>
    </row>
    <row r="33" spans="11:39" ht="12" customHeight="1" x14ac:dyDescent="0.2">
      <c r="K33" s="11"/>
      <c r="AL33" s="31"/>
      <c r="AM33" s="31"/>
    </row>
    <row r="34" spans="11:39" ht="12" customHeight="1" x14ac:dyDescent="0.2">
      <c r="K34" s="11"/>
      <c r="AL34" s="31"/>
      <c r="AM34" s="31"/>
    </row>
    <row r="35" spans="11:39" ht="12" customHeight="1" x14ac:dyDescent="0.2">
      <c r="K35" s="11"/>
      <c r="AL35" s="31"/>
      <c r="AM35" s="31"/>
    </row>
    <row r="36" spans="11:39" ht="12" customHeight="1" x14ac:dyDescent="0.2">
      <c r="K36" s="11"/>
      <c r="AL36" s="31"/>
      <c r="AM36" s="31"/>
    </row>
    <row r="37" spans="11:39" ht="12" customHeight="1" x14ac:dyDescent="0.2">
      <c r="K37" s="11"/>
      <c r="AL37" s="31"/>
      <c r="AM37" s="31"/>
    </row>
    <row r="38" spans="11:39" ht="12" customHeight="1" x14ac:dyDescent="0.2">
      <c r="K38" s="11"/>
      <c r="AL38" s="31"/>
      <c r="AM38" s="31"/>
    </row>
    <row r="39" spans="11:39" ht="12" customHeight="1" x14ac:dyDescent="0.2">
      <c r="K39" s="11"/>
      <c r="AL39" s="31"/>
      <c r="AM39" s="31"/>
    </row>
    <row r="40" spans="11:39" ht="12" customHeight="1" x14ac:dyDescent="0.2">
      <c r="K40" s="11"/>
      <c r="AL40" s="31"/>
      <c r="AM40" s="31"/>
    </row>
    <row r="41" spans="11:39" ht="12" customHeight="1" x14ac:dyDescent="0.2">
      <c r="K41" s="11"/>
      <c r="AL41" s="31"/>
      <c r="AM41" s="31"/>
    </row>
    <row r="42" spans="11:39" ht="12" customHeight="1" x14ac:dyDescent="0.2">
      <c r="K42" s="11"/>
      <c r="AL42" s="31"/>
      <c r="AM42" s="31"/>
    </row>
    <row r="43" spans="11:39" ht="12" customHeight="1" x14ac:dyDescent="0.2">
      <c r="K43" s="11"/>
      <c r="AL43" s="31"/>
      <c r="AM43" s="31"/>
    </row>
    <row r="44" spans="11:39" ht="12" customHeight="1" x14ac:dyDescent="0.2">
      <c r="K44" s="11"/>
      <c r="AL44" s="31"/>
      <c r="AM44" s="31"/>
    </row>
    <row r="45" spans="11:39" ht="12" customHeight="1" x14ac:dyDescent="0.2">
      <c r="K45" s="11"/>
      <c r="AL45" s="31"/>
      <c r="AM45" s="31"/>
    </row>
    <row r="46" spans="11:39" ht="12" customHeight="1" x14ac:dyDescent="0.2">
      <c r="K46" s="11"/>
      <c r="AL46" s="31"/>
      <c r="AM46" s="31"/>
    </row>
    <row r="47" spans="11:39" ht="12" customHeight="1" x14ac:dyDescent="0.2">
      <c r="K47" s="11"/>
      <c r="AL47" s="31"/>
      <c r="AM47" s="31"/>
    </row>
    <row r="48" spans="11:39" ht="12" customHeight="1" x14ac:dyDescent="0.2">
      <c r="K48" s="11"/>
      <c r="AL48" s="31"/>
      <c r="AM48" s="31"/>
    </row>
    <row r="49" spans="11:39" ht="12" customHeight="1" x14ac:dyDescent="0.2">
      <c r="K49" s="11"/>
      <c r="AL49" s="31"/>
      <c r="AM49" s="31"/>
    </row>
    <row r="50" spans="11:39" ht="12" customHeight="1" x14ac:dyDescent="0.2">
      <c r="K50" s="11"/>
      <c r="AL50" s="31"/>
      <c r="AM50" s="31"/>
    </row>
    <row r="51" spans="11:39" ht="12" customHeight="1" x14ac:dyDescent="0.2">
      <c r="K51" s="11"/>
      <c r="AL51" s="31"/>
      <c r="AM51" s="31"/>
    </row>
    <row r="52" spans="11:39" ht="12" customHeight="1" x14ac:dyDescent="0.2">
      <c r="K52" s="11"/>
      <c r="AL52" s="31"/>
      <c r="AM52" s="31"/>
    </row>
    <row r="53" spans="11:39" ht="12" customHeight="1" x14ac:dyDescent="0.2">
      <c r="K53" s="11"/>
      <c r="AL53" s="31"/>
      <c r="AM53" s="31"/>
    </row>
    <row r="54" spans="11:39" ht="12" customHeight="1" x14ac:dyDescent="0.2">
      <c r="K54" s="11"/>
      <c r="AL54" s="31"/>
      <c r="AM54" s="31"/>
    </row>
    <row r="55" spans="11:39" ht="12" customHeight="1" x14ac:dyDescent="0.2">
      <c r="K55" s="11"/>
      <c r="AL55" s="31"/>
      <c r="AM55" s="31"/>
    </row>
    <row r="56" spans="11:39" ht="12" customHeight="1" x14ac:dyDescent="0.2">
      <c r="K56" s="11"/>
      <c r="AL56" s="31"/>
      <c r="AM56" s="31"/>
    </row>
    <row r="57" spans="11:39" ht="12" customHeight="1" x14ac:dyDescent="0.2">
      <c r="K57" s="11"/>
      <c r="AL57" s="31"/>
      <c r="AM57" s="31"/>
    </row>
    <row r="58" spans="11:39" ht="12" customHeight="1" x14ac:dyDescent="0.2">
      <c r="K58" s="11"/>
      <c r="AL58" s="31"/>
      <c r="AM58" s="31"/>
    </row>
    <row r="59" spans="11:39" ht="12" customHeight="1" x14ac:dyDescent="0.2">
      <c r="K59" s="11"/>
      <c r="AL59" s="31"/>
      <c r="AM59" s="31"/>
    </row>
    <row r="60" spans="11:39" ht="12" customHeight="1" x14ac:dyDescent="0.2">
      <c r="K60" s="11"/>
      <c r="AL60" s="31"/>
      <c r="AM60" s="31"/>
    </row>
    <row r="61" spans="11:39" ht="12" customHeight="1" x14ac:dyDescent="0.2">
      <c r="K61" s="11"/>
      <c r="AL61" s="31"/>
      <c r="AM61" s="31"/>
    </row>
    <row r="62" spans="11:39" ht="12" customHeight="1" x14ac:dyDescent="0.2">
      <c r="K62" s="11"/>
      <c r="AL62" s="31"/>
      <c r="AM62" s="31"/>
    </row>
    <row r="63" spans="11:39" ht="12" customHeight="1" x14ac:dyDescent="0.2">
      <c r="K63" s="11"/>
      <c r="AL63" s="31"/>
      <c r="AM63" s="31"/>
    </row>
    <row r="64" spans="11:39" ht="12" customHeight="1" x14ac:dyDescent="0.2">
      <c r="K64" s="11"/>
      <c r="AL64" s="31"/>
      <c r="AM64" s="31"/>
    </row>
    <row r="65" spans="11:39" ht="12" customHeight="1" x14ac:dyDescent="0.2">
      <c r="K65" s="11"/>
      <c r="AL65" s="31"/>
      <c r="AM65" s="31"/>
    </row>
    <row r="66" spans="11:39" ht="12" customHeight="1" x14ac:dyDescent="0.2">
      <c r="K66" s="11"/>
      <c r="AL66" s="31"/>
      <c r="AM66" s="31"/>
    </row>
    <row r="67" spans="11:39" ht="12" customHeight="1" x14ac:dyDescent="0.2">
      <c r="K67" s="11"/>
    </row>
    <row r="68" spans="11:39" ht="12" customHeight="1" x14ac:dyDescent="0.2">
      <c r="K68" s="11"/>
    </row>
    <row r="69" spans="11:39" ht="12" customHeight="1" x14ac:dyDescent="0.2">
      <c r="K69" s="11"/>
    </row>
    <row r="70" spans="11:39" ht="12" customHeight="1" x14ac:dyDescent="0.2">
      <c r="K70" s="11"/>
    </row>
    <row r="71" spans="11:39" ht="12" customHeight="1" x14ac:dyDescent="0.2">
      <c r="K71" s="11"/>
    </row>
    <row r="72" spans="11:39" ht="12" customHeight="1" x14ac:dyDescent="0.2">
      <c r="K72" s="11"/>
    </row>
    <row r="73" spans="11:39" ht="12" customHeight="1" x14ac:dyDescent="0.2">
      <c r="K73" s="11"/>
    </row>
    <row r="74" spans="11:39" ht="12" customHeight="1" x14ac:dyDescent="0.2">
      <c r="K74" s="11"/>
    </row>
    <row r="75" spans="11:39" ht="12" customHeight="1" x14ac:dyDescent="0.2">
      <c r="K75" s="11"/>
    </row>
    <row r="76" spans="11:39" ht="12" customHeight="1" x14ac:dyDescent="0.2">
      <c r="K76" s="11"/>
    </row>
    <row r="77" spans="11:39" ht="12" customHeight="1" x14ac:dyDescent="0.2">
      <c r="K77" s="11"/>
    </row>
    <row r="78" spans="11:39" ht="12" customHeight="1" x14ac:dyDescent="0.2">
      <c r="K78" s="11"/>
    </row>
    <row r="79" spans="11:39" ht="12" customHeight="1" x14ac:dyDescent="0.2">
      <c r="K79" s="11"/>
    </row>
    <row r="80" spans="11:39" ht="12" customHeight="1" x14ac:dyDescent="0.2">
      <c r="K80" s="11"/>
    </row>
    <row r="81" spans="11:11" ht="12" customHeight="1" x14ac:dyDescent="0.2">
      <c r="K81" s="11"/>
    </row>
    <row r="82" spans="11:11" ht="12" customHeight="1" x14ac:dyDescent="0.2">
      <c r="K82" s="11"/>
    </row>
    <row r="83" spans="11:11" ht="12" customHeight="1" x14ac:dyDescent="0.2">
      <c r="K83" s="11"/>
    </row>
    <row r="84" spans="11:11" ht="12" customHeight="1" x14ac:dyDescent="0.2">
      <c r="K84" s="11"/>
    </row>
    <row r="85" spans="11:11" ht="12" customHeight="1" x14ac:dyDescent="0.2">
      <c r="K85" s="11"/>
    </row>
    <row r="86" spans="11:11" ht="12" customHeight="1" x14ac:dyDescent="0.2">
      <c r="K86" s="11"/>
    </row>
    <row r="87" spans="11:11" ht="12" customHeight="1" x14ac:dyDescent="0.2">
      <c r="K87" s="11"/>
    </row>
    <row r="88" spans="11:11" ht="12" customHeight="1" x14ac:dyDescent="0.2">
      <c r="K88" s="11"/>
    </row>
    <row r="89" spans="11:11" ht="12" customHeight="1" x14ac:dyDescent="0.2">
      <c r="K89" s="11"/>
    </row>
    <row r="90" spans="11:11" ht="12" customHeight="1" x14ac:dyDescent="0.2">
      <c r="K90" s="11"/>
    </row>
    <row r="99" spans="19:23" ht="12" customHeight="1" x14ac:dyDescent="0.2">
      <c r="S99" s="28" t="s">
        <v>131</v>
      </c>
    </row>
    <row r="100" spans="19:23" ht="12" customHeight="1" x14ac:dyDescent="0.2">
      <c r="S100" s="161" t="s">
        <v>132</v>
      </c>
      <c r="T100" s="28"/>
      <c r="U100" s="41"/>
      <c r="V100" s="60"/>
    </row>
    <row r="101" spans="19:23" ht="12" customHeight="1" x14ac:dyDescent="0.2">
      <c r="S101" s="28" t="s">
        <v>46</v>
      </c>
      <c r="T101" s="28"/>
      <c r="U101" s="41"/>
      <c r="V101" s="60"/>
    </row>
    <row r="102" spans="19:23" ht="12" customHeight="1" x14ac:dyDescent="0.2">
      <c r="S102" s="161" t="s">
        <v>47</v>
      </c>
      <c r="T102" s="28"/>
      <c r="U102" s="41"/>
      <c r="V102" s="60"/>
    </row>
    <row r="103" spans="19:23" ht="12" customHeight="1" x14ac:dyDescent="0.2">
      <c r="S103" s="28" t="s">
        <v>48</v>
      </c>
      <c r="T103" s="28"/>
      <c r="U103" s="41"/>
      <c r="V103" s="60"/>
    </row>
    <row r="104" spans="19:23" ht="12" customHeight="1" x14ac:dyDescent="0.2">
      <c r="S104" s="28" t="s">
        <v>49</v>
      </c>
      <c r="T104" s="28"/>
      <c r="U104" s="41"/>
      <c r="V104" s="60"/>
    </row>
    <row r="105" spans="19:23" ht="12" customHeight="1" x14ac:dyDescent="0.2">
      <c r="S105" s="161" t="s">
        <v>50</v>
      </c>
      <c r="T105" s="28"/>
      <c r="U105" s="41"/>
      <c r="V105" s="60"/>
      <c r="W105" s="28"/>
    </row>
    <row r="106" spans="19:23" ht="12" customHeight="1" x14ac:dyDescent="0.2">
      <c r="S106" s="28" t="s">
        <v>51</v>
      </c>
      <c r="T106" s="28"/>
      <c r="U106" s="41"/>
      <c r="V106" s="60"/>
    </row>
    <row r="107" spans="19:23" ht="12" customHeight="1" x14ac:dyDescent="0.2">
      <c r="S107" s="28" t="s">
        <v>52</v>
      </c>
      <c r="T107" s="28"/>
      <c r="U107" s="41"/>
      <c r="V107" s="60"/>
      <c r="W107" s="15"/>
    </row>
    <row r="108" spans="19:23" ht="12" customHeight="1" x14ac:dyDescent="0.2">
      <c r="S108" s="28" t="s">
        <v>53</v>
      </c>
      <c r="T108" s="28"/>
      <c r="U108" s="41"/>
      <c r="V108" s="60"/>
      <c r="W108" s="15"/>
    </row>
    <row r="109" spans="19:23" ht="12" customHeight="1" x14ac:dyDescent="0.2">
      <c r="S109" s="28" t="s">
        <v>54</v>
      </c>
      <c r="T109" s="28"/>
      <c r="U109" s="41"/>
      <c r="V109" s="60"/>
      <c r="W109" s="10"/>
    </row>
    <row r="110" spans="19:23" ht="12" customHeight="1" x14ac:dyDescent="0.2">
      <c r="S110" s="28" t="s">
        <v>55</v>
      </c>
      <c r="T110" s="28"/>
      <c r="U110" s="41"/>
      <c r="V110" s="60"/>
    </row>
    <row r="111" spans="19:23" ht="12" customHeight="1" x14ac:dyDescent="0.2">
      <c r="S111" s="161" t="s">
        <v>56</v>
      </c>
      <c r="T111" s="28"/>
      <c r="U111" s="41"/>
      <c r="V111" s="60"/>
    </row>
    <row r="115" spans="2:38" ht="12" customHeight="1" x14ac:dyDescent="0.2">
      <c r="D115" s="2"/>
      <c r="K115" s="3"/>
    </row>
    <row r="116" spans="2:38" ht="12" customHeight="1" x14ac:dyDescent="0.2">
      <c r="D116" s="305" t="s">
        <v>29</v>
      </c>
      <c r="F116" s="42"/>
      <c r="G116" s="44"/>
      <c r="H116" s="2"/>
      <c r="I116" s="40"/>
      <c r="J116" s="40"/>
      <c r="K116" s="41"/>
      <c r="L116" s="41"/>
      <c r="M116" s="42"/>
      <c r="S116" s="21"/>
      <c r="T116" s="28"/>
      <c r="U116" s="28"/>
      <c r="V116" s="21"/>
      <c r="W116" s="28"/>
      <c r="X116" s="28"/>
    </row>
    <row r="117" spans="2:38" ht="12" customHeight="1" x14ac:dyDescent="0.2">
      <c r="B117" s="38" t="s">
        <v>37</v>
      </c>
      <c r="C117" s="39"/>
      <c r="D117" s="247">
        <f>ND代替値</f>
        <v>0</v>
      </c>
      <c r="E117" s="3" t="s">
        <v>44</v>
      </c>
      <c r="J117" s="60"/>
      <c r="K117" s="61"/>
      <c r="L117" s="61"/>
      <c r="M117" s="60"/>
      <c r="P117" s="248">
        <v>0.20370370370370369</v>
      </c>
      <c r="Q117" s="3" t="s">
        <v>45</v>
      </c>
      <c r="R117" s="60"/>
      <c r="X117" s="28"/>
      <c r="Y117" s="304" t="s">
        <v>133</v>
      </c>
    </row>
    <row r="118" spans="2:38" ht="12" customHeight="1" x14ac:dyDescent="0.2">
      <c r="B118" s="148">
        <f>B123</f>
        <v>29866</v>
      </c>
      <c r="C118" s="2" t="s">
        <v>0</v>
      </c>
      <c r="J118" s="2" t="s">
        <v>0</v>
      </c>
      <c r="K118" s="3"/>
      <c r="Q118" s="2"/>
      <c r="R118" s="2" t="s">
        <v>0</v>
      </c>
      <c r="Y118" s="2"/>
      <c r="Z118" s="2" t="s">
        <v>1</v>
      </c>
    </row>
    <row r="119" spans="2:38" s="30" customFormat="1" ht="12" customHeight="1" x14ac:dyDescent="0.2">
      <c r="B119" s="47" t="s">
        <v>2</v>
      </c>
      <c r="C119" s="49" t="s">
        <v>3</v>
      </c>
      <c r="D119" s="50"/>
      <c r="E119" s="50"/>
      <c r="F119" s="49"/>
      <c r="G119" s="49"/>
      <c r="H119" s="49"/>
      <c r="I119" s="51"/>
      <c r="J119" s="48" t="s">
        <v>3</v>
      </c>
      <c r="K119" s="50"/>
      <c r="L119" s="50"/>
      <c r="M119" s="49"/>
      <c r="N119" s="49"/>
      <c r="O119" s="49"/>
      <c r="P119" s="51"/>
      <c r="Q119" s="52" t="s">
        <v>2</v>
      </c>
      <c r="R119" s="49" t="s">
        <v>3</v>
      </c>
      <c r="S119" s="50"/>
      <c r="T119" s="50"/>
      <c r="U119" s="49"/>
      <c r="V119" s="49"/>
      <c r="W119" s="49"/>
      <c r="X119" s="51"/>
      <c r="Y119" s="52" t="s">
        <v>2</v>
      </c>
      <c r="Z119" s="49" t="s">
        <v>3</v>
      </c>
      <c r="AA119" s="50"/>
      <c r="AB119" s="50"/>
      <c r="AC119" s="49"/>
      <c r="AD119" s="49"/>
      <c r="AE119" s="49"/>
      <c r="AF119" s="51"/>
      <c r="AH119" s="308">
        <v>29866</v>
      </c>
      <c r="AI119" s="309"/>
      <c r="AJ119" s="310" t="s">
        <v>142</v>
      </c>
      <c r="AK119" s="311"/>
      <c r="AL119" s="3"/>
    </row>
    <row r="120" spans="2:38" s="30" customFormat="1" ht="12" customHeight="1" x14ac:dyDescent="0.2">
      <c r="B120" s="53" t="s">
        <v>4</v>
      </c>
      <c r="C120" s="54" t="s">
        <v>5</v>
      </c>
      <c r="D120" s="55"/>
      <c r="E120" s="55"/>
      <c r="F120" s="56"/>
      <c r="G120" s="56"/>
      <c r="H120" s="56"/>
      <c r="I120" s="57"/>
      <c r="J120" s="58" t="s">
        <v>6</v>
      </c>
      <c r="K120" s="56"/>
      <c r="L120" s="56"/>
      <c r="M120" s="56"/>
      <c r="N120" s="56"/>
      <c r="O120" s="56"/>
      <c r="P120" s="57"/>
      <c r="Q120" s="53" t="s">
        <v>4</v>
      </c>
      <c r="R120" s="56" t="s">
        <v>31</v>
      </c>
      <c r="S120" s="55"/>
      <c r="T120" s="55"/>
      <c r="U120" s="56"/>
      <c r="V120" s="56"/>
      <c r="W120" s="56"/>
      <c r="X120" s="57"/>
      <c r="Y120" s="53" t="s">
        <v>4</v>
      </c>
      <c r="Z120" s="59" t="s">
        <v>26</v>
      </c>
      <c r="AA120" s="55"/>
      <c r="AB120" s="55"/>
      <c r="AC120" s="56"/>
      <c r="AD120" s="56"/>
      <c r="AE120" s="56"/>
      <c r="AF120" s="57"/>
      <c r="AH120" s="312">
        <v>31528</v>
      </c>
      <c r="AI120" s="313"/>
      <c r="AJ120" s="42" t="s">
        <v>140</v>
      </c>
      <c r="AK120" s="3"/>
      <c r="AL120" s="3"/>
    </row>
    <row r="121" spans="2:38" s="5" customFormat="1" ht="12" customHeight="1" x14ac:dyDescent="0.2">
      <c r="B121" s="22" t="s">
        <v>10</v>
      </c>
      <c r="C121" s="115" t="s">
        <v>11</v>
      </c>
      <c r="D121" s="116" t="s">
        <v>12</v>
      </c>
      <c r="E121" s="122" t="s">
        <v>32</v>
      </c>
      <c r="F121" s="123" t="s">
        <v>13</v>
      </c>
      <c r="G121" s="123" t="s">
        <v>14</v>
      </c>
      <c r="H121" s="117" t="s">
        <v>15</v>
      </c>
      <c r="I121" s="118" t="s">
        <v>16</v>
      </c>
      <c r="J121" s="119" t="s">
        <v>11</v>
      </c>
      <c r="K121" s="116" t="s">
        <v>12</v>
      </c>
      <c r="L121" s="122" t="s">
        <v>32</v>
      </c>
      <c r="M121" s="123" t="s">
        <v>13</v>
      </c>
      <c r="N121" s="123" t="s">
        <v>14</v>
      </c>
      <c r="O121" s="117" t="s">
        <v>15</v>
      </c>
      <c r="P121" s="118" t="s">
        <v>16</v>
      </c>
      <c r="Q121" s="120" t="s">
        <v>10</v>
      </c>
      <c r="R121" s="115" t="s">
        <v>11</v>
      </c>
      <c r="S121" s="116" t="s">
        <v>12</v>
      </c>
      <c r="T121" s="122" t="s">
        <v>32</v>
      </c>
      <c r="U121" s="123" t="s">
        <v>13</v>
      </c>
      <c r="V121" s="123" t="s">
        <v>14</v>
      </c>
      <c r="W121" s="117" t="s">
        <v>15</v>
      </c>
      <c r="X121" s="121" t="s">
        <v>16</v>
      </c>
      <c r="Y121" s="120" t="s">
        <v>10</v>
      </c>
      <c r="Z121" s="115" t="s">
        <v>11</v>
      </c>
      <c r="AA121" s="116" t="s">
        <v>12</v>
      </c>
      <c r="AB121" s="122" t="s">
        <v>32</v>
      </c>
      <c r="AC121" s="123" t="s">
        <v>13</v>
      </c>
      <c r="AD121" s="123" t="s">
        <v>14</v>
      </c>
      <c r="AE121" s="117" t="s">
        <v>15</v>
      </c>
      <c r="AF121" s="121" t="s">
        <v>16</v>
      </c>
      <c r="AG121" s="3"/>
      <c r="AH121" s="312">
        <v>40613</v>
      </c>
      <c r="AI121" s="313"/>
      <c r="AJ121" s="3" t="s">
        <v>141</v>
      </c>
      <c r="AK121" s="314"/>
      <c r="AL121" s="3"/>
    </row>
    <row r="122" spans="2:38" s="5" customFormat="1" ht="12" customHeight="1" x14ac:dyDescent="0.2">
      <c r="B122" s="23" t="s">
        <v>17</v>
      </c>
      <c r="C122" s="63" t="s">
        <v>19</v>
      </c>
      <c r="D122" s="64" t="s">
        <v>19</v>
      </c>
      <c r="E122" s="64" t="s">
        <v>19</v>
      </c>
      <c r="F122" s="64" t="s">
        <v>19</v>
      </c>
      <c r="G122" s="64" t="s">
        <v>19</v>
      </c>
      <c r="H122" s="65" t="s">
        <v>20</v>
      </c>
      <c r="I122" s="24" t="s">
        <v>27</v>
      </c>
      <c r="J122" s="91" t="s">
        <v>19</v>
      </c>
      <c r="K122" s="64" t="s">
        <v>19</v>
      </c>
      <c r="L122" s="64" t="s">
        <v>19</v>
      </c>
      <c r="M122" s="64" t="s">
        <v>19</v>
      </c>
      <c r="N122" s="64" t="s">
        <v>19</v>
      </c>
      <c r="O122" s="65" t="s">
        <v>20</v>
      </c>
      <c r="P122" s="24" t="s">
        <v>27</v>
      </c>
      <c r="Q122" s="23" t="s">
        <v>17</v>
      </c>
      <c r="R122" s="63" t="s">
        <v>19</v>
      </c>
      <c r="S122" s="64" t="s">
        <v>19</v>
      </c>
      <c r="T122" s="64" t="s">
        <v>19</v>
      </c>
      <c r="U122" s="64" t="s">
        <v>19</v>
      </c>
      <c r="V122" s="64" t="s">
        <v>19</v>
      </c>
      <c r="W122" s="65" t="s">
        <v>20</v>
      </c>
      <c r="X122" s="24" t="s">
        <v>27</v>
      </c>
      <c r="Y122" s="23" t="s">
        <v>17</v>
      </c>
      <c r="Z122" s="63" t="s">
        <v>19</v>
      </c>
      <c r="AA122" s="64" t="s">
        <v>19</v>
      </c>
      <c r="AB122" s="64" t="s">
        <v>19</v>
      </c>
      <c r="AC122" s="64" t="s">
        <v>19</v>
      </c>
      <c r="AD122" s="64" t="s">
        <v>19</v>
      </c>
      <c r="AE122" s="65" t="s">
        <v>20</v>
      </c>
      <c r="AF122" s="25"/>
      <c r="AG122" s="3"/>
      <c r="AH122" s="270" t="s">
        <v>94</v>
      </c>
      <c r="AI122" s="270" t="s">
        <v>95</v>
      </c>
      <c r="AJ122" s="270" t="s">
        <v>96</v>
      </c>
      <c r="AK122" s="270" t="s">
        <v>92</v>
      </c>
      <c r="AL122" s="270" t="s">
        <v>93</v>
      </c>
    </row>
    <row r="123" spans="2:38" ht="12" customHeight="1" x14ac:dyDescent="0.2">
      <c r="B123" s="168">
        <v>29866</v>
      </c>
      <c r="C123" s="169">
        <f>C235/27</f>
        <v>26.037037037037038</v>
      </c>
      <c r="D123" s="170">
        <f>D235/27</f>
        <v>154.81481481481481</v>
      </c>
      <c r="E123" s="269">
        <f>ND代替値*2.71828^(-(0.69315/2.06)*(B123-調査開始日)/365.25)</f>
        <v>5.0000000000000001E-3</v>
      </c>
      <c r="F123" s="171">
        <f>E235/27</f>
        <v>5.185185185185185E-2</v>
      </c>
      <c r="G123" s="172"/>
      <c r="H123" s="173"/>
      <c r="I123" s="174"/>
      <c r="J123" s="175">
        <f t="shared" ref="J123:J142" si="0">H235/27</f>
        <v>43.703703703703702</v>
      </c>
      <c r="K123" s="176">
        <f t="shared" ref="K123:K142" si="1">I235/27</f>
        <v>222.22222222222223</v>
      </c>
      <c r="L123" s="269">
        <f t="shared" ref="L123:L142" si="2">ND代替値*2.71828^(-(0.69315/2.06)*(B123-調査開始日)/365.25)</f>
        <v>5.0000000000000001E-3</v>
      </c>
      <c r="M123" s="177">
        <f t="shared" ref="M123:M142" si="3">J235/27</f>
        <v>0.17037037037037037</v>
      </c>
      <c r="N123" s="172"/>
      <c r="O123" s="173"/>
      <c r="P123" s="174"/>
      <c r="Q123" s="178"/>
      <c r="R123" s="179"/>
      <c r="S123" s="180"/>
      <c r="T123" s="180"/>
      <c r="U123" s="181"/>
      <c r="V123" s="172"/>
      <c r="W123" s="182"/>
      <c r="X123" s="174"/>
      <c r="Y123" s="178"/>
      <c r="Z123" s="179"/>
      <c r="AA123" s="180"/>
      <c r="AB123" s="180"/>
      <c r="AC123" s="183"/>
      <c r="AD123" s="172"/>
      <c r="AE123" s="182"/>
      <c r="AF123" s="174"/>
      <c r="AH123" s="271">
        <f t="shared" ref="AH123:AH143" si="4">10*2.71828^(-(0.69315/30.07)*(B123-調査開始日)/365.25)</f>
        <v>10</v>
      </c>
      <c r="AI123" s="271">
        <f t="shared" ref="AI123:AI143" si="5">10*2.71828^(-(0.69315/2.06)*(B123-調査開始日)/365.25)</f>
        <v>10</v>
      </c>
      <c r="AJ123" s="111">
        <f t="shared" ref="AJ123" si="6">1*2.71828^(-(0.69315/28.78)*(B123-調査開始日)/365.25)</f>
        <v>1</v>
      </c>
      <c r="AK123" s="151">
        <f t="shared" ref="AK123" si="7">20*2.71828^(-(0.69315/0.1459)*(B123-調査開始日)/365.25)</f>
        <v>20</v>
      </c>
      <c r="AL123" s="150">
        <f t="shared" ref="AL123:AL143" si="8">1000*2.71828^(-(0.69315/(1.277*10^9))*(B123-調査開始日)/365.25)</f>
        <v>1000</v>
      </c>
    </row>
    <row r="124" spans="2:38" ht="12" customHeight="1" x14ac:dyDescent="0.2">
      <c r="B124" s="184">
        <v>29895</v>
      </c>
      <c r="C124" s="185"/>
      <c r="D124" s="186"/>
      <c r="E124" s="186"/>
      <c r="F124" s="187"/>
      <c r="G124" s="188">
        <f>F236/27</f>
        <v>0.66666666666666663</v>
      </c>
      <c r="H124" s="189">
        <v>1.8</v>
      </c>
      <c r="I124" s="190">
        <f>G236/27</f>
        <v>0.37037037037037035</v>
      </c>
      <c r="J124" s="191">
        <f t="shared" si="0"/>
        <v>59.629629629629626</v>
      </c>
      <c r="K124" s="134">
        <f t="shared" si="1"/>
        <v>130.74074074074073</v>
      </c>
      <c r="L124" s="251">
        <f t="shared" si="2"/>
        <v>4.8681897587054997E-3</v>
      </c>
      <c r="M124" s="192">
        <f t="shared" si="3"/>
        <v>0.15925925925925924</v>
      </c>
      <c r="N124" s="188">
        <f>K236/27</f>
        <v>0.7407407407407407</v>
      </c>
      <c r="O124" s="189">
        <v>1.7</v>
      </c>
      <c r="P124" s="190">
        <f>L236/27</f>
        <v>0.40740740740740738</v>
      </c>
      <c r="Q124" s="193"/>
      <c r="R124" s="194"/>
      <c r="S124" s="132"/>
      <c r="T124" s="132"/>
      <c r="U124" s="152"/>
      <c r="V124" s="188"/>
      <c r="W124" s="195"/>
      <c r="X124" s="190"/>
      <c r="Y124" s="193"/>
      <c r="Z124" s="194"/>
      <c r="AA124" s="132"/>
      <c r="AB124" s="132"/>
      <c r="AC124" s="196"/>
      <c r="AD124" s="188"/>
      <c r="AE124" s="195"/>
      <c r="AF124" s="190"/>
      <c r="AH124" s="152">
        <f t="shared" si="4"/>
        <v>9.9817146231258551</v>
      </c>
      <c r="AI124" s="152">
        <f t="shared" si="5"/>
        <v>9.7363795174109988</v>
      </c>
      <c r="AJ124" s="111">
        <f t="shared" ref="AJ124:AJ188" si="9">1*2.71828^(-(0.69315/28.78)*(B124-調査開始日)/365.25)</f>
        <v>0.9980895804832044</v>
      </c>
      <c r="AK124" s="151">
        <f t="shared" ref="AK124:AK188" si="10">20*2.71828^(-(0.69315/0.1459)*(B124-調査開始日)/365.25)</f>
        <v>13.715485971036706</v>
      </c>
      <c r="AL124" s="150">
        <f t="shared" si="8"/>
        <v>999.99999995690337</v>
      </c>
    </row>
    <row r="125" spans="2:38" ht="12" customHeight="1" x14ac:dyDescent="0.2">
      <c r="B125" s="184">
        <v>30069</v>
      </c>
      <c r="C125" s="185">
        <f t="shared" ref="C125:D130" si="11">C237/27</f>
        <v>4.1481481481481479</v>
      </c>
      <c r="D125" s="186">
        <f t="shared" si="11"/>
        <v>124.81481481481481</v>
      </c>
      <c r="E125" s="251">
        <f t="shared" ref="E125:E130" si="12">ND代替値*2.71828^(-(0.69315/2.06)*(B125-調査開始日)/365.25)</f>
        <v>4.147175963165964E-3</v>
      </c>
      <c r="F125" s="187">
        <f t="shared" ref="F125:F130" si="13">E237/27</f>
        <v>6.2962962962962957E-2</v>
      </c>
      <c r="G125" s="188"/>
      <c r="H125" s="189"/>
      <c r="I125" s="190"/>
      <c r="J125" s="191">
        <f t="shared" si="0"/>
        <v>9.8888888888888893</v>
      </c>
      <c r="K125" s="134">
        <f t="shared" si="1"/>
        <v>190.74074074074073</v>
      </c>
      <c r="L125" s="251">
        <f t="shared" si="2"/>
        <v>4.147175963165964E-3</v>
      </c>
      <c r="M125" s="192">
        <f t="shared" si="3"/>
        <v>5.185185185185185E-2</v>
      </c>
      <c r="N125" s="188"/>
      <c r="O125" s="189"/>
      <c r="P125" s="190"/>
      <c r="Q125" s="193"/>
      <c r="R125" s="194"/>
      <c r="S125" s="132"/>
      <c r="T125" s="132"/>
      <c r="U125" s="152"/>
      <c r="V125" s="188"/>
      <c r="W125" s="195"/>
      <c r="X125" s="190"/>
      <c r="Y125" s="193"/>
      <c r="Z125" s="194"/>
      <c r="AA125" s="132"/>
      <c r="AB125" s="132"/>
      <c r="AC125" s="196"/>
      <c r="AD125" s="188"/>
      <c r="AE125" s="195"/>
      <c r="AF125" s="190"/>
      <c r="AH125" s="152">
        <f t="shared" si="4"/>
        <v>9.8727023714724993</v>
      </c>
      <c r="AI125" s="152">
        <f t="shared" si="5"/>
        <v>8.2943519263319274</v>
      </c>
      <c r="AJ125" s="111">
        <f t="shared" si="9"/>
        <v>0.98670346356922556</v>
      </c>
      <c r="AK125" s="261">
        <f t="shared" si="10"/>
        <v>1.4265875443314839</v>
      </c>
      <c r="AL125" s="150">
        <f t="shared" si="8"/>
        <v>999.99999969832334</v>
      </c>
    </row>
    <row r="126" spans="2:38" ht="12" customHeight="1" x14ac:dyDescent="0.2">
      <c r="B126" s="184">
        <v>30083</v>
      </c>
      <c r="C126" s="185">
        <f t="shared" si="11"/>
        <v>7.0740740740740744</v>
      </c>
      <c r="D126" s="186">
        <f t="shared" si="11"/>
        <v>130</v>
      </c>
      <c r="E126" s="251">
        <f t="shared" si="12"/>
        <v>4.0940321889906626E-3</v>
      </c>
      <c r="F126" s="187">
        <f t="shared" si="13"/>
        <v>7.407407407407407E-2</v>
      </c>
      <c r="G126" s="188"/>
      <c r="H126" s="189"/>
      <c r="I126" s="190"/>
      <c r="J126" s="191">
        <f t="shared" si="0"/>
        <v>9.2222222222222214</v>
      </c>
      <c r="K126" s="134">
        <f t="shared" si="1"/>
        <v>162.96296296296296</v>
      </c>
      <c r="L126" s="251">
        <f t="shared" si="2"/>
        <v>4.0940321889906626E-3</v>
      </c>
      <c r="M126" s="192">
        <f t="shared" si="3"/>
        <v>7.0370370370370361E-2</v>
      </c>
      <c r="N126" s="188"/>
      <c r="O126" s="189"/>
      <c r="P126" s="190"/>
      <c r="Q126" s="197">
        <v>30084</v>
      </c>
      <c r="R126" s="185">
        <f>M238/27</f>
        <v>2.074074074074074</v>
      </c>
      <c r="S126" s="134">
        <f>N238/27</f>
        <v>148.14814814814815</v>
      </c>
      <c r="T126" s="251">
        <f>ND代替値*2.71828^(-(0.69315/2.06)*(B126-調査開始日)/365.25)</f>
        <v>4.0940321889906626E-3</v>
      </c>
      <c r="U126" s="192">
        <f>O238/27</f>
        <v>0.1037037037037037</v>
      </c>
      <c r="V126" s="188"/>
      <c r="W126" s="195"/>
      <c r="X126" s="190"/>
      <c r="Y126" s="197"/>
      <c r="Z126" s="185"/>
      <c r="AA126" s="134"/>
      <c r="AB126" s="134"/>
      <c r="AC126" s="198"/>
      <c r="AD126" s="188"/>
      <c r="AE126" s="195"/>
      <c r="AF126" s="190"/>
      <c r="AH126" s="152">
        <f t="shared" si="4"/>
        <v>9.8639831940156881</v>
      </c>
      <c r="AI126" s="152">
        <f t="shared" si="5"/>
        <v>8.1880643779813251</v>
      </c>
      <c r="AJ126" s="111">
        <f t="shared" si="9"/>
        <v>0.98579300504836442</v>
      </c>
      <c r="AK126" s="261">
        <f t="shared" si="10"/>
        <v>1.1890866194825824</v>
      </c>
      <c r="AL126" s="150">
        <f t="shared" si="8"/>
        <v>999.99999967751796</v>
      </c>
    </row>
    <row r="127" spans="2:38" ht="12" customHeight="1" x14ac:dyDescent="0.2">
      <c r="B127" s="184">
        <v>30111</v>
      </c>
      <c r="C127" s="185">
        <f t="shared" si="11"/>
        <v>10.666666666666666</v>
      </c>
      <c r="D127" s="186">
        <f t="shared" si="11"/>
        <v>202.59259259259258</v>
      </c>
      <c r="E127" s="251">
        <f t="shared" si="12"/>
        <v>3.9897789384202983E-3</v>
      </c>
      <c r="F127" s="187">
        <f t="shared" si="13"/>
        <v>6.6666666666666666E-2</v>
      </c>
      <c r="G127" s="188">
        <f>F239/27</f>
        <v>0.59259259259259256</v>
      </c>
      <c r="H127" s="189">
        <v>1.7</v>
      </c>
      <c r="I127" s="190">
        <f>G239/27</f>
        <v>0.34074074074074073</v>
      </c>
      <c r="J127" s="191">
        <f t="shared" si="0"/>
        <v>14.962962962962964</v>
      </c>
      <c r="K127" s="134">
        <f t="shared" si="1"/>
        <v>232.22222222222223</v>
      </c>
      <c r="L127" s="251">
        <f t="shared" si="2"/>
        <v>3.9897789384202983E-3</v>
      </c>
      <c r="M127" s="192">
        <f t="shared" si="3"/>
        <v>8.1481481481481488E-2</v>
      </c>
      <c r="N127" s="188">
        <f>K239/27</f>
        <v>0.17037037037037037</v>
      </c>
      <c r="O127" s="189">
        <v>1.4</v>
      </c>
      <c r="P127" s="190">
        <f>L239/27</f>
        <v>0.11851851851851852</v>
      </c>
      <c r="Q127" s="193"/>
      <c r="R127" s="185"/>
      <c r="S127" s="134"/>
      <c r="T127" s="134"/>
      <c r="U127" s="192"/>
      <c r="V127" s="188"/>
      <c r="W127" s="195"/>
      <c r="X127" s="190"/>
      <c r="Y127" s="197">
        <v>30111</v>
      </c>
      <c r="Z127" s="185">
        <f>R239/27</f>
        <v>13.518518518518519</v>
      </c>
      <c r="AA127" s="134">
        <f>S239/27</f>
        <v>192.96296296296296</v>
      </c>
      <c r="AB127" s="251">
        <f>ND代替値*2.71828^(-(0.69315/2.06)*(B127-調査開始日)/365.25)</f>
        <v>3.9897789384202983E-3</v>
      </c>
      <c r="AC127" s="252">
        <f>ND代替値*2.71828^(-(0.69315/30.07)*(Y127-調査開始日)/365.25)</f>
        <v>4.9232839667959797E-3</v>
      </c>
      <c r="AD127" s="188"/>
      <c r="AE127" s="195"/>
      <c r="AF127" s="190"/>
      <c r="AH127" s="152">
        <f t="shared" si="4"/>
        <v>9.8465679335919596</v>
      </c>
      <c r="AI127" s="152">
        <f t="shared" si="5"/>
        <v>7.9795578768405973</v>
      </c>
      <c r="AJ127" s="111">
        <f t="shared" si="9"/>
        <v>0.98397460754707733</v>
      </c>
      <c r="AK127" s="149">
        <f t="shared" si="10"/>
        <v>0.82612092130196513</v>
      </c>
      <c r="AL127" s="150">
        <f t="shared" si="8"/>
        <v>999.99999963590744</v>
      </c>
    </row>
    <row r="128" spans="2:38" ht="12" customHeight="1" x14ac:dyDescent="0.2">
      <c r="B128" s="184">
        <v>30138</v>
      </c>
      <c r="C128" s="185">
        <f t="shared" si="11"/>
        <v>16.666666666666668</v>
      </c>
      <c r="D128" s="186">
        <f t="shared" si="11"/>
        <v>185.55555555555554</v>
      </c>
      <c r="E128" s="251">
        <f t="shared" si="12"/>
        <v>3.8917640348865401E-3</v>
      </c>
      <c r="F128" s="187">
        <f t="shared" si="13"/>
        <v>7.0370370370370361E-2</v>
      </c>
      <c r="G128" s="188"/>
      <c r="H128" s="189"/>
      <c r="I128" s="190"/>
      <c r="J128" s="191">
        <f t="shared" si="0"/>
        <v>50.74074074074074</v>
      </c>
      <c r="K128" s="134">
        <f t="shared" si="1"/>
        <v>203.7037037037037</v>
      </c>
      <c r="L128" s="251">
        <f t="shared" si="2"/>
        <v>3.8917640348865401E-3</v>
      </c>
      <c r="M128" s="192">
        <f t="shared" si="3"/>
        <v>0.18148148148148149</v>
      </c>
      <c r="N128" s="188"/>
      <c r="O128" s="189"/>
      <c r="P128" s="190"/>
      <c r="Q128" s="193"/>
      <c r="R128" s="185"/>
      <c r="S128" s="134"/>
      <c r="T128" s="134"/>
      <c r="U128" s="192"/>
      <c r="V128" s="188"/>
      <c r="W128" s="195"/>
      <c r="X128" s="190"/>
      <c r="Y128" s="193"/>
      <c r="Z128" s="185"/>
      <c r="AA128" s="134"/>
      <c r="AB128" s="134"/>
      <c r="AC128" s="198"/>
      <c r="AD128" s="188"/>
      <c r="AE128" s="195"/>
      <c r="AF128" s="190"/>
      <c r="AH128" s="152">
        <f t="shared" si="4"/>
        <v>9.8298037671423284</v>
      </c>
      <c r="AI128" s="152">
        <f t="shared" si="5"/>
        <v>7.7835280697730802</v>
      </c>
      <c r="AJ128" s="111">
        <f t="shared" si="9"/>
        <v>0.98222432955504579</v>
      </c>
      <c r="AK128" s="149">
        <f t="shared" si="10"/>
        <v>0.58146378805181942</v>
      </c>
      <c r="AL128" s="150">
        <f t="shared" si="8"/>
        <v>999.99999959578292</v>
      </c>
    </row>
    <row r="129" spans="1:39" ht="12" customHeight="1" x14ac:dyDescent="0.2">
      <c r="B129" s="184">
        <v>30202</v>
      </c>
      <c r="C129" s="185">
        <f t="shared" si="11"/>
        <v>35.555555555555557</v>
      </c>
      <c r="D129" s="186">
        <f t="shared" si="11"/>
        <v>162.22222222222223</v>
      </c>
      <c r="E129" s="251">
        <f t="shared" si="12"/>
        <v>3.6689430441947364E-3</v>
      </c>
      <c r="F129" s="187">
        <f t="shared" si="13"/>
        <v>9.6296296296296297E-2</v>
      </c>
      <c r="G129" s="188"/>
      <c r="H129" s="189"/>
      <c r="I129" s="190"/>
      <c r="J129" s="191">
        <f t="shared" si="0"/>
        <v>53.703703703703702</v>
      </c>
      <c r="K129" s="134">
        <f t="shared" si="1"/>
        <v>144.81481481481481</v>
      </c>
      <c r="L129" s="251">
        <f t="shared" si="2"/>
        <v>3.6689430441947364E-3</v>
      </c>
      <c r="M129" s="192">
        <f t="shared" si="3"/>
        <v>0.12592592592592591</v>
      </c>
      <c r="N129" s="188"/>
      <c r="O129" s="189"/>
      <c r="P129" s="190"/>
      <c r="Q129" s="193"/>
      <c r="R129" s="185"/>
      <c r="S129" s="134"/>
      <c r="T129" s="134"/>
      <c r="U129" s="192"/>
      <c r="V129" s="188"/>
      <c r="W129" s="195"/>
      <c r="X129" s="190"/>
      <c r="Y129" s="193">
        <v>30168</v>
      </c>
      <c r="Z129" s="185">
        <f>R241/27</f>
        <v>141.85185185185185</v>
      </c>
      <c r="AA129" s="134">
        <f>S241/27</f>
        <v>224.44444444444446</v>
      </c>
      <c r="AB129" s="251">
        <f>ND代替値*2.71828^(-(0.69315/2.06)*(B129-調査開始日)/365.25)</f>
        <v>3.6689430441947364E-3</v>
      </c>
      <c r="AC129" s="198">
        <f>T241/27</f>
        <v>0.44444444444444442</v>
      </c>
      <c r="AD129" s="188"/>
      <c r="AE129" s="195"/>
      <c r="AF129" s="190"/>
      <c r="AH129" s="152">
        <f t="shared" si="4"/>
        <v>9.7901804050394254</v>
      </c>
      <c r="AI129" s="152">
        <f t="shared" si="5"/>
        <v>7.3378860883894728</v>
      </c>
      <c r="AJ129" s="111">
        <f t="shared" si="9"/>
        <v>0.97808794874044702</v>
      </c>
      <c r="AK129" s="149">
        <f t="shared" si="10"/>
        <v>0.25292487181957596</v>
      </c>
      <c r="AL129" s="150">
        <f t="shared" si="8"/>
        <v>999.99999950067297</v>
      </c>
    </row>
    <row r="130" spans="1:39" ht="12" customHeight="1" x14ac:dyDescent="0.2">
      <c r="B130" s="184">
        <v>30243</v>
      </c>
      <c r="C130" s="185">
        <f t="shared" si="11"/>
        <v>40.74074074074074</v>
      </c>
      <c r="D130" s="186">
        <f t="shared" si="11"/>
        <v>143.33333333333334</v>
      </c>
      <c r="E130" s="251">
        <f t="shared" si="12"/>
        <v>3.5329494785418854E-3</v>
      </c>
      <c r="F130" s="187">
        <f t="shared" si="13"/>
        <v>0.1037037037037037</v>
      </c>
      <c r="G130" s="188"/>
      <c r="H130" s="189"/>
      <c r="I130" s="190"/>
      <c r="J130" s="191">
        <f t="shared" si="0"/>
        <v>54.444444444444443</v>
      </c>
      <c r="K130" s="134">
        <f t="shared" si="1"/>
        <v>116.29629629629629</v>
      </c>
      <c r="L130" s="251">
        <f t="shared" si="2"/>
        <v>3.5329494785418854E-3</v>
      </c>
      <c r="M130" s="192">
        <f t="shared" si="3"/>
        <v>0.18518518518518517</v>
      </c>
      <c r="N130" s="188"/>
      <c r="O130" s="189"/>
      <c r="P130" s="190"/>
      <c r="Q130" s="193"/>
      <c r="R130" s="185"/>
      <c r="S130" s="134"/>
      <c r="T130" s="134"/>
      <c r="U130" s="192"/>
      <c r="V130" s="188"/>
      <c r="W130" s="195"/>
      <c r="X130" s="190"/>
      <c r="Y130" s="193"/>
      <c r="Z130" s="185"/>
      <c r="AA130" s="134"/>
      <c r="AB130" s="134"/>
      <c r="AC130" s="198"/>
      <c r="AD130" s="188"/>
      <c r="AE130" s="195"/>
      <c r="AF130" s="190"/>
      <c r="AH130" s="152">
        <f t="shared" si="4"/>
        <v>9.7648806638748695</v>
      </c>
      <c r="AI130" s="152">
        <f t="shared" si="5"/>
        <v>7.0658989570837702</v>
      </c>
      <c r="AJ130" s="111">
        <f t="shared" si="9"/>
        <v>0.97544723846146697</v>
      </c>
      <c r="AK130" s="149">
        <f t="shared" si="10"/>
        <v>0.14838351524250834</v>
      </c>
      <c r="AL130" s="150">
        <f t="shared" si="8"/>
        <v>999.99999943974331</v>
      </c>
    </row>
    <row r="131" spans="1:39" ht="12" customHeight="1" x14ac:dyDescent="0.2">
      <c r="B131" s="184">
        <v>30434</v>
      </c>
      <c r="C131" s="185"/>
      <c r="D131" s="186"/>
      <c r="E131" s="186"/>
      <c r="F131" s="187"/>
      <c r="G131" s="188"/>
      <c r="H131" s="199"/>
      <c r="I131" s="190"/>
      <c r="J131" s="191">
        <f t="shared" si="0"/>
        <v>2.9629629629629628</v>
      </c>
      <c r="K131" s="134">
        <f t="shared" si="1"/>
        <v>186.66666666666666</v>
      </c>
      <c r="L131" s="251">
        <f t="shared" si="2"/>
        <v>2.9629268007926252E-3</v>
      </c>
      <c r="M131" s="200">
        <f t="shared" si="3"/>
        <v>2.9629629629629631E-2</v>
      </c>
      <c r="N131" s="201"/>
      <c r="O131" s="199"/>
      <c r="P131" s="190"/>
      <c r="Q131" s="193"/>
      <c r="R131" s="185"/>
      <c r="S131" s="134"/>
      <c r="T131" s="134"/>
      <c r="U131" s="192"/>
      <c r="V131" s="188"/>
      <c r="W131" s="195"/>
      <c r="X131" s="190"/>
      <c r="Y131" s="193"/>
      <c r="Z131" s="185"/>
      <c r="AA131" s="134"/>
      <c r="AB131" s="134"/>
      <c r="AC131" s="198"/>
      <c r="AD131" s="188"/>
      <c r="AE131" s="195"/>
      <c r="AF131" s="190"/>
      <c r="AH131" s="152">
        <f t="shared" si="4"/>
        <v>9.6478799009322351</v>
      </c>
      <c r="AI131" s="152">
        <f t="shared" si="5"/>
        <v>5.9258536015852501</v>
      </c>
      <c r="AJ131" s="111">
        <f t="shared" si="9"/>
        <v>0.96323905374469609</v>
      </c>
      <c r="AK131" s="149">
        <f t="shared" si="10"/>
        <v>1.2372036008512491E-2</v>
      </c>
      <c r="AL131" s="150">
        <f t="shared" si="8"/>
        <v>999.99999915589945</v>
      </c>
    </row>
    <row r="132" spans="1:39" ht="12" customHeight="1" x14ac:dyDescent="0.2">
      <c r="B132" s="184">
        <v>30455</v>
      </c>
      <c r="C132" s="185"/>
      <c r="D132" s="186"/>
      <c r="E132" s="186"/>
      <c r="F132" s="187"/>
      <c r="G132" s="188"/>
      <c r="H132" s="189"/>
      <c r="I132" s="190"/>
      <c r="J132" s="191">
        <f t="shared" si="0"/>
        <v>27.037037037037038</v>
      </c>
      <c r="K132" s="134">
        <f t="shared" si="1"/>
        <v>168.14814814814815</v>
      </c>
      <c r="L132" s="251">
        <f t="shared" si="2"/>
        <v>2.9061572349687592E-3</v>
      </c>
      <c r="M132" s="192">
        <f t="shared" si="3"/>
        <v>7.407407407407407E-2</v>
      </c>
      <c r="N132" s="188"/>
      <c r="O132" s="189"/>
      <c r="P132" s="190"/>
      <c r="Q132" s="193"/>
      <c r="R132" s="185"/>
      <c r="S132" s="134"/>
      <c r="T132" s="134"/>
      <c r="U132" s="192"/>
      <c r="V132" s="188"/>
      <c r="W132" s="195"/>
      <c r="X132" s="190"/>
      <c r="Y132" s="193"/>
      <c r="Z132" s="185"/>
      <c r="AA132" s="134"/>
      <c r="AB132" s="134"/>
      <c r="AC132" s="198"/>
      <c r="AD132" s="188"/>
      <c r="AE132" s="195"/>
      <c r="AF132" s="190"/>
      <c r="AH132" s="152">
        <f t="shared" si="4"/>
        <v>9.6351017884409611</v>
      </c>
      <c r="AI132" s="152">
        <f t="shared" si="5"/>
        <v>5.8123144699375189</v>
      </c>
      <c r="AJ132" s="111">
        <f t="shared" si="9"/>
        <v>0.9619061504462566</v>
      </c>
      <c r="AK132" s="149">
        <f t="shared" si="10"/>
        <v>9.4148579486489324E-3</v>
      </c>
      <c r="AL132" s="150">
        <f t="shared" si="8"/>
        <v>999.9999991246915</v>
      </c>
    </row>
    <row r="133" spans="1:39" ht="12" customHeight="1" x14ac:dyDescent="0.2">
      <c r="B133" s="184">
        <v>30468</v>
      </c>
      <c r="C133" s="185">
        <f>C245/27</f>
        <v>16.851851851851851</v>
      </c>
      <c r="D133" s="186">
        <f>D245/27</f>
        <v>207.03703703703704</v>
      </c>
      <c r="E133" s="251">
        <f>ND代替値*2.71828^(-(0.69315/2.06)*(B133-調査開始日)/365.25)</f>
        <v>2.8715605900551293E-3</v>
      </c>
      <c r="F133" s="187">
        <f>E245/27</f>
        <v>9.6296296296296297E-2</v>
      </c>
      <c r="G133" s="188">
        <f>F245/27</f>
        <v>0.40740740740740738</v>
      </c>
      <c r="H133" s="189">
        <v>2.1</v>
      </c>
      <c r="I133" s="190">
        <f>G245/27</f>
        <v>0.1962962962962963</v>
      </c>
      <c r="J133" s="191">
        <f t="shared" si="0"/>
        <v>19.37037037037037</v>
      </c>
      <c r="K133" s="134">
        <f t="shared" si="1"/>
        <v>218.88888888888889</v>
      </c>
      <c r="L133" s="251">
        <f t="shared" si="2"/>
        <v>2.8715605900551293E-3</v>
      </c>
      <c r="M133" s="192">
        <f t="shared" si="3"/>
        <v>0.14074074074074072</v>
      </c>
      <c r="N133" s="188">
        <f>K245/27</f>
        <v>0.40740740740740738</v>
      </c>
      <c r="O133" s="189">
        <v>1.5</v>
      </c>
      <c r="P133" s="190">
        <f>L245/27</f>
        <v>0.27407407407407408</v>
      </c>
      <c r="Q133" s="197">
        <v>30484</v>
      </c>
      <c r="R133" s="185">
        <f t="shared" ref="R133:R142" si="14">M245/27</f>
        <v>30</v>
      </c>
      <c r="S133" s="134">
        <f t="shared" ref="S133:S142" si="15">N245/27</f>
        <v>192.22222222222223</v>
      </c>
      <c r="T133" s="251">
        <f t="shared" ref="T133:T142" si="16">ND代替値*2.71828^(-(0.69315/2.06)*(B133-調査開始日)/365.25)</f>
        <v>2.8715605900551293E-3</v>
      </c>
      <c r="U133" s="192">
        <f t="shared" ref="U133:U142" si="17">O245/27</f>
        <v>0.49629629629629629</v>
      </c>
      <c r="V133" s="188"/>
      <c r="W133" s="195"/>
      <c r="X133" s="190"/>
      <c r="Y133" s="193">
        <v>30468</v>
      </c>
      <c r="Z133" s="185">
        <f>R245/27</f>
        <v>16.111111111111111</v>
      </c>
      <c r="AA133" s="134">
        <f>S245/27</f>
        <v>223.33333333333334</v>
      </c>
      <c r="AB133" s="251">
        <f>ND代替値*2.71828^(-(0.69315/2.06)*(B133-調査開始日)/365.25)</f>
        <v>2.8715605900551293E-3</v>
      </c>
      <c r="AC133" s="202">
        <f>T245/27</f>
        <v>0.12962962962962962</v>
      </c>
      <c r="AD133" s="188"/>
      <c r="AE133" s="195"/>
      <c r="AF133" s="190"/>
      <c r="AH133" s="152">
        <f t="shared" si="4"/>
        <v>9.6272000109134517</v>
      </c>
      <c r="AI133" s="152">
        <f t="shared" si="5"/>
        <v>5.7431211801102586</v>
      </c>
      <c r="AJ133" s="111">
        <f t="shared" si="9"/>
        <v>0.96108194430380434</v>
      </c>
      <c r="AK133" s="149">
        <f t="shared" si="10"/>
        <v>7.9501946156348442E-3</v>
      </c>
      <c r="AL133" s="150">
        <f t="shared" si="8"/>
        <v>999.99999910537224</v>
      </c>
    </row>
    <row r="134" spans="1:39" ht="12" customHeight="1" x14ac:dyDescent="0.2">
      <c r="B134" s="184">
        <v>30523</v>
      </c>
      <c r="C134" s="185"/>
      <c r="D134" s="186"/>
      <c r="E134" s="186"/>
      <c r="F134" s="187"/>
      <c r="G134" s="188"/>
      <c r="H134" s="189"/>
      <c r="I134" s="190"/>
      <c r="J134" s="191">
        <f t="shared" si="0"/>
        <v>50</v>
      </c>
      <c r="K134" s="134">
        <f t="shared" si="1"/>
        <v>177.40740740740742</v>
      </c>
      <c r="L134" s="251">
        <f t="shared" si="2"/>
        <v>2.7296893899432925E-3</v>
      </c>
      <c r="M134" s="192">
        <f t="shared" si="3"/>
        <v>0.1111111111111111</v>
      </c>
      <c r="N134" s="188"/>
      <c r="O134" s="189"/>
      <c r="P134" s="190"/>
      <c r="Q134" s="197">
        <v>30511</v>
      </c>
      <c r="R134" s="185">
        <f t="shared" si="14"/>
        <v>65.18518518518519</v>
      </c>
      <c r="S134" s="134">
        <f t="shared" si="15"/>
        <v>184.07407407407408</v>
      </c>
      <c r="T134" s="251">
        <f t="shared" si="16"/>
        <v>2.7296893899432925E-3</v>
      </c>
      <c r="U134" s="192">
        <f t="shared" si="17"/>
        <v>0.35555555555555557</v>
      </c>
      <c r="V134" s="188"/>
      <c r="W134" s="195"/>
      <c r="X134" s="190"/>
      <c r="Y134" s="197"/>
      <c r="Z134" s="185"/>
      <c r="AA134" s="134"/>
      <c r="AB134" s="134"/>
      <c r="AC134" s="198"/>
      <c r="AD134" s="188"/>
      <c r="AE134" s="195"/>
      <c r="AF134" s="190"/>
      <c r="AH134" s="152">
        <f t="shared" si="4"/>
        <v>9.5938410551755862</v>
      </c>
      <c r="AI134" s="152">
        <f t="shared" si="5"/>
        <v>5.4593787798865847</v>
      </c>
      <c r="AJ134" s="111">
        <f t="shared" si="9"/>
        <v>0.95760272547779968</v>
      </c>
      <c r="AK134" s="149">
        <f t="shared" si="10"/>
        <v>3.8876480495321272E-3</v>
      </c>
      <c r="AL134" s="150">
        <f t="shared" si="8"/>
        <v>999.9999990236372</v>
      </c>
    </row>
    <row r="135" spans="1:39" ht="12" customHeight="1" x14ac:dyDescent="0.2">
      <c r="B135" s="184">
        <v>30564</v>
      </c>
      <c r="C135" s="185"/>
      <c r="D135" s="186"/>
      <c r="E135" s="186"/>
      <c r="F135" s="187"/>
      <c r="G135" s="188"/>
      <c r="H135" s="189"/>
      <c r="I135" s="190"/>
      <c r="J135" s="185">
        <f t="shared" si="0"/>
        <v>44.444444444444443</v>
      </c>
      <c r="K135" s="134">
        <f t="shared" si="1"/>
        <v>193.7037037037037</v>
      </c>
      <c r="L135" s="251">
        <f t="shared" si="2"/>
        <v>2.6285103340703713E-3</v>
      </c>
      <c r="M135" s="192">
        <f t="shared" si="3"/>
        <v>0.1037037037037037</v>
      </c>
      <c r="N135" s="188"/>
      <c r="O135" s="189"/>
      <c r="P135" s="190"/>
      <c r="Q135" s="197">
        <v>30547</v>
      </c>
      <c r="R135" s="185">
        <f t="shared" si="14"/>
        <v>60</v>
      </c>
      <c r="S135" s="134">
        <f t="shared" si="15"/>
        <v>181.11111111111111</v>
      </c>
      <c r="T135" s="251">
        <f t="shared" si="16"/>
        <v>2.6285103340703713E-3</v>
      </c>
      <c r="U135" s="192">
        <f t="shared" si="17"/>
        <v>0.42222222222222222</v>
      </c>
      <c r="V135" s="188"/>
      <c r="W135" s="195"/>
      <c r="X135" s="190"/>
      <c r="Y135" s="193">
        <v>30539</v>
      </c>
      <c r="Z135" s="185">
        <f>R247/27</f>
        <v>45.555555555555557</v>
      </c>
      <c r="AA135" s="134">
        <f>S247/27</f>
        <v>244.07407407407408</v>
      </c>
      <c r="AB135" s="251">
        <f>ND代替値*2.71828^(-(0.69315/2.06)*(B135-調査開始日)/365.25)</f>
        <v>2.6285103340703713E-3</v>
      </c>
      <c r="AC135" s="202">
        <f>T247/27</f>
        <v>0.17407407407407408</v>
      </c>
      <c r="AD135" s="188"/>
      <c r="AE135" s="195"/>
      <c r="AF135" s="190"/>
      <c r="AH135" s="152">
        <f t="shared" si="4"/>
        <v>9.5690486932958283</v>
      </c>
      <c r="AI135" s="152">
        <f t="shared" si="5"/>
        <v>5.2570206681407425</v>
      </c>
      <c r="AJ135" s="111">
        <f t="shared" si="9"/>
        <v>0.95501732263789685</v>
      </c>
      <c r="AK135" s="149">
        <f t="shared" si="10"/>
        <v>2.280767721518365E-3</v>
      </c>
      <c r="AL135" s="150">
        <f t="shared" si="8"/>
        <v>999.99999896270754</v>
      </c>
    </row>
    <row r="136" spans="1:39" ht="12" customHeight="1" x14ac:dyDescent="0.2">
      <c r="B136" s="184">
        <v>30616</v>
      </c>
      <c r="C136" s="185"/>
      <c r="D136" s="186"/>
      <c r="E136" s="186"/>
      <c r="F136" s="187"/>
      <c r="G136" s="188"/>
      <c r="H136" s="189"/>
      <c r="I136" s="190"/>
      <c r="J136" s="203">
        <f t="shared" si="0"/>
        <v>135.92592592592592</v>
      </c>
      <c r="K136" s="134">
        <f t="shared" si="1"/>
        <v>179.62962962962962</v>
      </c>
      <c r="L136" s="251">
        <f t="shared" si="2"/>
        <v>2.5055622398487531E-3</v>
      </c>
      <c r="M136" s="192">
        <f t="shared" si="3"/>
        <v>0.16666666666666666</v>
      </c>
      <c r="N136" s="188"/>
      <c r="O136" s="189"/>
      <c r="P136" s="190"/>
      <c r="Q136" s="197">
        <v>30578</v>
      </c>
      <c r="R136" s="185">
        <f t="shared" si="14"/>
        <v>88.888888888888886</v>
      </c>
      <c r="S136" s="134">
        <f t="shared" si="15"/>
        <v>208.88888888888889</v>
      </c>
      <c r="T136" s="251">
        <f t="shared" si="16"/>
        <v>2.5055622398487531E-3</v>
      </c>
      <c r="U136" s="192">
        <f t="shared" si="17"/>
        <v>0.4555555555555556</v>
      </c>
      <c r="V136" s="188"/>
      <c r="W136" s="195"/>
      <c r="X136" s="190"/>
      <c r="Y136" s="197"/>
      <c r="Z136" s="185"/>
      <c r="AA136" s="134"/>
      <c r="AB136" s="134"/>
      <c r="AC136" s="198"/>
      <c r="AD136" s="188"/>
      <c r="AE136" s="195"/>
      <c r="AF136" s="190"/>
      <c r="AH136" s="152">
        <f t="shared" si="4"/>
        <v>9.5376968585741206</v>
      </c>
      <c r="AI136" s="152">
        <f t="shared" si="5"/>
        <v>5.0111244796975063</v>
      </c>
      <c r="AJ136" s="111">
        <f t="shared" si="9"/>
        <v>0.95174831330780463</v>
      </c>
      <c r="AK136" s="149">
        <f t="shared" si="10"/>
        <v>1.1596769125193857E-3</v>
      </c>
      <c r="AL136" s="150">
        <f t="shared" si="8"/>
        <v>999.99999888543073</v>
      </c>
    </row>
    <row r="137" spans="1:39" ht="12" customHeight="1" x14ac:dyDescent="0.2">
      <c r="B137" s="184">
        <v>30827</v>
      </c>
      <c r="C137" s="185">
        <f t="shared" ref="C137:D142" si="18">C249/27</f>
        <v>12.62962962962963</v>
      </c>
      <c r="D137" s="186">
        <f t="shared" si="18"/>
        <v>153.7037037037037</v>
      </c>
      <c r="E137" s="251">
        <f t="shared" ref="E137:E142" si="19">ND代替値*2.71828^(-(0.69315/2.06)*(B137-調査開始日)/365.25)</f>
        <v>2.0629417367730727E-3</v>
      </c>
      <c r="F137" s="187">
        <f t="shared" ref="F137:F142" si="20">E249/27</f>
        <v>2.5925925925925925E-2</v>
      </c>
      <c r="G137" s="188"/>
      <c r="H137" s="189"/>
      <c r="I137" s="190"/>
      <c r="J137" s="191">
        <f t="shared" si="0"/>
        <v>9.8888888888888893</v>
      </c>
      <c r="K137" s="134">
        <f t="shared" si="1"/>
        <v>159.25925925925927</v>
      </c>
      <c r="L137" s="251">
        <f t="shared" si="2"/>
        <v>2.0629417367730727E-3</v>
      </c>
      <c r="M137" s="192">
        <f t="shared" si="3"/>
        <v>4.0740740740740744E-2</v>
      </c>
      <c r="N137" s="188"/>
      <c r="O137" s="189"/>
      <c r="P137" s="190"/>
      <c r="Q137" s="197">
        <v>30819</v>
      </c>
      <c r="R137" s="185">
        <f t="shared" si="14"/>
        <v>13.296296296296296</v>
      </c>
      <c r="S137" s="134">
        <f t="shared" si="15"/>
        <v>179.25925925925927</v>
      </c>
      <c r="T137" s="251">
        <f t="shared" si="16"/>
        <v>2.0629417367730727E-3</v>
      </c>
      <c r="U137" s="192">
        <f t="shared" si="17"/>
        <v>0.17037037037037037</v>
      </c>
      <c r="V137" s="188"/>
      <c r="W137" s="195"/>
      <c r="X137" s="190"/>
      <c r="Y137" s="197"/>
      <c r="Z137" s="185"/>
      <c r="AA137" s="134"/>
      <c r="AB137" s="134"/>
      <c r="AC137" s="198"/>
      <c r="AD137" s="188"/>
      <c r="AE137" s="195"/>
      <c r="AF137" s="190"/>
      <c r="AH137" s="152">
        <f t="shared" si="4"/>
        <v>9.4115312899093126</v>
      </c>
      <c r="AI137" s="152">
        <f t="shared" si="5"/>
        <v>4.1258834735461454</v>
      </c>
      <c r="AJ137" s="111">
        <f t="shared" si="9"/>
        <v>0.93859810074523875</v>
      </c>
      <c r="AK137" s="149">
        <f t="shared" si="10"/>
        <v>7.4544233145780808E-5</v>
      </c>
      <c r="AL137" s="150">
        <f t="shared" si="8"/>
        <v>999.99999857186526</v>
      </c>
    </row>
    <row r="138" spans="1:39" ht="12" customHeight="1" x14ac:dyDescent="0.2">
      <c r="B138" s="184">
        <v>30888</v>
      </c>
      <c r="C138" s="185">
        <f t="shared" si="18"/>
        <v>27.185185185185187</v>
      </c>
      <c r="D138" s="186">
        <f t="shared" si="18"/>
        <v>218.5185185185185</v>
      </c>
      <c r="E138" s="251">
        <f t="shared" si="19"/>
        <v>1.9502114024426281E-3</v>
      </c>
      <c r="F138" s="187">
        <f t="shared" si="20"/>
        <v>4.8148148148148148E-2</v>
      </c>
      <c r="G138" s="188">
        <f>F250/27</f>
        <v>0.3666666666666667</v>
      </c>
      <c r="H138" s="189">
        <v>1.7</v>
      </c>
      <c r="I138" s="190">
        <f>G250/27</f>
        <v>0.22222222222222221</v>
      </c>
      <c r="J138" s="191">
        <f t="shared" si="0"/>
        <v>46.666666666666664</v>
      </c>
      <c r="K138" s="134">
        <f t="shared" si="1"/>
        <v>226.2962962962963</v>
      </c>
      <c r="L138" s="251">
        <f t="shared" si="2"/>
        <v>1.9502114024426281E-3</v>
      </c>
      <c r="M138" s="192">
        <f t="shared" si="3"/>
        <v>7.407407407407407E-2</v>
      </c>
      <c r="N138" s="188">
        <f>K250/27</f>
        <v>0.82962962962962961</v>
      </c>
      <c r="O138" s="189">
        <v>2.1</v>
      </c>
      <c r="P138" s="190">
        <f>L250/27</f>
        <v>0.40370370370370373</v>
      </c>
      <c r="Q138" s="197">
        <v>30880</v>
      </c>
      <c r="R138" s="185">
        <f t="shared" si="14"/>
        <v>65.18518518518519</v>
      </c>
      <c r="S138" s="134">
        <f t="shared" si="15"/>
        <v>206.2962962962963</v>
      </c>
      <c r="T138" s="251">
        <f t="shared" si="16"/>
        <v>1.9502114024426281E-3</v>
      </c>
      <c r="U138" s="192">
        <f t="shared" si="17"/>
        <v>0.43703703703703706</v>
      </c>
      <c r="V138" s="188">
        <f>P250/27</f>
        <v>1.1444444444444444</v>
      </c>
      <c r="W138" s="195">
        <v>1.5</v>
      </c>
      <c r="X138" s="190">
        <f>Q250/27</f>
        <v>0.7407407407407407</v>
      </c>
      <c r="Y138" s="197">
        <v>30838</v>
      </c>
      <c r="Z138" s="185">
        <f t="shared" ref="Z138:AA141" si="21">R250/27</f>
        <v>18.333333333333332</v>
      </c>
      <c r="AA138" s="134">
        <f t="shared" si="21"/>
        <v>151.85185185185185</v>
      </c>
      <c r="AB138" s="251">
        <f>ND代替値*2.71828^(-(0.69315/2.06)*(B138-調査開始日)/365.25)</f>
        <v>1.9502114024426281E-3</v>
      </c>
      <c r="AC138" s="252">
        <f>ND代替値*2.71828^(-(0.69315/30.07)*(Y138-調査開始日)/365.25)</f>
        <v>4.7024999506875362E-3</v>
      </c>
      <c r="AD138" s="188">
        <f>U250/27</f>
        <v>0.3888888888888889</v>
      </c>
      <c r="AE138" s="204">
        <v>1.6</v>
      </c>
      <c r="AF138" s="190">
        <f>V250/27</f>
        <v>0.23703703703703705</v>
      </c>
      <c r="AH138" s="152">
        <f t="shared" si="4"/>
        <v>9.3753688510273445</v>
      </c>
      <c r="AI138" s="152">
        <f t="shared" si="5"/>
        <v>3.9004228048852561</v>
      </c>
      <c r="AJ138" s="111">
        <f t="shared" si="9"/>
        <v>0.93483034894390404</v>
      </c>
      <c r="AK138" s="149">
        <f t="shared" si="10"/>
        <v>3.3715506523487933E-5</v>
      </c>
      <c r="AL138" s="150">
        <f t="shared" si="8"/>
        <v>999.99999848121354</v>
      </c>
    </row>
    <row r="139" spans="1:39" ht="12" customHeight="1" x14ac:dyDescent="0.2">
      <c r="B139" s="184">
        <v>30944</v>
      </c>
      <c r="C139" s="185">
        <f t="shared" si="18"/>
        <v>62.962962962962962</v>
      </c>
      <c r="D139" s="186">
        <f t="shared" si="18"/>
        <v>161.11111111111111</v>
      </c>
      <c r="E139" s="251">
        <f t="shared" si="19"/>
        <v>1.8521529695418285E-3</v>
      </c>
      <c r="F139" s="187">
        <f t="shared" si="20"/>
        <v>1.8518518518518517E-2</v>
      </c>
      <c r="G139" s="188"/>
      <c r="H139" s="189"/>
      <c r="I139" s="190"/>
      <c r="J139" s="191">
        <f t="shared" si="0"/>
        <v>51.481481481481481</v>
      </c>
      <c r="K139" s="134">
        <f t="shared" si="1"/>
        <v>183.7037037037037</v>
      </c>
      <c r="L139" s="251">
        <f t="shared" si="2"/>
        <v>1.8521529695418285E-3</v>
      </c>
      <c r="M139" s="192">
        <f t="shared" si="3"/>
        <v>0.14814814814814814</v>
      </c>
      <c r="N139" s="188"/>
      <c r="O139" s="189"/>
      <c r="P139" s="190"/>
      <c r="Q139" s="197">
        <v>30937</v>
      </c>
      <c r="R139" s="185">
        <f t="shared" si="14"/>
        <v>78.888888888888886</v>
      </c>
      <c r="S139" s="134">
        <f t="shared" si="15"/>
        <v>214.44444444444446</v>
      </c>
      <c r="T139" s="251">
        <f t="shared" si="16"/>
        <v>1.8521529695418285E-3</v>
      </c>
      <c r="U139" s="192">
        <f t="shared" si="17"/>
        <v>0.51851851851851849</v>
      </c>
      <c r="V139" s="188"/>
      <c r="W139" s="195"/>
      <c r="X139" s="190"/>
      <c r="Y139" s="197">
        <v>30910</v>
      </c>
      <c r="Z139" s="185">
        <f t="shared" si="21"/>
        <v>16.296296296296298</v>
      </c>
      <c r="AA139" s="134">
        <f t="shared" si="21"/>
        <v>292.22222222222223</v>
      </c>
      <c r="AB139" s="251">
        <f>ND代替値*2.71828^(-(0.69315/2.06)*(B139-調査開始日)/365.25)</f>
        <v>1.8521529695418285E-3</v>
      </c>
      <c r="AC139" s="252">
        <f>ND代替値*2.71828^(-(0.69315/30.07)*(Y139-調査開始日)/365.25)</f>
        <v>4.6811803904985658E-3</v>
      </c>
      <c r="AD139" s="188"/>
      <c r="AE139" s="195"/>
      <c r="AF139" s="190"/>
      <c r="AH139" s="152">
        <f t="shared" si="4"/>
        <v>9.3422928911337344</v>
      </c>
      <c r="AI139" s="152">
        <f t="shared" si="5"/>
        <v>3.7043059390836568</v>
      </c>
      <c r="AJ139" s="111">
        <f t="shared" si="9"/>
        <v>0.93138474657653603</v>
      </c>
      <c r="AK139" s="149">
        <f t="shared" si="10"/>
        <v>1.6273836402801692E-5</v>
      </c>
      <c r="AL139" s="150">
        <f t="shared" si="8"/>
        <v>999.99999839799239</v>
      </c>
    </row>
    <row r="140" spans="1:39" ht="12" customHeight="1" x14ac:dyDescent="0.2">
      <c r="B140" s="184">
        <v>31187</v>
      </c>
      <c r="C140" s="185">
        <f t="shared" si="18"/>
        <v>15</v>
      </c>
      <c r="D140" s="186">
        <f t="shared" si="18"/>
        <v>277.03703703703701</v>
      </c>
      <c r="E140" s="251">
        <f t="shared" si="19"/>
        <v>1.480661739013212E-3</v>
      </c>
      <c r="F140" s="187">
        <f t="shared" si="20"/>
        <v>4.8148148148148148E-2</v>
      </c>
      <c r="G140" s="188"/>
      <c r="H140" s="189"/>
      <c r="I140" s="190"/>
      <c r="J140" s="191">
        <f t="shared" si="0"/>
        <v>10.296296296296296</v>
      </c>
      <c r="K140" s="134">
        <f t="shared" si="1"/>
        <v>200</v>
      </c>
      <c r="L140" s="251">
        <f t="shared" si="2"/>
        <v>1.480661739013212E-3</v>
      </c>
      <c r="M140" s="192">
        <f t="shared" si="3"/>
        <v>2.2222222222222223E-2</v>
      </c>
      <c r="N140" s="188"/>
      <c r="O140" s="189"/>
      <c r="P140" s="190"/>
      <c r="Q140" s="197">
        <v>31175</v>
      </c>
      <c r="R140" s="185">
        <f t="shared" si="14"/>
        <v>12.666666666666666</v>
      </c>
      <c r="S140" s="134">
        <f t="shared" si="15"/>
        <v>215.92592592592592</v>
      </c>
      <c r="T140" s="251">
        <f t="shared" si="16"/>
        <v>1.480661739013212E-3</v>
      </c>
      <c r="U140" s="192">
        <f t="shared" si="17"/>
        <v>0.15555555555555556</v>
      </c>
      <c r="V140" s="188"/>
      <c r="W140" s="195"/>
      <c r="X140" s="190"/>
      <c r="Y140" s="197">
        <v>31215</v>
      </c>
      <c r="Z140" s="185">
        <f t="shared" si="21"/>
        <v>59.25925925925926</v>
      </c>
      <c r="AA140" s="134">
        <f t="shared" si="21"/>
        <v>231.11111111111111</v>
      </c>
      <c r="AB140" s="251">
        <f>ND代替値*2.71828^(-(0.69315/2.06)*(B140-調査開始日)/365.25)</f>
        <v>1.480661739013212E-3</v>
      </c>
      <c r="AC140" s="252">
        <f>ND代替値*2.71828^(-(0.69315/30.07)*(Y140-調査開始日)/365.25)</f>
        <v>4.5919350840341253E-3</v>
      </c>
      <c r="AD140" s="188"/>
      <c r="AE140" s="195"/>
      <c r="AF140" s="190"/>
      <c r="AH140" s="152">
        <f t="shared" si="4"/>
        <v>9.200113339471045</v>
      </c>
      <c r="AI140" s="152">
        <f t="shared" si="5"/>
        <v>2.9613234780264239</v>
      </c>
      <c r="AJ140" s="111">
        <f t="shared" si="9"/>
        <v>0.91657981022208357</v>
      </c>
      <c r="AK140" s="149">
        <f t="shared" si="10"/>
        <v>6.8992426377680945E-7</v>
      </c>
      <c r="AL140" s="150">
        <f t="shared" si="8"/>
        <v>999.99999803687194</v>
      </c>
    </row>
    <row r="141" spans="1:39" ht="12" customHeight="1" x14ac:dyDescent="0.2">
      <c r="B141" s="184">
        <v>31253</v>
      </c>
      <c r="C141" s="185">
        <f t="shared" si="18"/>
        <v>44.074074074074076</v>
      </c>
      <c r="D141" s="186">
        <f t="shared" si="18"/>
        <v>278.51851851851853</v>
      </c>
      <c r="E141" s="251">
        <f t="shared" si="19"/>
        <v>1.393317689635103E-3</v>
      </c>
      <c r="F141" s="187">
        <f t="shared" si="20"/>
        <v>2.9629629629629631E-2</v>
      </c>
      <c r="G141" s="188">
        <f>F253/27</f>
        <v>0.7592592592592593</v>
      </c>
      <c r="H141" s="189">
        <v>2.2000000000000002</v>
      </c>
      <c r="I141" s="190">
        <f>G253/27</f>
        <v>0.33703703703703702</v>
      </c>
      <c r="J141" s="191">
        <f t="shared" si="0"/>
        <v>48.888888888888886</v>
      </c>
      <c r="K141" s="134">
        <f t="shared" si="1"/>
        <v>256.2962962962963</v>
      </c>
      <c r="L141" s="251">
        <f t="shared" si="2"/>
        <v>1.393317689635103E-3</v>
      </c>
      <c r="M141" s="192">
        <f t="shared" si="3"/>
        <v>0.1</v>
      </c>
      <c r="N141" s="188">
        <f>K253/27</f>
        <v>1.3740740740740742</v>
      </c>
      <c r="O141" s="189">
        <v>1.8</v>
      </c>
      <c r="P141" s="190">
        <f>L253/27</f>
        <v>0.78148148148148155</v>
      </c>
      <c r="Q141" s="197">
        <v>31271</v>
      </c>
      <c r="R141" s="185">
        <f t="shared" si="14"/>
        <v>28.518518518518519</v>
      </c>
      <c r="S141" s="134">
        <f t="shared" si="15"/>
        <v>310</v>
      </c>
      <c r="T141" s="251">
        <f t="shared" si="16"/>
        <v>1.393317689635103E-3</v>
      </c>
      <c r="U141" s="192">
        <f t="shared" si="17"/>
        <v>0.45925925925925926</v>
      </c>
      <c r="V141" s="188">
        <f>P253/27</f>
        <v>1.6777777777777776</v>
      </c>
      <c r="W141" s="195">
        <v>2.8</v>
      </c>
      <c r="X141" s="190">
        <f>Q253/27</f>
        <v>0.6074074074074074</v>
      </c>
      <c r="Y141" s="197">
        <v>31265</v>
      </c>
      <c r="Z141" s="185">
        <f t="shared" si="21"/>
        <v>36.666666666666664</v>
      </c>
      <c r="AA141" s="134">
        <f t="shared" si="21"/>
        <v>241.11111111111111</v>
      </c>
      <c r="AB141" s="251">
        <f>ND代替値*2.71828^(-(0.69315/2.06)*(B141-調査開始日)/365.25)</f>
        <v>1.393317689635103E-3</v>
      </c>
      <c r="AC141" s="205">
        <f>T253/27</f>
        <v>8.8888888888888892E-2</v>
      </c>
      <c r="AD141" s="188">
        <f>U253/27</f>
        <v>0.87777777777777777</v>
      </c>
      <c r="AE141" s="195">
        <v>2.6</v>
      </c>
      <c r="AF141" s="190">
        <f>V253/27</f>
        <v>0.33703703703703702</v>
      </c>
      <c r="AH141" s="152">
        <f t="shared" si="4"/>
        <v>9.1618717245055574</v>
      </c>
      <c r="AI141" s="152">
        <f t="shared" si="5"/>
        <v>2.7866353792702059</v>
      </c>
      <c r="AJ141" s="111">
        <f t="shared" si="9"/>
        <v>0.91259951340525014</v>
      </c>
      <c r="AK141" s="149">
        <f t="shared" si="10"/>
        <v>2.9239667934245279E-7</v>
      </c>
      <c r="AL141" s="150">
        <f t="shared" si="8"/>
        <v>999.99999793878987</v>
      </c>
    </row>
    <row r="142" spans="1:39" s="7" customFormat="1" ht="12" customHeight="1" x14ac:dyDescent="0.2">
      <c r="B142" s="184">
        <v>31294</v>
      </c>
      <c r="C142" s="185">
        <f t="shared" si="18"/>
        <v>17.703703703703702</v>
      </c>
      <c r="D142" s="186">
        <f t="shared" si="18"/>
        <v>244.44444444444446</v>
      </c>
      <c r="E142" s="251">
        <f t="shared" si="19"/>
        <v>1.3416727776214149E-3</v>
      </c>
      <c r="F142" s="187">
        <f t="shared" si="20"/>
        <v>9.2592592592592587E-2</v>
      </c>
      <c r="G142" s="188"/>
      <c r="H142" s="189"/>
      <c r="I142" s="190"/>
      <c r="J142" s="191">
        <f t="shared" si="0"/>
        <v>14.518518518518519</v>
      </c>
      <c r="K142" s="134">
        <f t="shared" si="1"/>
        <v>244.44444444444446</v>
      </c>
      <c r="L142" s="251">
        <f t="shared" si="2"/>
        <v>1.3416727776214149E-3</v>
      </c>
      <c r="M142" s="192">
        <f t="shared" si="3"/>
        <v>0.13333333333333333</v>
      </c>
      <c r="N142" s="188"/>
      <c r="O142" s="189"/>
      <c r="P142" s="190"/>
      <c r="Q142" s="197">
        <v>31299</v>
      </c>
      <c r="R142" s="185">
        <f t="shared" si="14"/>
        <v>23.592592592592592</v>
      </c>
      <c r="S142" s="134">
        <f t="shared" si="15"/>
        <v>262.96296296296299</v>
      </c>
      <c r="T142" s="251">
        <f t="shared" si="16"/>
        <v>1.3416727776214149E-3</v>
      </c>
      <c r="U142" s="192">
        <f t="shared" si="17"/>
        <v>0.58888888888888891</v>
      </c>
      <c r="V142" s="188"/>
      <c r="W142" s="195"/>
      <c r="X142" s="190"/>
      <c r="Y142" s="197"/>
      <c r="Z142" s="185"/>
      <c r="AA142" s="134"/>
      <c r="AB142" s="134"/>
      <c r="AC142" s="198"/>
      <c r="AD142" s="188"/>
      <c r="AE142" s="195"/>
      <c r="AF142" s="190"/>
      <c r="AH142" s="275">
        <f t="shared" si="4"/>
        <v>9.1381956558711597</v>
      </c>
      <c r="AI142" s="275">
        <f t="shared" si="5"/>
        <v>2.6833455552428296</v>
      </c>
      <c r="AJ142" s="276">
        <f t="shared" si="9"/>
        <v>0.91013561338609061</v>
      </c>
      <c r="AK142" s="277">
        <f t="shared" si="10"/>
        <v>1.7154045315487946E-7</v>
      </c>
      <c r="AL142" s="278">
        <f t="shared" si="8"/>
        <v>999.99999787785998</v>
      </c>
    </row>
    <row r="143" spans="1:39" s="7" customFormat="1" ht="12" customHeight="1" x14ac:dyDescent="0.2">
      <c r="B143" s="184">
        <v>31526</v>
      </c>
      <c r="C143" s="185"/>
      <c r="D143" s="186"/>
      <c r="E143" s="302"/>
      <c r="F143" s="187"/>
      <c r="G143" s="188"/>
      <c r="H143" s="189"/>
      <c r="I143" s="190"/>
      <c r="J143" s="191"/>
      <c r="K143" s="134"/>
      <c r="L143" s="302"/>
      <c r="M143" s="192"/>
      <c r="N143" s="188"/>
      <c r="O143" s="189"/>
      <c r="P143" s="190"/>
      <c r="Q143" s="197">
        <v>31526</v>
      </c>
      <c r="R143" s="185"/>
      <c r="S143" s="134"/>
      <c r="T143" s="302"/>
      <c r="U143" s="192"/>
      <c r="V143" s="188"/>
      <c r="W143" s="195"/>
      <c r="X143" s="190"/>
      <c r="Y143" s="197">
        <v>31526</v>
      </c>
      <c r="Z143" s="185"/>
      <c r="AA143" s="134"/>
      <c r="AB143" s="134"/>
      <c r="AC143" s="198"/>
      <c r="AD143" s="188"/>
      <c r="AE143" s="195"/>
      <c r="AF143" s="190"/>
      <c r="AH143" s="275">
        <f t="shared" si="4"/>
        <v>9.0053717655380225</v>
      </c>
      <c r="AI143" s="275">
        <f t="shared" si="5"/>
        <v>2.1669882485629448</v>
      </c>
      <c r="AJ143" s="276">
        <f t="shared" ref="AJ143" si="22">1*2.71828^(-(0.69315/28.78)*(B143-調査開始日)/365.25)</f>
        <v>0.89631834043791969</v>
      </c>
      <c r="AK143" s="277">
        <f t="shared" ref="AK143" si="23">20*2.71828^(-(0.69315/0.1459)*(B143-調査開始日)/365.25)</f>
        <v>8.3910476976050962E-9</v>
      </c>
      <c r="AL143" s="278">
        <f t="shared" si="8"/>
        <v>999.99999753308668</v>
      </c>
    </row>
    <row r="144" spans="1:39" ht="12" customHeight="1" thickBot="1" x14ac:dyDescent="0.25">
      <c r="A144" s="113"/>
      <c r="B144" s="279">
        <v>31527</v>
      </c>
      <c r="C144" s="280"/>
      <c r="D144" s="281"/>
      <c r="E144" s="282"/>
      <c r="F144" s="283"/>
      <c r="G144" s="284"/>
      <c r="H144" s="285"/>
      <c r="I144" s="286"/>
      <c r="J144" s="287"/>
      <c r="K144" s="288"/>
      <c r="L144" s="282"/>
      <c r="M144" s="289"/>
      <c r="N144" s="284"/>
      <c r="O144" s="285"/>
      <c r="P144" s="286"/>
      <c r="Q144" s="290">
        <v>31527</v>
      </c>
      <c r="R144" s="280"/>
      <c r="S144" s="288"/>
      <c r="T144" s="282"/>
      <c r="U144" s="289"/>
      <c r="V144" s="284"/>
      <c r="W144" s="291"/>
      <c r="X144" s="286"/>
      <c r="Y144" s="290">
        <v>31527</v>
      </c>
      <c r="Z144" s="280"/>
      <c r="AA144" s="288"/>
      <c r="AB144" s="288"/>
      <c r="AC144" s="292"/>
      <c r="AD144" s="284"/>
      <c r="AE144" s="291"/>
      <c r="AF144" s="286"/>
      <c r="AG144" s="113"/>
      <c r="AH144" s="153"/>
      <c r="AI144" s="153"/>
      <c r="AJ144" s="114"/>
      <c r="AK144" s="158"/>
      <c r="AL144" s="159"/>
      <c r="AM144" s="113"/>
    </row>
    <row r="145" spans="1:39" ht="12" customHeight="1" x14ac:dyDescent="0.2">
      <c r="A145" s="7"/>
      <c r="B145" s="249">
        <v>31528</v>
      </c>
      <c r="C145" s="229"/>
      <c r="D145" s="230"/>
      <c r="E145" s="230"/>
      <c r="F145" s="230"/>
      <c r="G145" s="231"/>
      <c r="H145" s="232"/>
      <c r="I145" s="233"/>
      <c r="J145" s="234"/>
      <c r="K145" s="235"/>
      <c r="L145" s="235"/>
      <c r="M145" s="236"/>
      <c r="N145" s="231"/>
      <c r="O145" s="232"/>
      <c r="P145" s="233"/>
      <c r="Q145" s="237"/>
      <c r="R145" s="229"/>
      <c r="S145" s="235"/>
      <c r="T145" s="235"/>
      <c r="U145" s="236"/>
      <c r="V145" s="231"/>
      <c r="W145" s="238"/>
      <c r="X145" s="233"/>
      <c r="Y145" s="237"/>
      <c r="Z145" s="229"/>
      <c r="AA145" s="235"/>
      <c r="AB145" s="235"/>
      <c r="AC145" s="239"/>
      <c r="AD145" s="231"/>
      <c r="AE145" s="238"/>
      <c r="AF145" s="233"/>
      <c r="AG145" s="7"/>
      <c r="AH145" s="300">
        <f t="shared" ref="AH145:AH176" si="24">10*2.71828^(-(0.69315/30.07)*(B145-事故日Cb)/365.25)</f>
        <v>10</v>
      </c>
      <c r="AI145" s="300">
        <f t="shared" ref="AI145:AI176" si="25">10*2.71828^(-(0.69315/2.06)*(B145-事故日Cb)/365.25)</f>
        <v>10</v>
      </c>
      <c r="AJ145" s="272">
        <f t="shared" si="9"/>
        <v>0.89620014259167502</v>
      </c>
      <c r="AK145" s="301">
        <f t="shared" si="10"/>
        <v>8.1755756561239352E-9</v>
      </c>
      <c r="AL145" s="274">
        <f t="shared" ref="AL145:AL176" si="26">1000*2.71828^(-(0.69315/(1.277*10^9))*(B145-調査開始日)/365.25)</f>
        <v>999.99999753011434</v>
      </c>
      <c r="AM145" s="7"/>
    </row>
    <row r="146" spans="1:39" ht="12" customHeight="1" x14ac:dyDescent="0.2">
      <c r="B146" s="184">
        <v>31553</v>
      </c>
      <c r="C146" s="185">
        <f t="shared" ref="C146:D151" si="27">C256/27</f>
        <v>24.814814814814813</v>
      </c>
      <c r="D146" s="186">
        <f t="shared" si="27"/>
        <v>228.88888888888889</v>
      </c>
      <c r="E146" s="251">
        <f t="shared" ref="E146:E184" si="28">ND代替値*2.71828^(-(0.69315/2.06)*(B146-事故日Cb)/365.25)</f>
        <v>4.8861617996243407E-3</v>
      </c>
      <c r="F146" s="206">
        <f t="shared" ref="F146:F151" si="29">E256/27</f>
        <v>11.074074074074074</v>
      </c>
      <c r="G146" s="188"/>
      <c r="H146" s="189"/>
      <c r="I146" s="190"/>
      <c r="J146" s="191">
        <f t="shared" ref="J146:K151" si="30">H256/27</f>
        <v>22.222222222222221</v>
      </c>
      <c r="K146" s="134">
        <f t="shared" si="30"/>
        <v>241.85185185185185</v>
      </c>
      <c r="L146" s="251">
        <f t="shared" ref="L146:L185" si="31">ND代替値*2.71828^(-(0.69315/2.06)*(B146-事故日Cb)/365.25)</f>
        <v>4.8861617996243407E-3</v>
      </c>
      <c r="M146" s="192">
        <f t="shared" ref="M146:M151" si="32">J256/27</f>
        <v>8.7407407407407405</v>
      </c>
      <c r="N146" s="188"/>
      <c r="O146" s="189"/>
      <c r="P146" s="190"/>
      <c r="Q146" s="197">
        <v>31560</v>
      </c>
      <c r="R146" s="185">
        <f t="shared" ref="R146:S151" si="33">M256/27</f>
        <v>18.518518518518519</v>
      </c>
      <c r="S146" s="134">
        <f t="shared" si="33"/>
        <v>287.40740740740739</v>
      </c>
      <c r="T146" s="251">
        <f t="shared" ref="T146:T185" si="34">ND代替値*2.71828^(-(0.69315/2.06)*(B146-事故日Cb)/365.25)</f>
        <v>4.8861617996243407E-3</v>
      </c>
      <c r="U146" s="136">
        <f t="shared" ref="U146:U151" si="35">O256/27</f>
        <v>11.666666666666666</v>
      </c>
      <c r="V146" s="188"/>
      <c r="W146" s="195"/>
      <c r="X146" s="190"/>
      <c r="Y146" s="197">
        <v>31574</v>
      </c>
      <c r="Z146" s="185">
        <f>R256/27</f>
        <v>23.703703703703702</v>
      </c>
      <c r="AA146" s="134">
        <f>S256/27</f>
        <v>211.85185185185185</v>
      </c>
      <c r="AB146" s="251">
        <f>ND代替値*2.71828^(-(0.69315/2.06)*(B146-事故日Cb)/365.25)</f>
        <v>4.8861617996243407E-3</v>
      </c>
      <c r="AC146" s="205">
        <f>T256/27</f>
        <v>2.5925925925925926</v>
      </c>
      <c r="AD146" s="188"/>
      <c r="AE146" s="195"/>
      <c r="AF146" s="190"/>
      <c r="AH146" s="155">
        <f t="shared" si="24"/>
        <v>9.9842347548520287</v>
      </c>
      <c r="AI146" s="154">
        <f t="shared" si="25"/>
        <v>9.772323599248681</v>
      </c>
      <c r="AJ146" s="111">
        <f t="shared" si="9"/>
        <v>0.89472398398492792</v>
      </c>
      <c r="AK146" s="149">
        <f t="shared" si="10"/>
        <v>5.9060244743390794E-9</v>
      </c>
      <c r="AL146" s="150">
        <f t="shared" si="26"/>
        <v>999.99999749296205</v>
      </c>
    </row>
    <row r="147" spans="1:39" ht="12" customHeight="1" x14ac:dyDescent="0.2">
      <c r="B147" s="184">
        <v>31601</v>
      </c>
      <c r="C147" s="185">
        <f t="shared" si="27"/>
        <v>45.925925925925924</v>
      </c>
      <c r="D147" s="186">
        <f t="shared" si="27"/>
        <v>227.77777777777777</v>
      </c>
      <c r="E147" s="251">
        <f t="shared" si="28"/>
        <v>4.6748071139744033E-3</v>
      </c>
      <c r="F147" s="187">
        <f t="shared" si="29"/>
        <v>0.81851851851851853</v>
      </c>
      <c r="G147" s="188">
        <f>F257/27</f>
        <v>0.37407407407407406</v>
      </c>
      <c r="H147" s="189">
        <v>2.1</v>
      </c>
      <c r="I147" s="190">
        <f>G257/27</f>
        <v>0.17407407407407408</v>
      </c>
      <c r="J147" s="191">
        <f t="shared" si="30"/>
        <v>97.037037037037038</v>
      </c>
      <c r="K147" s="134">
        <f t="shared" si="30"/>
        <v>265.18518518518516</v>
      </c>
      <c r="L147" s="251">
        <f t="shared" si="31"/>
        <v>4.6748071139744033E-3</v>
      </c>
      <c r="M147" s="192">
        <f t="shared" si="32"/>
        <v>1.8296296296296295</v>
      </c>
      <c r="N147" s="188"/>
      <c r="O147" s="189"/>
      <c r="P147" s="190"/>
      <c r="Q147" s="197">
        <v>31680</v>
      </c>
      <c r="R147" s="185">
        <f t="shared" si="33"/>
        <v>119.25925925925925</v>
      </c>
      <c r="S147" s="134">
        <f t="shared" si="33"/>
        <v>262.22222222222223</v>
      </c>
      <c r="T147" s="251">
        <f t="shared" si="34"/>
        <v>4.6748071139744033E-3</v>
      </c>
      <c r="U147" s="192">
        <f t="shared" si="35"/>
        <v>0.85925925925925928</v>
      </c>
      <c r="V147" s="188"/>
      <c r="W147" s="195"/>
      <c r="X147" s="190"/>
      <c r="Y147" s="197">
        <v>31636</v>
      </c>
      <c r="Z147" s="185">
        <f>R257/27</f>
        <v>81.851851851851848</v>
      </c>
      <c r="AA147" s="134">
        <f>S257/27</f>
        <v>227.03703703703704</v>
      </c>
      <c r="AB147" s="251">
        <f>ND代替値*2.71828^(-(0.69315/2.06)*(B147-事故日Cb)/365.25)</f>
        <v>4.6748071139744033E-3</v>
      </c>
      <c r="AC147" s="205">
        <f>T257/27</f>
        <v>0.2074074074074074</v>
      </c>
      <c r="AD147" s="188">
        <f>U257/27</f>
        <v>0.53703703703703709</v>
      </c>
      <c r="AE147" s="195">
        <v>3</v>
      </c>
      <c r="AF147" s="190">
        <f>V257/27</f>
        <v>0.18148148148148149</v>
      </c>
      <c r="AH147" s="152">
        <f t="shared" si="24"/>
        <v>9.9540351220439582</v>
      </c>
      <c r="AI147" s="152">
        <f t="shared" si="25"/>
        <v>9.3496142279488055</v>
      </c>
      <c r="AJ147" s="111">
        <f t="shared" si="9"/>
        <v>0.89189657179014081</v>
      </c>
      <c r="AK147" s="149">
        <f t="shared" si="10"/>
        <v>3.1633474174878578E-9</v>
      </c>
      <c r="AL147" s="150">
        <f t="shared" si="26"/>
        <v>999.99999742162959</v>
      </c>
    </row>
    <row r="148" spans="1:39" ht="12" customHeight="1" x14ac:dyDescent="0.2">
      <c r="B148" s="184">
        <v>31665</v>
      </c>
      <c r="C148" s="185">
        <f t="shared" si="27"/>
        <v>38.148148148148145</v>
      </c>
      <c r="D148" s="186">
        <f t="shared" si="27"/>
        <v>210.37037037037038</v>
      </c>
      <c r="E148" s="251">
        <f t="shared" si="28"/>
        <v>4.407153385975646E-3</v>
      </c>
      <c r="F148" s="187">
        <f t="shared" si="29"/>
        <v>0.2074074074074074</v>
      </c>
      <c r="G148" s="188"/>
      <c r="H148" s="189"/>
      <c r="I148" s="190"/>
      <c r="J148" s="191">
        <f t="shared" si="30"/>
        <v>70.740740740740748</v>
      </c>
      <c r="K148" s="134">
        <f t="shared" si="30"/>
        <v>239.62962962962962</v>
      </c>
      <c r="L148" s="251">
        <f t="shared" si="31"/>
        <v>4.407153385975646E-3</v>
      </c>
      <c r="M148" s="192">
        <f t="shared" si="32"/>
        <v>0.4555555555555556</v>
      </c>
      <c r="N148" s="188"/>
      <c r="O148" s="189"/>
      <c r="P148" s="190"/>
      <c r="Q148" s="197">
        <v>31705</v>
      </c>
      <c r="R148" s="185">
        <f t="shared" si="33"/>
        <v>227.77777777777777</v>
      </c>
      <c r="S148" s="134">
        <f t="shared" si="33"/>
        <v>265.55555555555554</v>
      </c>
      <c r="T148" s="251">
        <f t="shared" si="34"/>
        <v>4.407153385975646E-3</v>
      </c>
      <c r="U148" s="192">
        <f t="shared" si="35"/>
        <v>1.2740740740740739</v>
      </c>
      <c r="V148" s="188"/>
      <c r="W148" s="195"/>
      <c r="X148" s="190"/>
      <c r="Y148" s="197"/>
      <c r="Z148" s="185"/>
      <c r="AA148" s="134"/>
      <c r="AB148" s="134"/>
      <c r="AC148" s="198"/>
      <c r="AD148" s="188"/>
      <c r="AE148" s="195"/>
      <c r="AF148" s="190"/>
      <c r="AH148" s="152">
        <f t="shared" si="24"/>
        <v>9.9139109906402219</v>
      </c>
      <c r="AI148" s="152">
        <f t="shared" si="25"/>
        <v>8.8143067719512924</v>
      </c>
      <c r="AJ148" s="111">
        <f t="shared" si="9"/>
        <v>0.88814058269767904</v>
      </c>
      <c r="AK148" s="149">
        <f t="shared" si="10"/>
        <v>1.3759915174934306E-9</v>
      </c>
      <c r="AL148" s="150">
        <f t="shared" si="26"/>
        <v>999.99999732651963</v>
      </c>
    </row>
    <row r="149" spans="1:39" ht="12" customHeight="1" x14ac:dyDescent="0.2">
      <c r="B149" s="184">
        <v>31924</v>
      </c>
      <c r="C149" s="185">
        <f t="shared" si="27"/>
        <v>35.851851851851855</v>
      </c>
      <c r="D149" s="186">
        <f t="shared" si="27"/>
        <v>235.55555555555554</v>
      </c>
      <c r="E149" s="251">
        <f t="shared" si="28"/>
        <v>3.4716488056892071E-3</v>
      </c>
      <c r="F149" s="187">
        <f t="shared" si="29"/>
        <v>5.9259259259259262E-2</v>
      </c>
      <c r="G149" s="188"/>
      <c r="H149" s="189"/>
      <c r="I149" s="190"/>
      <c r="J149" s="191">
        <f t="shared" si="30"/>
        <v>54.444444444444443</v>
      </c>
      <c r="K149" s="134">
        <f t="shared" si="30"/>
        <v>244.44444444444446</v>
      </c>
      <c r="L149" s="251">
        <f t="shared" si="31"/>
        <v>3.4716488056892071E-3</v>
      </c>
      <c r="M149" s="192">
        <f t="shared" si="32"/>
        <v>0.1111111111111111</v>
      </c>
      <c r="N149" s="188"/>
      <c r="O149" s="189"/>
      <c r="P149" s="190"/>
      <c r="Q149" s="197">
        <v>31925</v>
      </c>
      <c r="R149" s="185">
        <f t="shared" si="33"/>
        <v>42.222222222222221</v>
      </c>
      <c r="S149" s="134">
        <f t="shared" si="33"/>
        <v>342.22222222222223</v>
      </c>
      <c r="T149" s="251">
        <f t="shared" si="34"/>
        <v>3.4716488056892071E-3</v>
      </c>
      <c r="U149" s="192">
        <f t="shared" si="35"/>
        <v>0.18518518518518517</v>
      </c>
      <c r="V149" s="188"/>
      <c r="W149" s="195"/>
      <c r="X149" s="190"/>
      <c r="Y149" s="197">
        <v>31930</v>
      </c>
      <c r="Z149" s="185">
        <f>R259/27</f>
        <v>17.37037037037037</v>
      </c>
      <c r="AA149" s="134">
        <f>S259/27</f>
        <v>212.59259259259258</v>
      </c>
      <c r="AB149" s="251">
        <f>ND代替値*2.71828^(-(0.69315/2.06)*(B149-事故日Cb)/365.25)</f>
        <v>3.4716488056892071E-3</v>
      </c>
      <c r="AC149" s="205">
        <f>T259/27</f>
        <v>0.14074074074074072</v>
      </c>
      <c r="AD149" s="188"/>
      <c r="AE149" s="195"/>
      <c r="AF149" s="190"/>
      <c r="AH149" s="152">
        <f t="shared" si="24"/>
        <v>9.7531785729637903</v>
      </c>
      <c r="AI149" s="152">
        <f t="shared" si="25"/>
        <v>6.9432976113784139</v>
      </c>
      <c r="AJ149" s="111">
        <f t="shared" si="9"/>
        <v>0.87310140247513468</v>
      </c>
      <c r="AK149" s="149">
        <f t="shared" si="10"/>
        <v>4.7374478901847182E-11</v>
      </c>
      <c r="AL149" s="150">
        <f t="shared" si="26"/>
        <v>999.99999694162182</v>
      </c>
    </row>
    <row r="150" spans="1:39" ht="12" customHeight="1" x14ac:dyDescent="0.2">
      <c r="B150" s="184">
        <v>31968</v>
      </c>
      <c r="C150" s="185">
        <f t="shared" si="27"/>
        <v>37.037037037037038</v>
      </c>
      <c r="D150" s="186">
        <f t="shared" si="27"/>
        <v>258.14814814814815</v>
      </c>
      <c r="E150" s="251">
        <f t="shared" si="28"/>
        <v>3.3337419736021497E-3</v>
      </c>
      <c r="F150" s="187">
        <f t="shared" si="29"/>
        <v>4.0740740740740744E-2</v>
      </c>
      <c r="G150" s="188">
        <f>F260/27</f>
        <v>0.48148148148148145</v>
      </c>
      <c r="H150" s="195">
        <v>2.2999999999999998</v>
      </c>
      <c r="I150" s="190">
        <f>G260/27</f>
        <v>0.20370370370370369</v>
      </c>
      <c r="J150" s="191">
        <f t="shared" si="30"/>
        <v>84.81481481481481</v>
      </c>
      <c r="K150" s="134">
        <f t="shared" si="30"/>
        <v>287.77777777777777</v>
      </c>
      <c r="L150" s="251">
        <f t="shared" si="31"/>
        <v>3.3337419736021497E-3</v>
      </c>
      <c r="M150" s="192">
        <f t="shared" si="32"/>
        <v>8.1481481481481488E-2</v>
      </c>
      <c r="N150" s="188"/>
      <c r="O150" s="189"/>
      <c r="P150" s="190"/>
      <c r="Q150" s="197">
        <v>31987</v>
      </c>
      <c r="R150" s="185">
        <f t="shared" si="33"/>
        <v>90</v>
      </c>
      <c r="S150" s="134">
        <f t="shared" si="33"/>
        <v>291.48148148148147</v>
      </c>
      <c r="T150" s="251">
        <f t="shared" si="34"/>
        <v>3.3337419736021497E-3</v>
      </c>
      <c r="U150" s="192">
        <f t="shared" si="35"/>
        <v>0.22222222222222221</v>
      </c>
      <c r="V150" s="188">
        <f>P260/27</f>
        <v>2.2222222222222223</v>
      </c>
      <c r="W150" s="195">
        <v>2.7</v>
      </c>
      <c r="X150" s="190">
        <f>Q260/27</f>
        <v>0.81481481481481477</v>
      </c>
      <c r="Y150" s="197">
        <v>31992</v>
      </c>
      <c r="Z150" s="185">
        <f>R260/27</f>
        <v>61.481481481481481</v>
      </c>
      <c r="AA150" s="134">
        <f>S260/27</f>
        <v>250.37037037037038</v>
      </c>
      <c r="AB150" s="251">
        <f>ND代替値*2.71828^(-(0.69315/2.06)*(B150-事故日Cb)/365.25)</f>
        <v>3.3337419736021497E-3</v>
      </c>
      <c r="AC150" s="207">
        <f>T260/27</f>
        <v>7.0370370370370361E-2</v>
      </c>
      <c r="AD150" s="188">
        <f>U260/27</f>
        <v>1.037037037037037</v>
      </c>
      <c r="AE150" s="195">
        <v>2.7</v>
      </c>
      <c r="AF150" s="190">
        <f>V260/27</f>
        <v>0.37037037037037035</v>
      </c>
      <c r="AH150" s="152">
        <f t="shared" si="24"/>
        <v>9.7261328070753486</v>
      </c>
      <c r="AI150" s="152">
        <f t="shared" si="25"/>
        <v>6.6674839472042988</v>
      </c>
      <c r="AJ150" s="111">
        <f t="shared" si="9"/>
        <v>0.87057190984762145</v>
      </c>
      <c r="AK150" s="149">
        <f t="shared" si="10"/>
        <v>2.6729558833285649E-11</v>
      </c>
      <c r="AL150" s="150">
        <f t="shared" si="26"/>
        <v>999.99999687623381</v>
      </c>
    </row>
    <row r="151" spans="1:39" ht="12" customHeight="1" x14ac:dyDescent="0.2">
      <c r="B151" s="184">
        <v>32036</v>
      </c>
      <c r="C151" s="185">
        <f t="shared" si="27"/>
        <v>78.518518518518519</v>
      </c>
      <c r="D151" s="186">
        <f t="shared" si="27"/>
        <v>211.4814814814815</v>
      </c>
      <c r="E151" s="251">
        <f t="shared" si="28"/>
        <v>3.1313103037414365E-3</v>
      </c>
      <c r="F151" s="187">
        <f t="shared" si="29"/>
        <v>2.2222222222222223E-2</v>
      </c>
      <c r="G151" s="188"/>
      <c r="H151" s="195"/>
      <c r="I151" s="190"/>
      <c r="J151" s="203">
        <f t="shared" si="30"/>
        <v>117.03703703703704</v>
      </c>
      <c r="K151" s="134">
        <f t="shared" si="30"/>
        <v>228.14814814814815</v>
      </c>
      <c r="L151" s="251">
        <f t="shared" si="31"/>
        <v>3.1313103037414365E-3</v>
      </c>
      <c r="M151" s="192">
        <f t="shared" si="32"/>
        <v>4.8148148148148148E-2</v>
      </c>
      <c r="N151" s="188"/>
      <c r="O151" s="189"/>
      <c r="P151" s="190"/>
      <c r="Q151" s="197">
        <v>32042</v>
      </c>
      <c r="R151" s="185">
        <f t="shared" si="33"/>
        <v>154.81481481481481</v>
      </c>
      <c r="S151" s="134">
        <f t="shared" si="33"/>
        <v>270</v>
      </c>
      <c r="T151" s="251">
        <f t="shared" si="34"/>
        <v>3.1313103037414365E-3</v>
      </c>
      <c r="U151" s="192">
        <f t="shared" si="35"/>
        <v>0.21481481481481482</v>
      </c>
      <c r="V151" s="188"/>
      <c r="W151" s="195"/>
      <c r="X151" s="190"/>
      <c r="Y151" s="197"/>
      <c r="Z151" s="185"/>
      <c r="AA151" s="134"/>
      <c r="AB151" s="134"/>
      <c r="AC151" s="198"/>
      <c r="AD151" s="188"/>
      <c r="AE151" s="195"/>
      <c r="AF151" s="190"/>
      <c r="AH151" s="152">
        <f t="shared" si="24"/>
        <v>9.6844822484961153</v>
      </c>
      <c r="AI151" s="152">
        <f t="shared" si="25"/>
        <v>6.262620607482873</v>
      </c>
      <c r="AJ151" s="111">
        <f t="shared" si="9"/>
        <v>0.86667710067945336</v>
      </c>
      <c r="AK151" s="149">
        <f t="shared" si="10"/>
        <v>1.1037353705160233E-11</v>
      </c>
      <c r="AL151" s="150">
        <f t="shared" si="26"/>
        <v>999.99999677517962</v>
      </c>
    </row>
    <row r="152" spans="1:39" ht="12" customHeight="1" x14ac:dyDescent="0.2">
      <c r="B152" s="184">
        <v>32283</v>
      </c>
      <c r="C152" s="185">
        <v>19.7</v>
      </c>
      <c r="D152" s="186">
        <v>250</v>
      </c>
      <c r="E152" s="251">
        <f t="shared" si="28"/>
        <v>2.4940477458416312E-3</v>
      </c>
      <c r="F152" s="192">
        <v>3.2000000000000001E-2</v>
      </c>
      <c r="G152" s="188"/>
      <c r="H152" s="195"/>
      <c r="I152" s="190"/>
      <c r="J152" s="208">
        <v>26</v>
      </c>
      <c r="K152" s="134">
        <v>253</v>
      </c>
      <c r="L152" s="251">
        <f t="shared" si="31"/>
        <v>2.4940477458416312E-3</v>
      </c>
      <c r="M152" s="192">
        <v>6.7000000000000004E-2</v>
      </c>
      <c r="N152" s="188"/>
      <c r="O152" s="209"/>
      <c r="P152" s="190"/>
      <c r="Q152" s="197">
        <v>32288</v>
      </c>
      <c r="R152" s="185">
        <v>51.8</v>
      </c>
      <c r="S152" s="134">
        <v>224</v>
      </c>
      <c r="T152" s="251">
        <f t="shared" si="34"/>
        <v>2.4940477458416312E-3</v>
      </c>
      <c r="U152" s="192">
        <v>0.17</v>
      </c>
      <c r="V152" s="188"/>
      <c r="W152" s="195"/>
      <c r="X152" s="190"/>
      <c r="Y152" s="197">
        <v>32300</v>
      </c>
      <c r="Z152" s="185">
        <v>22.7</v>
      </c>
      <c r="AA152" s="134">
        <v>211</v>
      </c>
      <c r="AB152" s="251">
        <f>ND代替値*2.71828^(-(0.69315/2.06)*(B152-事故日Cb)/365.25)</f>
        <v>2.4940477458416312E-3</v>
      </c>
      <c r="AC152" s="205">
        <v>8.5999999999999993E-2</v>
      </c>
      <c r="AD152" s="188"/>
      <c r="AE152" s="195"/>
      <c r="AF152" s="190"/>
      <c r="AH152" s="152">
        <f t="shared" si="24"/>
        <v>9.5346876777739524</v>
      </c>
      <c r="AI152" s="152">
        <f t="shared" si="25"/>
        <v>4.9880954916832625</v>
      </c>
      <c r="AJ152" s="111">
        <f t="shared" si="9"/>
        <v>0.85267580249340225</v>
      </c>
      <c r="AK152" s="149">
        <f t="shared" si="10"/>
        <v>4.4420223292070859E-13</v>
      </c>
      <c r="AL152" s="150">
        <f t="shared" si="26"/>
        <v>999.99999640811473</v>
      </c>
    </row>
    <row r="153" spans="1:39" ht="12" customHeight="1" x14ac:dyDescent="0.2">
      <c r="B153" s="184">
        <v>32331</v>
      </c>
      <c r="C153" s="185">
        <v>81.2</v>
      </c>
      <c r="D153" s="210">
        <v>228</v>
      </c>
      <c r="E153" s="251">
        <f t="shared" si="28"/>
        <v>2.3861657929028597E-3</v>
      </c>
      <c r="F153" s="192">
        <v>2.7E-2</v>
      </c>
      <c r="G153" s="188">
        <v>0.37</v>
      </c>
      <c r="H153" s="195">
        <v>2.2000000000000002</v>
      </c>
      <c r="I153" s="190">
        <v>0.16600000000000001</v>
      </c>
      <c r="J153" s="211">
        <v>117</v>
      </c>
      <c r="K153" s="134">
        <v>224</v>
      </c>
      <c r="L153" s="251">
        <f t="shared" si="31"/>
        <v>2.3861657929028597E-3</v>
      </c>
      <c r="M153" s="192">
        <v>8.5999999999999993E-2</v>
      </c>
      <c r="N153" s="188"/>
      <c r="O153" s="209"/>
      <c r="P153" s="190"/>
      <c r="Q153" s="197">
        <v>32329</v>
      </c>
      <c r="R153" s="185">
        <v>81.8</v>
      </c>
      <c r="S153" s="134">
        <v>243</v>
      </c>
      <c r="T153" s="251">
        <f t="shared" si="34"/>
        <v>2.3861657929028597E-3</v>
      </c>
      <c r="U153" s="192">
        <v>0.24</v>
      </c>
      <c r="V153" s="188">
        <v>0.84</v>
      </c>
      <c r="W153" s="195">
        <v>1.7</v>
      </c>
      <c r="X153" s="190">
        <v>0.49</v>
      </c>
      <c r="Y153" s="197">
        <v>32357</v>
      </c>
      <c r="Z153" s="185">
        <v>89.7</v>
      </c>
      <c r="AA153" s="134">
        <v>218</v>
      </c>
      <c r="AB153" s="251">
        <f>ND代替値*2.71828^(-(0.69315/2.06)*(B153-事故日Cb)/365.25)</f>
        <v>2.3861657929028597E-3</v>
      </c>
      <c r="AC153" s="207">
        <v>6.9000000000000006E-2</v>
      </c>
      <c r="AD153" s="188">
        <v>0.64</v>
      </c>
      <c r="AE153" s="195">
        <v>3.1</v>
      </c>
      <c r="AF153" s="190">
        <v>0.20399999999999999</v>
      </c>
      <c r="AH153" s="152">
        <f t="shared" si="24"/>
        <v>9.5058478043256134</v>
      </c>
      <c r="AI153" s="152">
        <f t="shared" si="25"/>
        <v>4.7723315858057189</v>
      </c>
      <c r="AJ153" s="111">
        <f t="shared" si="9"/>
        <v>0.849981266518819</v>
      </c>
      <c r="AK153" s="149">
        <f t="shared" si="10"/>
        <v>2.3792078621707792E-13</v>
      </c>
      <c r="AL153" s="150">
        <f t="shared" si="26"/>
        <v>999.99999633678226</v>
      </c>
    </row>
    <row r="154" spans="1:39" ht="12" customHeight="1" x14ac:dyDescent="0.2">
      <c r="B154" s="184">
        <v>32413</v>
      </c>
      <c r="C154" s="185">
        <v>150</v>
      </c>
      <c r="D154" s="134">
        <v>187</v>
      </c>
      <c r="E154" s="251">
        <f t="shared" si="28"/>
        <v>2.2125522209512282E-3</v>
      </c>
      <c r="F154" s="192">
        <v>0.04</v>
      </c>
      <c r="G154" s="188"/>
      <c r="H154" s="195"/>
      <c r="I154" s="190"/>
      <c r="J154" s="211">
        <v>186</v>
      </c>
      <c r="K154" s="134">
        <v>196</v>
      </c>
      <c r="L154" s="251">
        <f t="shared" si="31"/>
        <v>2.2125522209512282E-3</v>
      </c>
      <c r="M154" s="192">
        <v>3.2000000000000001E-2</v>
      </c>
      <c r="N154" s="188"/>
      <c r="O154" s="209"/>
      <c r="P154" s="190"/>
      <c r="Q154" s="197">
        <v>32414</v>
      </c>
      <c r="R154" s="185">
        <v>117</v>
      </c>
      <c r="S154" s="134">
        <v>190</v>
      </c>
      <c r="T154" s="251">
        <f t="shared" si="34"/>
        <v>2.2125522209512282E-3</v>
      </c>
      <c r="U154" s="192">
        <v>0.48</v>
      </c>
      <c r="V154" s="188"/>
      <c r="W154" s="195"/>
      <c r="X154" s="190"/>
      <c r="Y154" s="197"/>
      <c r="Z154" s="185"/>
      <c r="AA154" s="134"/>
      <c r="AB154" s="134"/>
      <c r="AC154" s="198"/>
      <c r="AD154" s="188"/>
      <c r="AE154" s="195"/>
      <c r="AF154" s="190"/>
      <c r="AH154" s="152">
        <f t="shared" si="24"/>
        <v>9.4567813447979105</v>
      </c>
      <c r="AI154" s="152">
        <f t="shared" si="25"/>
        <v>4.4251044419024561</v>
      </c>
      <c r="AJ154" s="111">
        <f t="shared" si="9"/>
        <v>0.84539778449556346</v>
      </c>
      <c r="AK154" s="149">
        <f t="shared" si="10"/>
        <v>8.1888067087330101E-14</v>
      </c>
      <c r="AL154" s="150">
        <f t="shared" si="26"/>
        <v>999.99999621492259</v>
      </c>
    </row>
    <row r="155" spans="1:39" ht="12" customHeight="1" x14ac:dyDescent="0.2">
      <c r="B155" s="184">
        <v>32653</v>
      </c>
      <c r="C155" s="185">
        <v>17.399999999999999</v>
      </c>
      <c r="D155" s="134">
        <v>243</v>
      </c>
      <c r="E155" s="251">
        <f t="shared" si="28"/>
        <v>1.7736698795487596E-3</v>
      </c>
      <c r="F155" s="252">
        <f>ND代替値*2.71828^(-(0.69315/30.07)*(B155-事故日Cb)/365.25)</f>
        <v>4.6573113972625188E-3</v>
      </c>
      <c r="G155" s="212"/>
      <c r="H155" s="213"/>
      <c r="I155" s="214"/>
      <c r="J155" s="208">
        <v>21.6</v>
      </c>
      <c r="K155" s="134">
        <v>222</v>
      </c>
      <c r="L155" s="251">
        <f t="shared" si="31"/>
        <v>1.7736698795487596E-3</v>
      </c>
      <c r="M155" s="192">
        <v>4.4999999999999998E-2</v>
      </c>
      <c r="N155" s="188"/>
      <c r="O155" s="209"/>
      <c r="P155" s="214"/>
      <c r="Q155" s="197">
        <v>32637</v>
      </c>
      <c r="R155" s="185">
        <v>11.6</v>
      </c>
      <c r="S155" s="134">
        <v>205</v>
      </c>
      <c r="T155" s="251">
        <f t="shared" si="34"/>
        <v>1.7736698795487596E-3</v>
      </c>
      <c r="U155" s="192">
        <v>8.6999999999999994E-2</v>
      </c>
      <c r="V155" s="212"/>
      <c r="W155" s="213"/>
      <c r="X155" s="214"/>
      <c r="Y155" s="197">
        <v>32674</v>
      </c>
      <c r="Z155" s="185">
        <v>25.9</v>
      </c>
      <c r="AA155" s="134">
        <v>225</v>
      </c>
      <c r="AB155" s="251">
        <f>ND代替値*2.71828^(-(0.69315/2.06)*(B155-事故日Cb)/365.25)</f>
        <v>1.7736698795487596E-3</v>
      </c>
      <c r="AC155" s="205">
        <v>7.4999999999999997E-2</v>
      </c>
      <c r="AD155" s="212"/>
      <c r="AE155" s="213"/>
      <c r="AF155" s="214"/>
      <c r="AH155" s="152">
        <f t="shared" si="24"/>
        <v>9.3146227945250377</v>
      </c>
      <c r="AI155" s="152">
        <f t="shared" si="25"/>
        <v>3.5473397590975191</v>
      </c>
      <c r="AJ155" s="111">
        <f t="shared" si="9"/>
        <v>0.83212425745787988</v>
      </c>
      <c r="AK155" s="149">
        <f t="shared" si="10"/>
        <v>3.609764461395198E-15</v>
      </c>
      <c r="AL155" s="150">
        <f t="shared" si="26"/>
        <v>999.99999585826038</v>
      </c>
    </row>
    <row r="156" spans="1:39" ht="12" customHeight="1" x14ac:dyDescent="0.2">
      <c r="B156" s="184">
        <v>32702</v>
      </c>
      <c r="C156" s="185">
        <v>59.2</v>
      </c>
      <c r="D156" s="134">
        <v>220</v>
      </c>
      <c r="E156" s="251">
        <f t="shared" si="28"/>
        <v>1.6953858600721209E-3</v>
      </c>
      <c r="F156" s="252">
        <f>ND代替値*2.71828^(-(0.69315/30.07)*(B156-事故日Cb)/365.25)</f>
        <v>4.64293125108803E-3</v>
      </c>
      <c r="G156" s="212">
        <v>0.49</v>
      </c>
      <c r="H156" s="213">
        <v>2.4</v>
      </c>
      <c r="I156" s="214">
        <v>0.20300000000000001</v>
      </c>
      <c r="J156" s="208">
        <v>94.2</v>
      </c>
      <c r="K156" s="134">
        <v>215</v>
      </c>
      <c r="L156" s="251">
        <f t="shared" si="31"/>
        <v>1.6953858600721209E-3</v>
      </c>
      <c r="M156" s="192">
        <v>8.5999999999999993E-2</v>
      </c>
      <c r="N156" s="188"/>
      <c r="O156" s="209"/>
      <c r="P156" s="214"/>
      <c r="Q156" s="197">
        <v>32700</v>
      </c>
      <c r="R156" s="185">
        <v>71</v>
      </c>
      <c r="S156" s="134">
        <v>260</v>
      </c>
      <c r="T156" s="251">
        <f t="shared" si="34"/>
        <v>1.6953858600721209E-3</v>
      </c>
      <c r="U156" s="192">
        <v>0.56999999999999995</v>
      </c>
      <c r="V156" s="212">
        <v>3.11</v>
      </c>
      <c r="W156" s="213">
        <v>3.2</v>
      </c>
      <c r="X156" s="214">
        <v>0.96</v>
      </c>
      <c r="Y156" s="197">
        <v>32728</v>
      </c>
      <c r="Z156" s="185">
        <v>60.5</v>
      </c>
      <c r="AA156" s="134">
        <v>227</v>
      </c>
      <c r="AB156" s="251">
        <f>ND代替値*2.71828^(-(0.69315/2.06)*(B156-事故日Cb)/365.25)</f>
        <v>1.6953858600721209E-3</v>
      </c>
      <c r="AC156" s="252">
        <f>ND代替値*2.71828^(-(0.69315/30.07)*(Y156-調査開始日)/365.25)</f>
        <v>4.1737502421456477E-3</v>
      </c>
      <c r="AD156" s="212">
        <v>0.7</v>
      </c>
      <c r="AE156" s="213">
        <v>2.9</v>
      </c>
      <c r="AF156" s="214">
        <v>0.24</v>
      </c>
      <c r="AH156" s="152">
        <f t="shared" si="24"/>
        <v>9.2858625021760606</v>
      </c>
      <c r="AI156" s="152">
        <f t="shared" si="25"/>
        <v>3.3907717201442416</v>
      </c>
      <c r="AJ156" s="111">
        <f t="shared" si="9"/>
        <v>0.82943997160991889</v>
      </c>
      <c r="AK156" s="149">
        <f t="shared" si="10"/>
        <v>1.9084535318003721E-15</v>
      </c>
      <c r="AL156" s="150">
        <f t="shared" si="26"/>
        <v>999.99999578544191</v>
      </c>
    </row>
    <row r="157" spans="1:39" ht="12" customHeight="1" x14ac:dyDescent="0.2">
      <c r="B157" s="184">
        <v>32764</v>
      </c>
      <c r="C157" s="185">
        <v>60.9</v>
      </c>
      <c r="D157" s="134">
        <v>197</v>
      </c>
      <c r="E157" s="251">
        <f t="shared" si="28"/>
        <v>1.6012649561570388E-3</v>
      </c>
      <c r="F157" s="252">
        <f>ND代替値*2.71828^(-(0.69315/30.07)*(B157-事故日Cb)/365.25)</f>
        <v>4.6247995799171262E-3</v>
      </c>
      <c r="G157" s="212"/>
      <c r="H157" s="213"/>
      <c r="I157" s="214"/>
      <c r="J157" s="208">
        <v>65.5</v>
      </c>
      <c r="K157" s="134">
        <v>208</v>
      </c>
      <c r="L157" s="251">
        <f t="shared" si="31"/>
        <v>1.6012649561570388E-3</v>
      </c>
      <c r="M157" s="192">
        <v>5.3999999999999999E-2</v>
      </c>
      <c r="N157" s="188"/>
      <c r="O157" s="209"/>
      <c r="P157" s="214"/>
      <c r="Q157" s="197">
        <v>32763</v>
      </c>
      <c r="R157" s="185">
        <v>114</v>
      </c>
      <c r="S157" s="134">
        <v>207</v>
      </c>
      <c r="T157" s="251">
        <f t="shared" si="34"/>
        <v>1.6012649561570388E-3</v>
      </c>
      <c r="U157" s="192">
        <v>0.8</v>
      </c>
      <c r="V157" s="212"/>
      <c r="W157" s="213"/>
      <c r="X157" s="214"/>
      <c r="Y157" s="197"/>
      <c r="Z157" s="185"/>
      <c r="AA157" s="134"/>
      <c r="AB157" s="134"/>
      <c r="AC157" s="198"/>
      <c r="AD157" s="212"/>
      <c r="AE157" s="213"/>
      <c r="AF157" s="214"/>
      <c r="AH157" s="152">
        <f t="shared" si="24"/>
        <v>9.2495991598342524</v>
      </c>
      <c r="AI157" s="152">
        <f t="shared" si="25"/>
        <v>3.2025299123140778</v>
      </c>
      <c r="AJ157" s="111">
        <f t="shared" si="9"/>
        <v>0.82605593446609737</v>
      </c>
      <c r="AK157" s="149">
        <f t="shared" si="10"/>
        <v>8.5201708443475643E-16</v>
      </c>
      <c r="AL157" s="150">
        <f t="shared" si="26"/>
        <v>999.99999569330407</v>
      </c>
    </row>
    <row r="158" spans="1:39" ht="12" customHeight="1" x14ac:dyDescent="0.2">
      <c r="B158" s="184">
        <v>33016</v>
      </c>
      <c r="C158" s="185">
        <v>15.8</v>
      </c>
      <c r="D158" s="134">
        <v>235</v>
      </c>
      <c r="E158" s="251">
        <f t="shared" si="28"/>
        <v>1.2695254845738306E-3</v>
      </c>
      <c r="F158" s="192">
        <v>3.6999999999999998E-2</v>
      </c>
      <c r="G158" s="188"/>
      <c r="H158" s="195"/>
      <c r="I158" s="190"/>
      <c r="J158" s="208">
        <v>21.4</v>
      </c>
      <c r="K158" s="134">
        <v>230</v>
      </c>
      <c r="L158" s="251">
        <f t="shared" si="31"/>
        <v>1.2695254845738306E-3</v>
      </c>
      <c r="M158" s="192">
        <v>7.5999999999999998E-2</v>
      </c>
      <c r="N158" s="188"/>
      <c r="O158" s="209"/>
      <c r="P158" s="190"/>
      <c r="Q158" s="197">
        <v>33002</v>
      </c>
      <c r="R158" s="185">
        <v>24.2</v>
      </c>
      <c r="S158" s="134">
        <v>213</v>
      </c>
      <c r="T158" s="251">
        <f t="shared" si="34"/>
        <v>1.2695254845738306E-3</v>
      </c>
      <c r="U158" s="192">
        <v>0.16</v>
      </c>
      <c r="V158" s="188"/>
      <c r="W158" s="195"/>
      <c r="X158" s="190"/>
      <c r="Y158" s="197">
        <v>33035</v>
      </c>
      <c r="Z158" s="185">
        <v>13.2</v>
      </c>
      <c r="AA158" s="134">
        <v>236</v>
      </c>
      <c r="AB158" s="251">
        <f>ND代替値*2.71828^(-(0.69315/2.06)*(B158-事故日Cb)/365.25)</f>
        <v>1.2695254845738306E-3</v>
      </c>
      <c r="AC158" s="207">
        <v>6.3E-2</v>
      </c>
      <c r="AD158" s="188"/>
      <c r="AE158" s="195"/>
      <c r="AF158" s="190"/>
      <c r="AH158" s="152">
        <f t="shared" si="24"/>
        <v>9.1036579898482941</v>
      </c>
      <c r="AI158" s="152">
        <f t="shared" si="25"/>
        <v>2.5390509691476608</v>
      </c>
      <c r="AJ158" s="111">
        <f t="shared" si="9"/>
        <v>0.81244297254994069</v>
      </c>
      <c r="AK158" s="149">
        <f t="shared" si="10"/>
        <v>3.2130646228403884E-17</v>
      </c>
      <c r="AL158" s="150">
        <f t="shared" si="26"/>
        <v>999.99999531880906</v>
      </c>
    </row>
    <row r="159" spans="1:39" ht="12" customHeight="1" x14ac:dyDescent="0.2">
      <c r="B159" s="184">
        <v>33072</v>
      </c>
      <c r="C159" s="185">
        <v>41.3</v>
      </c>
      <c r="D159" s="134">
        <v>230</v>
      </c>
      <c r="E159" s="251">
        <f t="shared" si="28"/>
        <v>1.2056925691324488E-3</v>
      </c>
      <c r="F159" s="192">
        <v>6.8000000000000005E-2</v>
      </c>
      <c r="G159" s="188">
        <v>0.34</v>
      </c>
      <c r="H159" s="195">
        <v>2.7</v>
      </c>
      <c r="I159" s="190">
        <v>0.126</v>
      </c>
      <c r="J159" s="208">
        <v>73.900000000000006</v>
      </c>
      <c r="K159" s="134">
        <v>232</v>
      </c>
      <c r="L159" s="251">
        <f t="shared" si="31"/>
        <v>1.2056925691324488E-3</v>
      </c>
      <c r="M159" s="192">
        <v>5.5E-2</v>
      </c>
      <c r="N159" s="188"/>
      <c r="O159" s="209"/>
      <c r="P159" s="190"/>
      <c r="Q159" s="197">
        <v>33065</v>
      </c>
      <c r="R159" s="185">
        <v>74.900000000000006</v>
      </c>
      <c r="S159" s="134">
        <v>229</v>
      </c>
      <c r="T159" s="251">
        <f t="shared" si="34"/>
        <v>1.2056925691324488E-3</v>
      </c>
      <c r="U159" s="192">
        <v>0.19</v>
      </c>
      <c r="V159" s="188">
        <v>0.18</v>
      </c>
      <c r="W159" s="195">
        <v>2.1</v>
      </c>
      <c r="X159" s="190">
        <v>8.3000000000000004E-2</v>
      </c>
      <c r="Y159" s="197">
        <v>33094</v>
      </c>
      <c r="Z159" s="185">
        <v>33.799999999999997</v>
      </c>
      <c r="AA159" s="134">
        <v>270</v>
      </c>
      <c r="AB159" s="251">
        <f>ND代替値*2.71828^(-(0.69315/2.06)*(B159-事故日Cb)/365.25)</f>
        <v>1.2056925691324488E-3</v>
      </c>
      <c r="AC159" s="205">
        <v>6.2E-2</v>
      </c>
      <c r="AD159" s="188">
        <v>0.56999999999999995</v>
      </c>
      <c r="AE159" s="195">
        <v>5</v>
      </c>
      <c r="AF159" s="190">
        <v>0.113</v>
      </c>
      <c r="AH159" s="152">
        <f t="shared" si="24"/>
        <v>9.0715406159783214</v>
      </c>
      <c r="AI159" s="152">
        <f t="shared" si="25"/>
        <v>2.4113851382648974</v>
      </c>
      <c r="AJ159" s="111">
        <f t="shared" si="9"/>
        <v>0.80944846618551647</v>
      </c>
      <c r="AK159" s="149">
        <f t="shared" si="10"/>
        <v>1.5508854356765189E-17</v>
      </c>
      <c r="AL159" s="150">
        <f t="shared" si="26"/>
        <v>999.99999523558779</v>
      </c>
    </row>
    <row r="160" spans="1:39" ht="12" customHeight="1" x14ac:dyDescent="0.2">
      <c r="B160" s="184">
        <v>33122</v>
      </c>
      <c r="C160" s="185">
        <v>27.2</v>
      </c>
      <c r="D160" s="134">
        <v>250</v>
      </c>
      <c r="E160" s="251">
        <f t="shared" si="28"/>
        <v>1.151416009574493E-3</v>
      </c>
      <c r="F160" s="215">
        <v>2.8000000000000001E-2</v>
      </c>
      <c r="G160" s="201"/>
      <c r="H160" s="216"/>
      <c r="I160" s="217"/>
      <c r="J160" s="208">
        <v>16.399999999999999</v>
      </c>
      <c r="K160" s="134">
        <v>230</v>
      </c>
      <c r="L160" s="251">
        <f t="shared" si="31"/>
        <v>1.151416009574493E-3</v>
      </c>
      <c r="M160" s="192">
        <v>7.1999999999999995E-2</v>
      </c>
      <c r="N160" s="188"/>
      <c r="O160" s="209"/>
      <c r="P160" s="217"/>
      <c r="Q160" s="197">
        <v>33133</v>
      </c>
      <c r="R160" s="185">
        <v>73.8</v>
      </c>
      <c r="S160" s="134">
        <v>175</v>
      </c>
      <c r="T160" s="251">
        <f t="shared" si="34"/>
        <v>1.151416009574493E-3</v>
      </c>
      <c r="U160" s="192">
        <v>0.12</v>
      </c>
      <c r="V160" s="201"/>
      <c r="W160" s="216"/>
      <c r="X160" s="217"/>
      <c r="Y160" s="197"/>
      <c r="Z160" s="185"/>
      <c r="AA160" s="134"/>
      <c r="AB160" s="134"/>
      <c r="AC160" s="198"/>
      <c r="AD160" s="201"/>
      <c r="AE160" s="216"/>
      <c r="AF160" s="217"/>
      <c r="AH160" s="152">
        <f t="shared" si="24"/>
        <v>9.0429601503172634</v>
      </c>
      <c r="AI160" s="152">
        <f t="shared" si="25"/>
        <v>2.3028320191489859</v>
      </c>
      <c r="AJ160" s="111">
        <f t="shared" si="9"/>
        <v>0.80678412770495023</v>
      </c>
      <c r="AK160" s="149">
        <f t="shared" si="10"/>
        <v>8.0934468414961248E-18</v>
      </c>
      <c r="AL160" s="150">
        <f t="shared" si="26"/>
        <v>999.99999516128321</v>
      </c>
    </row>
    <row r="161" spans="2:38" ht="12" customHeight="1" x14ac:dyDescent="0.2">
      <c r="B161" s="184">
        <v>33380</v>
      </c>
      <c r="C161" s="185">
        <v>20.3</v>
      </c>
      <c r="D161" s="134">
        <v>218</v>
      </c>
      <c r="E161" s="251">
        <f t="shared" si="28"/>
        <v>9.0784136983176368E-4</v>
      </c>
      <c r="F161" s="192">
        <v>4.9000000000000002E-2</v>
      </c>
      <c r="G161" s="188"/>
      <c r="H161" s="195"/>
      <c r="I161" s="190"/>
      <c r="J161" s="208">
        <v>22</v>
      </c>
      <c r="K161" s="134">
        <v>211</v>
      </c>
      <c r="L161" s="251">
        <f t="shared" si="31"/>
        <v>9.0784136983176368E-4</v>
      </c>
      <c r="M161" s="192">
        <v>6.6000000000000003E-2</v>
      </c>
      <c r="N161" s="188"/>
      <c r="O161" s="209"/>
      <c r="P161" s="190"/>
      <c r="Q161" s="197">
        <v>33386</v>
      </c>
      <c r="R161" s="185">
        <v>29.9</v>
      </c>
      <c r="S161" s="134">
        <v>229</v>
      </c>
      <c r="T161" s="251">
        <f t="shared" si="34"/>
        <v>9.0784136983176368E-4</v>
      </c>
      <c r="U161" s="192">
        <v>0.11</v>
      </c>
      <c r="V161" s="188"/>
      <c r="W161" s="195"/>
      <c r="X161" s="190"/>
      <c r="Y161" s="197">
        <v>33396</v>
      </c>
      <c r="Z161" s="185">
        <v>34.799999999999997</v>
      </c>
      <c r="AA161" s="134">
        <v>254</v>
      </c>
      <c r="AB161" s="251">
        <f>ND代替値*2.71828^(-(0.69315/2.06)*(B161-事故日Cb)/365.25)</f>
        <v>9.0784136983176368E-4</v>
      </c>
      <c r="AC161" s="252">
        <f>ND代替値*2.71828^(-(0.69315/30.07)*(Y161-調査開始日)/365.25)</f>
        <v>4.0014507984679716E-3</v>
      </c>
      <c r="AD161" s="188"/>
      <c r="AE161" s="195"/>
      <c r="AF161" s="190"/>
      <c r="AH161" s="152">
        <f t="shared" si="24"/>
        <v>8.8969097714737071</v>
      </c>
      <c r="AI161" s="152">
        <f t="shared" si="25"/>
        <v>1.8156827396635271</v>
      </c>
      <c r="AJ161" s="111">
        <f t="shared" si="9"/>
        <v>0.79317488328870023</v>
      </c>
      <c r="AK161" s="149">
        <f t="shared" si="10"/>
        <v>2.8230016493028572E-19</v>
      </c>
      <c r="AL161" s="150">
        <f t="shared" si="26"/>
        <v>999.99999477787128</v>
      </c>
    </row>
    <row r="162" spans="2:38" ht="12" customHeight="1" x14ac:dyDescent="0.2">
      <c r="B162" s="184">
        <v>33448</v>
      </c>
      <c r="C162" s="185">
        <v>74.900000000000006</v>
      </c>
      <c r="D162" s="134">
        <v>230</v>
      </c>
      <c r="E162" s="251">
        <f t="shared" si="28"/>
        <v>8.5271537450312468E-4</v>
      </c>
      <c r="F162" s="215">
        <v>2.5999999999999999E-2</v>
      </c>
      <c r="G162" s="201">
        <v>0.68</v>
      </c>
      <c r="H162" s="216">
        <v>3.1</v>
      </c>
      <c r="I162" s="217">
        <v>0.219</v>
      </c>
      <c r="J162" s="208">
        <v>80.7</v>
      </c>
      <c r="K162" s="134">
        <v>226</v>
      </c>
      <c r="L162" s="251">
        <f t="shared" si="31"/>
        <v>8.5271537450312468E-4</v>
      </c>
      <c r="M162" s="192">
        <v>2.5000000000000001E-2</v>
      </c>
      <c r="N162" s="188"/>
      <c r="O162" s="209"/>
      <c r="P162" s="217"/>
      <c r="Q162" s="197">
        <v>33443</v>
      </c>
      <c r="R162" s="185">
        <v>151</v>
      </c>
      <c r="S162" s="134">
        <v>216</v>
      </c>
      <c r="T162" s="251">
        <f t="shared" si="34"/>
        <v>8.5271537450312468E-4</v>
      </c>
      <c r="U162" s="192">
        <v>0.15</v>
      </c>
      <c r="V162" s="201">
        <v>0.54700000000000004</v>
      </c>
      <c r="W162" s="216">
        <v>2.6</v>
      </c>
      <c r="X162" s="217">
        <v>0.21</v>
      </c>
      <c r="Y162" s="197">
        <v>33476</v>
      </c>
      <c r="Z162" s="185">
        <v>99.3</v>
      </c>
      <c r="AA162" s="134">
        <v>242</v>
      </c>
      <c r="AB162" s="251">
        <f>ND代替値*2.71828^(-(0.69315/2.06)*(B162-事故日Cb)/365.25)</f>
        <v>8.5271537450312468E-4</v>
      </c>
      <c r="AC162" s="252">
        <f>ND代替値*2.71828^(-(0.69315/30.07)*(Y162-調査開始日)/365.25)</f>
        <v>3.9812989510429123E-3</v>
      </c>
      <c r="AD162" s="201">
        <v>0.55000000000000004</v>
      </c>
      <c r="AE162" s="216">
        <v>2.4</v>
      </c>
      <c r="AF162" s="217">
        <v>0.22</v>
      </c>
      <c r="AH162" s="152">
        <f t="shared" si="24"/>
        <v>8.8588102236923554</v>
      </c>
      <c r="AI162" s="152">
        <f t="shared" si="25"/>
        <v>1.7054307490062492</v>
      </c>
      <c r="AJ162" s="111">
        <f t="shared" si="9"/>
        <v>0.78962633689931072</v>
      </c>
      <c r="AK162" s="149">
        <f t="shared" si="10"/>
        <v>1.1656933026071968E-19</v>
      </c>
      <c r="AL162" s="150">
        <f t="shared" si="26"/>
        <v>999.99999467681698</v>
      </c>
    </row>
    <row r="163" spans="2:38" ht="12" customHeight="1" x14ac:dyDescent="0.2">
      <c r="B163" s="184">
        <v>33491</v>
      </c>
      <c r="C163" s="185">
        <v>54.9</v>
      </c>
      <c r="D163" s="134">
        <v>168</v>
      </c>
      <c r="E163" s="251">
        <f t="shared" si="28"/>
        <v>8.1959703326023715E-4</v>
      </c>
      <c r="F163" s="192">
        <v>4.2000000000000003E-2</v>
      </c>
      <c r="G163" s="188"/>
      <c r="H163" s="195"/>
      <c r="I163" s="190"/>
      <c r="J163" s="208">
        <v>53.1</v>
      </c>
      <c r="K163" s="134">
        <v>180</v>
      </c>
      <c r="L163" s="251">
        <f t="shared" si="31"/>
        <v>8.1959703326023715E-4</v>
      </c>
      <c r="M163" s="192">
        <v>4.8000000000000001E-2</v>
      </c>
      <c r="N163" s="188"/>
      <c r="O163" s="209"/>
      <c r="P163" s="190"/>
      <c r="Q163" s="197">
        <v>33492</v>
      </c>
      <c r="R163" s="185">
        <v>47.2</v>
      </c>
      <c r="S163" s="134">
        <v>139</v>
      </c>
      <c r="T163" s="251">
        <f t="shared" si="34"/>
        <v>8.1959703326023715E-4</v>
      </c>
      <c r="U163" s="192">
        <v>7.6999999999999999E-2</v>
      </c>
      <c r="V163" s="188"/>
      <c r="W163" s="195"/>
      <c r="X163" s="190"/>
      <c r="Y163" s="197"/>
      <c r="Z163" s="185"/>
      <c r="AA163" s="134"/>
      <c r="AB163" s="134"/>
      <c r="AC163" s="198"/>
      <c r="AD163" s="188"/>
      <c r="AE163" s="195"/>
      <c r="AF163" s="190"/>
      <c r="AH163" s="152">
        <f t="shared" si="24"/>
        <v>8.8348021130511647</v>
      </c>
      <c r="AI163" s="152">
        <f t="shared" si="25"/>
        <v>1.6391940665204743</v>
      </c>
      <c r="AJ163" s="111">
        <f t="shared" si="9"/>
        <v>0.78739060126876548</v>
      </c>
      <c r="AK163" s="149">
        <f t="shared" si="10"/>
        <v>6.6631650356042981E-20</v>
      </c>
      <c r="AL163" s="150">
        <f t="shared" si="26"/>
        <v>999.99999461291497</v>
      </c>
    </row>
    <row r="164" spans="2:38" ht="12" customHeight="1" x14ac:dyDescent="0.2">
      <c r="B164" s="184">
        <v>33743</v>
      </c>
      <c r="C164" s="185">
        <v>48.1</v>
      </c>
      <c r="D164" s="134">
        <v>202</v>
      </c>
      <c r="E164" s="251">
        <f t="shared" si="28"/>
        <v>6.497983464910927E-4</v>
      </c>
      <c r="F164" s="218">
        <f>ND代替値</f>
        <v>5.0000000000000001E-3</v>
      </c>
      <c r="G164" s="212"/>
      <c r="H164" s="213"/>
      <c r="I164" s="214"/>
      <c r="J164" s="208">
        <v>55.2</v>
      </c>
      <c r="K164" s="134">
        <v>182</v>
      </c>
      <c r="L164" s="251">
        <f t="shared" si="31"/>
        <v>6.497983464910927E-4</v>
      </c>
      <c r="M164" s="192">
        <v>4.9000000000000002E-2</v>
      </c>
      <c r="N164" s="188"/>
      <c r="O164" s="209"/>
      <c r="P164" s="214"/>
      <c r="Q164" s="197">
        <v>33749</v>
      </c>
      <c r="R164" s="185">
        <v>40.5</v>
      </c>
      <c r="S164" s="134">
        <v>202</v>
      </c>
      <c r="T164" s="251">
        <f t="shared" si="34"/>
        <v>6.497983464910927E-4</v>
      </c>
      <c r="U164" s="192">
        <v>7.2999999999999995E-2</v>
      </c>
      <c r="V164" s="212"/>
      <c r="W164" s="213"/>
      <c r="X164" s="214"/>
      <c r="Y164" s="197">
        <v>33758</v>
      </c>
      <c r="Z164" s="185">
        <v>42.9</v>
      </c>
      <c r="AA164" s="134">
        <v>234</v>
      </c>
      <c r="AB164" s="251">
        <f>ND代替値*2.71828^(-(0.69315/2.06)*(B164-事故日Cb)/365.25)</f>
        <v>6.497983464910927E-4</v>
      </c>
      <c r="AC164" s="252">
        <f>ND代替値*2.71828^(-(0.69315/30.07)*(Y164-調査開始日)/365.25)</f>
        <v>3.911069658599749E-3</v>
      </c>
      <c r="AD164" s="212"/>
      <c r="AE164" s="213"/>
      <c r="AF164" s="214"/>
      <c r="AH164" s="152">
        <f t="shared" si="24"/>
        <v>8.6954056554649757</v>
      </c>
      <c r="AI164" s="152">
        <f t="shared" si="25"/>
        <v>1.2995966929821854</v>
      </c>
      <c r="AJ164" s="111">
        <f t="shared" si="9"/>
        <v>0.77441482345398671</v>
      </c>
      <c r="AK164" s="149">
        <f t="shared" si="10"/>
        <v>2.5127641502928634E-21</v>
      </c>
      <c r="AL164" s="150">
        <f t="shared" si="26"/>
        <v>999.99999423841973</v>
      </c>
    </row>
    <row r="165" spans="2:38" ht="12" customHeight="1" x14ac:dyDescent="0.2">
      <c r="B165" s="184">
        <v>33793</v>
      </c>
      <c r="C165" s="185">
        <v>54</v>
      </c>
      <c r="D165" s="134">
        <v>202</v>
      </c>
      <c r="E165" s="251">
        <f t="shared" si="28"/>
        <v>6.2054642974471792E-4</v>
      </c>
      <c r="F165" s="192">
        <v>3.2000000000000001E-2</v>
      </c>
      <c r="G165" s="188">
        <v>0.42599999999999999</v>
      </c>
      <c r="H165" s="195">
        <v>2.2999999999999998</v>
      </c>
      <c r="I165" s="190">
        <v>0.185</v>
      </c>
      <c r="J165" s="208">
        <v>62.3</v>
      </c>
      <c r="K165" s="134">
        <v>253</v>
      </c>
      <c r="L165" s="251">
        <f t="shared" si="31"/>
        <v>6.2054642974471792E-4</v>
      </c>
      <c r="M165" s="192">
        <v>5.0999999999999997E-2</v>
      </c>
      <c r="N165" s="188"/>
      <c r="O165" s="209"/>
      <c r="P165" s="190"/>
      <c r="Q165" s="197">
        <v>33794</v>
      </c>
      <c r="R165" s="185">
        <v>68.900000000000006</v>
      </c>
      <c r="S165" s="134">
        <v>250</v>
      </c>
      <c r="T165" s="251">
        <f t="shared" si="34"/>
        <v>6.2054642974471792E-4</v>
      </c>
      <c r="U165" s="192">
        <v>0.12</v>
      </c>
      <c r="V165" s="188">
        <v>0.66700000000000004</v>
      </c>
      <c r="W165" s="195">
        <v>2.2999999999999998</v>
      </c>
      <c r="X165" s="190">
        <v>0.28999999999999998</v>
      </c>
      <c r="Y165" s="197">
        <v>33820</v>
      </c>
      <c r="Z165" s="185">
        <v>43.9</v>
      </c>
      <c r="AA165" s="134">
        <v>273</v>
      </c>
      <c r="AB165" s="251">
        <f>ND代替値*2.71828^(-(0.69315/2.06)*(B165-事故日Cb)/365.25)</f>
        <v>6.2054642974471792E-4</v>
      </c>
      <c r="AC165" s="207">
        <v>8.5999999999999993E-2</v>
      </c>
      <c r="AD165" s="188">
        <v>0.7</v>
      </c>
      <c r="AE165" s="195">
        <v>2.4</v>
      </c>
      <c r="AF165" s="190">
        <v>0.28999999999999998</v>
      </c>
      <c r="AH165" s="152">
        <f t="shared" si="24"/>
        <v>8.6680102269192147</v>
      </c>
      <c r="AI165" s="152">
        <f t="shared" si="25"/>
        <v>1.2410928594894357</v>
      </c>
      <c r="AJ165" s="111">
        <f t="shared" si="9"/>
        <v>0.77186579989011173</v>
      </c>
      <c r="AK165" s="149">
        <f t="shared" si="10"/>
        <v>1.3113104687027609E-21</v>
      </c>
      <c r="AL165" s="150">
        <f t="shared" si="26"/>
        <v>999.99999416411515</v>
      </c>
    </row>
    <row r="166" spans="2:38" ht="12" customHeight="1" x14ac:dyDescent="0.2">
      <c r="B166" s="184">
        <v>33869</v>
      </c>
      <c r="C166" s="185">
        <v>33.700000000000003</v>
      </c>
      <c r="D166" s="134">
        <v>201</v>
      </c>
      <c r="E166" s="251">
        <f t="shared" si="28"/>
        <v>5.7858572439728917E-4</v>
      </c>
      <c r="F166" s="192">
        <v>4.3999999999999997E-2</v>
      </c>
      <c r="G166" s="188"/>
      <c r="H166" s="195"/>
      <c r="I166" s="190"/>
      <c r="J166" s="208">
        <v>48.5</v>
      </c>
      <c r="K166" s="134">
        <v>209</v>
      </c>
      <c r="L166" s="251">
        <f t="shared" si="31"/>
        <v>5.7858572439728917E-4</v>
      </c>
      <c r="M166" s="192">
        <v>0.11</v>
      </c>
      <c r="N166" s="188"/>
      <c r="O166" s="209"/>
      <c r="P166" s="190"/>
      <c r="Q166" s="197">
        <v>33864</v>
      </c>
      <c r="R166" s="185">
        <v>119</v>
      </c>
      <c r="S166" s="134">
        <v>236</v>
      </c>
      <c r="T166" s="251">
        <f t="shared" si="34"/>
        <v>5.7858572439728917E-4</v>
      </c>
      <c r="U166" s="192">
        <v>0.15</v>
      </c>
      <c r="V166" s="188"/>
      <c r="W166" s="195"/>
      <c r="X166" s="190"/>
      <c r="Y166" s="197"/>
      <c r="Z166" s="185"/>
      <c r="AA166" s="134"/>
      <c r="AB166" s="134"/>
      <c r="AC166" s="198"/>
      <c r="AD166" s="188"/>
      <c r="AE166" s="195"/>
      <c r="AF166" s="190"/>
      <c r="AH166" s="152">
        <f t="shared" si="24"/>
        <v>8.6265343881277428</v>
      </c>
      <c r="AI166" s="152">
        <f t="shared" si="25"/>
        <v>1.1571714487945783</v>
      </c>
      <c r="AJ166" s="111">
        <f t="shared" si="9"/>
        <v>0.76800734387652181</v>
      </c>
      <c r="AK166" s="149">
        <f t="shared" si="10"/>
        <v>4.8796346430470153E-22</v>
      </c>
      <c r="AL166" s="150">
        <f t="shared" si="26"/>
        <v>999.99999405117217</v>
      </c>
    </row>
    <row r="167" spans="2:38" ht="12" customHeight="1" x14ac:dyDescent="0.2">
      <c r="B167" s="184">
        <v>34113</v>
      </c>
      <c r="C167" s="185">
        <v>33.299999999999997</v>
      </c>
      <c r="D167" s="134">
        <v>230</v>
      </c>
      <c r="E167" s="251">
        <f t="shared" si="28"/>
        <v>4.6211134364747812E-4</v>
      </c>
      <c r="F167" s="192">
        <v>5.5E-2</v>
      </c>
      <c r="G167" s="188"/>
      <c r="H167" s="195"/>
      <c r="I167" s="190"/>
      <c r="J167" s="208">
        <v>40.4</v>
      </c>
      <c r="K167" s="134">
        <v>211</v>
      </c>
      <c r="L167" s="251">
        <f t="shared" si="31"/>
        <v>4.6211134364747812E-4</v>
      </c>
      <c r="M167" s="192">
        <v>8.5999999999999993E-2</v>
      </c>
      <c r="N167" s="188"/>
      <c r="O167" s="209"/>
      <c r="P167" s="190"/>
      <c r="Q167" s="197">
        <v>34116</v>
      </c>
      <c r="R167" s="185">
        <v>22.2</v>
      </c>
      <c r="S167" s="134">
        <v>241</v>
      </c>
      <c r="T167" s="251">
        <f t="shared" si="34"/>
        <v>4.6211134364747812E-4</v>
      </c>
      <c r="U167" s="192">
        <v>0.06</v>
      </c>
      <c r="V167" s="188"/>
      <c r="W167" s="195"/>
      <c r="X167" s="190"/>
      <c r="Y167" s="197">
        <v>34137</v>
      </c>
      <c r="Z167" s="185">
        <v>20.100000000000001</v>
      </c>
      <c r="AA167" s="134">
        <v>191</v>
      </c>
      <c r="AB167" s="251">
        <f>ND代替値*2.71828^(-(0.69315/2.06)*(B167-事故日Cb)/365.25)</f>
        <v>4.6211134364747812E-4</v>
      </c>
      <c r="AC167" s="252">
        <f>ND代替値*2.71828^(-(0.69315/30.07)*(Y167-調査開始日)/365.25)</f>
        <v>3.8186308247669578E-3</v>
      </c>
      <c r="AD167" s="188"/>
      <c r="AE167" s="195"/>
      <c r="AF167" s="190"/>
      <c r="AH167" s="152">
        <f t="shared" si="24"/>
        <v>8.4947117790590934</v>
      </c>
      <c r="AI167" s="152">
        <f t="shared" si="25"/>
        <v>0.92422268729495616</v>
      </c>
      <c r="AJ167" s="111">
        <f t="shared" si="9"/>
        <v>0.75574955692026935</v>
      </c>
      <c r="AK167" s="149">
        <f t="shared" si="10"/>
        <v>2.0419723399306182E-23</v>
      </c>
      <c r="AL167" s="150">
        <f t="shared" si="26"/>
        <v>999.9999936885655</v>
      </c>
    </row>
    <row r="168" spans="2:38" ht="12" customHeight="1" x14ac:dyDescent="0.2">
      <c r="B168" s="184">
        <v>34162</v>
      </c>
      <c r="C168" s="185">
        <v>46.6</v>
      </c>
      <c r="D168" s="134">
        <v>203</v>
      </c>
      <c r="E168" s="251">
        <f t="shared" si="28"/>
        <v>4.4171525199389572E-4</v>
      </c>
      <c r="F168" s="192">
        <v>3.3000000000000002E-2</v>
      </c>
      <c r="G168" s="188">
        <v>0.25600000000000001</v>
      </c>
      <c r="H168" s="195">
        <v>2</v>
      </c>
      <c r="I168" s="190">
        <v>0.125</v>
      </c>
      <c r="J168" s="208">
        <v>80.400000000000006</v>
      </c>
      <c r="K168" s="134">
        <v>213</v>
      </c>
      <c r="L168" s="251">
        <f t="shared" si="31"/>
        <v>4.4171525199389572E-4</v>
      </c>
      <c r="M168" s="192">
        <v>4.9000000000000002E-2</v>
      </c>
      <c r="N168" s="188"/>
      <c r="O168" s="209"/>
      <c r="P168" s="190"/>
      <c r="Q168" s="197">
        <v>34157</v>
      </c>
      <c r="R168" s="185">
        <v>70.2</v>
      </c>
      <c r="S168" s="134">
        <v>269</v>
      </c>
      <c r="T168" s="251">
        <f t="shared" si="34"/>
        <v>4.4171525199389572E-4</v>
      </c>
      <c r="U168" s="192">
        <v>0.22</v>
      </c>
      <c r="V168" s="188">
        <v>3.62</v>
      </c>
      <c r="W168" s="195">
        <v>3.7</v>
      </c>
      <c r="X168" s="190">
        <v>0.97</v>
      </c>
      <c r="Y168" s="197">
        <v>34206</v>
      </c>
      <c r="Z168" s="185">
        <v>76.2</v>
      </c>
      <c r="AA168" s="134">
        <v>197</v>
      </c>
      <c r="AB168" s="251">
        <f>ND代替値*2.71828^(-(0.69315/2.06)*(B168-事故日Cb)/365.25)</f>
        <v>4.4171525199389572E-4</v>
      </c>
      <c r="AC168" s="252">
        <f>ND代替値*2.71828^(-(0.69315/30.07)*(Y168-調査開始日)/365.25)</f>
        <v>3.8020382114508687E-3</v>
      </c>
      <c r="AD168" s="188">
        <v>0.21</v>
      </c>
      <c r="AE168" s="195">
        <v>4</v>
      </c>
      <c r="AF168" s="190">
        <v>5.3999999999999999E-2</v>
      </c>
      <c r="AH168" s="152">
        <f t="shared" si="24"/>
        <v>8.46848308471737</v>
      </c>
      <c r="AI168" s="152">
        <f t="shared" si="25"/>
        <v>0.88343050398779144</v>
      </c>
      <c r="AJ168" s="111">
        <f t="shared" si="9"/>
        <v>0.7533116423635644</v>
      </c>
      <c r="AK168" s="149">
        <f t="shared" si="10"/>
        <v>1.0795744059359191E-23</v>
      </c>
      <c r="AL168" s="150">
        <f t="shared" si="26"/>
        <v>999.99999361574714</v>
      </c>
    </row>
    <row r="169" spans="2:38" ht="12" customHeight="1" x14ac:dyDescent="0.2">
      <c r="B169" s="184">
        <v>34233</v>
      </c>
      <c r="C169" s="185">
        <v>125</v>
      </c>
      <c r="D169" s="134">
        <v>194</v>
      </c>
      <c r="E169" s="251">
        <f t="shared" si="28"/>
        <v>4.1374833588178459E-4</v>
      </c>
      <c r="F169" s="215">
        <v>2.5000000000000001E-2</v>
      </c>
      <c r="G169" s="201"/>
      <c r="H169" s="216"/>
      <c r="I169" s="217"/>
      <c r="J169" s="211">
        <v>116</v>
      </c>
      <c r="K169" s="134">
        <v>226</v>
      </c>
      <c r="L169" s="251">
        <f t="shared" si="31"/>
        <v>4.1374833588178459E-4</v>
      </c>
      <c r="M169" s="192">
        <v>5.5E-2</v>
      </c>
      <c r="N169" s="188"/>
      <c r="O169" s="209"/>
      <c r="P169" s="217"/>
      <c r="Q169" s="197">
        <v>34228</v>
      </c>
      <c r="R169" s="185">
        <v>161</v>
      </c>
      <c r="S169" s="134">
        <v>231</v>
      </c>
      <c r="T169" s="251">
        <f t="shared" si="34"/>
        <v>4.1374833588178459E-4</v>
      </c>
      <c r="U169" s="192">
        <v>0.19</v>
      </c>
      <c r="V169" s="201"/>
      <c r="W169" s="216"/>
      <c r="X169" s="217"/>
      <c r="Y169" s="197"/>
      <c r="Z169" s="185"/>
      <c r="AA169" s="134"/>
      <c r="AB169" s="134"/>
      <c r="AC169" s="198"/>
      <c r="AD169" s="201"/>
      <c r="AE169" s="216"/>
      <c r="AF169" s="217"/>
      <c r="AH169" s="152">
        <f t="shared" si="24"/>
        <v>8.4306218640103623</v>
      </c>
      <c r="AI169" s="152">
        <f t="shared" si="25"/>
        <v>0.82749667176356911</v>
      </c>
      <c r="AJ169" s="111">
        <f t="shared" si="9"/>
        <v>0.74979310047103609</v>
      </c>
      <c r="AK169" s="149">
        <f t="shared" si="10"/>
        <v>4.2872516622898556E-24</v>
      </c>
      <c r="AL169" s="150">
        <f t="shared" si="26"/>
        <v>999.99999351023439</v>
      </c>
    </row>
    <row r="170" spans="2:38" ht="12" customHeight="1" x14ac:dyDescent="0.2">
      <c r="B170" s="219">
        <v>34472</v>
      </c>
      <c r="C170" s="185">
        <v>31.6</v>
      </c>
      <c r="D170" s="134">
        <v>219</v>
      </c>
      <c r="E170" s="251">
        <f t="shared" si="28"/>
        <v>3.3198281838391053E-4</v>
      </c>
      <c r="F170" s="252">
        <f>ND代替値*2.71828^(-(0.69315/30.07)*(B170-事故日Cb)/365.25)</f>
        <v>4.1522065406736138E-3</v>
      </c>
      <c r="G170" s="212"/>
      <c r="H170" s="213"/>
      <c r="I170" s="214"/>
      <c r="J170" s="208">
        <v>30.9</v>
      </c>
      <c r="K170" s="134">
        <v>222</v>
      </c>
      <c r="L170" s="251">
        <f t="shared" si="31"/>
        <v>3.3198281838391053E-4</v>
      </c>
      <c r="M170" s="192">
        <v>3.7999999999999999E-2</v>
      </c>
      <c r="N170" s="188"/>
      <c r="O170" s="209"/>
      <c r="P170" s="214"/>
      <c r="Q170" s="193">
        <v>34480</v>
      </c>
      <c r="R170" s="185">
        <v>15.2</v>
      </c>
      <c r="S170" s="134">
        <v>269</v>
      </c>
      <c r="T170" s="251">
        <f t="shared" si="34"/>
        <v>3.3198281838391053E-4</v>
      </c>
      <c r="U170" s="192">
        <v>0.23</v>
      </c>
      <c r="V170" s="212"/>
      <c r="W170" s="213"/>
      <c r="X170" s="214"/>
      <c r="Y170" s="193">
        <v>34488</v>
      </c>
      <c r="Z170" s="185">
        <v>54.5</v>
      </c>
      <c r="AA170" s="134">
        <v>244</v>
      </c>
      <c r="AB170" s="251">
        <f>ND代替値*2.71828^(-(0.69315/2.06)*(B170-事故日Cb)/365.25)</f>
        <v>3.3198281838391053E-4</v>
      </c>
      <c r="AC170" s="207">
        <v>3.7999999999999999E-2</v>
      </c>
      <c r="AD170" s="212"/>
      <c r="AE170" s="213"/>
      <c r="AF170" s="214"/>
      <c r="AH170" s="152">
        <f t="shared" si="24"/>
        <v>8.3044130813472279</v>
      </c>
      <c r="AI170" s="152">
        <f t="shared" si="25"/>
        <v>0.66396563676782105</v>
      </c>
      <c r="AJ170" s="111">
        <f t="shared" si="9"/>
        <v>0.7380693217353711</v>
      </c>
      <c r="AK170" s="149">
        <f t="shared" si="10"/>
        <v>1.9146356730145087E-25</v>
      </c>
      <c r="AL170" s="150">
        <f t="shared" si="26"/>
        <v>999.99999315505829</v>
      </c>
    </row>
    <row r="171" spans="2:38" ht="12" customHeight="1" x14ac:dyDescent="0.2">
      <c r="B171" s="219">
        <v>34526</v>
      </c>
      <c r="C171" s="185">
        <v>73.7</v>
      </c>
      <c r="D171" s="134">
        <v>206</v>
      </c>
      <c r="E171" s="251">
        <f t="shared" si="28"/>
        <v>3.1587186261198684E-4</v>
      </c>
      <c r="F171" s="252">
        <f>ND代替値*2.71828^(-(0.69315/30.07)*(B171-事故日Cb)/365.25)</f>
        <v>4.1380799888351971E-3</v>
      </c>
      <c r="G171" s="212">
        <v>0.28100000000000003</v>
      </c>
      <c r="H171" s="213">
        <v>1.6</v>
      </c>
      <c r="I171" s="214">
        <v>0.17199999999999999</v>
      </c>
      <c r="J171" s="208">
        <v>57.1</v>
      </c>
      <c r="K171" s="134">
        <v>220</v>
      </c>
      <c r="L171" s="251">
        <f t="shared" si="31"/>
        <v>3.1587186261198684E-4</v>
      </c>
      <c r="M171" s="192">
        <v>6.2E-2</v>
      </c>
      <c r="N171" s="188"/>
      <c r="O171" s="209"/>
      <c r="P171" s="214"/>
      <c r="Q171" s="193">
        <v>34522</v>
      </c>
      <c r="R171" s="185">
        <v>45.9</v>
      </c>
      <c r="S171" s="134">
        <v>210</v>
      </c>
      <c r="T171" s="251">
        <f t="shared" si="34"/>
        <v>3.1587186261198684E-4</v>
      </c>
      <c r="U171" s="192">
        <v>0.22</v>
      </c>
      <c r="V171" s="212">
        <v>2.56</v>
      </c>
      <c r="W171" s="213">
        <v>1.4</v>
      </c>
      <c r="X171" s="214">
        <v>1.81</v>
      </c>
      <c r="Y171" s="193">
        <v>34551</v>
      </c>
      <c r="Z171" s="185">
        <v>40.5</v>
      </c>
      <c r="AA171" s="134">
        <v>228</v>
      </c>
      <c r="AB171" s="251">
        <f>ND代替値*2.71828^(-(0.69315/2.06)*(B171-事故日Cb)/365.25)</f>
        <v>3.1587186261198684E-4</v>
      </c>
      <c r="AC171" s="205">
        <v>4.5999999999999999E-2</v>
      </c>
      <c r="AD171" s="212">
        <v>0.36</v>
      </c>
      <c r="AE171" s="213">
        <v>3.1</v>
      </c>
      <c r="AF171" s="214">
        <v>0.11</v>
      </c>
      <c r="AH171" s="152">
        <f t="shared" si="24"/>
        <v>8.2761599776703942</v>
      </c>
      <c r="AI171" s="152">
        <f t="shared" si="25"/>
        <v>0.63174372522397371</v>
      </c>
      <c r="AJ171" s="111">
        <f t="shared" si="9"/>
        <v>0.73544592568312306</v>
      </c>
      <c r="AK171" s="149">
        <f t="shared" si="10"/>
        <v>9.4851510512355624E-26</v>
      </c>
      <c r="AL171" s="150">
        <f t="shared" si="26"/>
        <v>999.99999307480937</v>
      </c>
    </row>
    <row r="172" spans="2:38" ht="12" customHeight="1" x14ac:dyDescent="0.2">
      <c r="B172" s="219">
        <v>34596</v>
      </c>
      <c r="C172" s="185">
        <v>82.8</v>
      </c>
      <c r="D172" s="134">
        <v>188</v>
      </c>
      <c r="E172" s="251">
        <f t="shared" si="28"/>
        <v>2.9614533271296882E-4</v>
      </c>
      <c r="F172" s="220">
        <v>4.1000000000000002E-2</v>
      </c>
      <c r="G172" s="212"/>
      <c r="H172" s="213"/>
      <c r="I172" s="214"/>
      <c r="J172" s="211">
        <v>135</v>
      </c>
      <c r="K172" s="134">
        <v>208</v>
      </c>
      <c r="L172" s="251">
        <f t="shared" si="31"/>
        <v>2.9614533271296882E-4</v>
      </c>
      <c r="M172" s="192">
        <v>0.17</v>
      </c>
      <c r="N172" s="188"/>
      <c r="O172" s="209"/>
      <c r="P172" s="214"/>
      <c r="Q172" s="193">
        <v>34590</v>
      </c>
      <c r="R172" s="185">
        <v>72.099999999999994</v>
      </c>
      <c r="S172" s="134">
        <v>171</v>
      </c>
      <c r="T172" s="251">
        <f t="shared" si="34"/>
        <v>2.9614533271296882E-4</v>
      </c>
      <c r="U172" s="192">
        <v>0.27</v>
      </c>
      <c r="V172" s="212"/>
      <c r="W172" s="213"/>
      <c r="X172" s="214"/>
      <c r="Y172" s="193"/>
      <c r="Z172" s="185"/>
      <c r="AA172" s="134"/>
      <c r="AB172" s="134"/>
      <c r="AC172" s="198"/>
      <c r="AD172" s="212"/>
      <c r="AE172" s="213"/>
      <c r="AF172" s="214"/>
      <c r="AH172" s="152">
        <f t="shared" si="24"/>
        <v>8.2396785983432004</v>
      </c>
      <c r="AI172" s="152">
        <f t="shared" si="25"/>
        <v>0.59229066542593767</v>
      </c>
      <c r="AJ172" s="111">
        <f t="shared" si="9"/>
        <v>0.73205910041020439</v>
      </c>
      <c r="AK172" s="149">
        <f t="shared" si="10"/>
        <v>3.8160984719742818E-26</v>
      </c>
      <c r="AL172" s="150">
        <f t="shared" si="26"/>
        <v>999.99999297078307</v>
      </c>
    </row>
    <row r="173" spans="2:38" ht="12" customHeight="1" x14ac:dyDescent="0.2">
      <c r="B173" s="219">
        <v>34842</v>
      </c>
      <c r="C173" s="185">
        <v>25.9</v>
      </c>
      <c r="D173" s="134">
        <v>199</v>
      </c>
      <c r="E173" s="251">
        <f t="shared" si="28"/>
        <v>2.3609328509328304E-4</v>
      </c>
      <c r="F173" s="220">
        <v>2.1000000000000001E-2</v>
      </c>
      <c r="G173" s="212"/>
      <c r="H173" s="213"/>
      <c r="I173" s="214"/>
      <c r="J173" s="208">
        <v>51.5</v>
      </c>
      <c r="K173" s="134">
        <v>218</v>
      </c>
      <c r="L173" s="251">
        <f t="shared" si="31"/>
        <v>2.3609328509328304E-4</v>
      </c>
      <c r="M173" s="192">
        <v>7.6999999999999999E-2</v>
      </c>
      <c r="N173" s="188"/>
      <c r="O173" s="209"/>
      <c r="P173" s="214"/>
      <c r="Q173" s="193">
        <v>34848</v>
      </c>
      <c r="R173" s="185">
        <v>48.8</v>
      </c>
      <c r="S173" s="134">
        <v>260</v>
      </c>
      <c r="T173" s="251">
        <f t="shared" si="34"/>
        <v>2.3609328509328304E-4</v>
      </c>
      <c r="U173" s="192">
        <v>0.15</v>
      </c>
      <c r="V173" s="212"/>
      <c r="W173" s="213"/>
      <c r="X173" s="214"/>
      <c r="Y173" s="193">
        <v>34858</v>
      </c>
      <c r="Z173" s="185">
        <v>67.7</v>
      </c>
      <c r="AA173" s="134">
        <v>199</v>
      </c>
      <c r="AB173" s="251">
        <f>ND代替値*2.71828^(-(0.69315/2.06)*(B173-事故日Cb)/365.25)</f>
        <v>2.3609328509328304E-4</v>
      </c>
      <c r="AC173" s="252">
        <f>ND代替値*2.71828^(-(0.69315/30.07)*(Y173-調査開始日)/365.25)</f>
        <v>3.648766228705165E-3</v>
      </c>
      <c r="AD173" s="212"/>
      <c r="AE173" s="213"/>
      <c r="AF173" s="214"/>
      <c r="AH173" s="152">
        <f t="shared" si="24"/>
        <v>8.1127434895411419</v>
      </c>
      <c r="AI173" s="152">
        <f t="shared" si="25"/>
        <v>0.47218657018656607</v>
      </c>
      <c r="AJ173" s="111">
        <f t="shared" si="9"/>
        <v>0.72028006952412482</v>
      </c>
      <c r="AK173" s="149">
        <f t="shared" si="10"/>
        <v>1.555909290127528E-27</v>
      </c>
      <c r="AL173" s="150">
        <f t="shared" si="26"/>
        <v>999.99999260520417</v>
      </c>
    </row>
    <row r="174" spans="2:38" ht="12" customHeight="1" x14ac:dyDescent="0.2">
      <c r="B174" s="219">
        <v>34890</v>
      </c>
      <c r="C174" s="185">
        <v>45.5</v>
      </c>
      <c r="D174" s="134">
        <v>201</v>
      </c>
      <c r="E174" s="251">
        <f t="shared" si="28"/>
        <v>2.2588088851264017E-4</v>
      </c>
      <c r="F174" s="252">
        <f>ND代替値*2.71828^(-(0.69315/30.07)*(B174-事故日Cb)/365.25)</f>
        <v>4.0441023079801769E-3</v>
      </c>
      <c r="G174" s="212">
        <v>0.21099999999999999</v>
      </c>
      <c r="H174" s="213">
        <v>2.2000000000000002</v>
      </c>
      <c r="I174" s="214">
        <v>9.4E-2</v>
      </c>
      <c r="J174" s="208">
        <v>70</v>
      </c>
      <c r="K174" s="134">
        <v>222</v>
      </c>
      <c r="L174" s="251">
        <f t="shared" si="31"/>
        <v>2.2588088851264017E-4</v>
      </c>
      <c r="M174" s="192">
        <v>6.5000000000000002E-2</v>
      </c>
      <c r="N174" s="188"/>
      <c r="O174" s="209"/>
      <c r="P174" s="214"/>
      <c r="Q174" s="193">
        <v>34886</v>
      </c>
      <c r="R174" s="185">
        <v>57.5</v>
      </c>
      <c r="S174" s="134">
        <v>215</v>
      </c>
      <c r="T174" s="251">
        <f t="shared" si="34"/>
        <v>2.2588088851264017E-4</v>
      </c>
      <c r="U174" s="192">
        <v>0.21</v>
      </c>
      <c r="V174" s="212">
        <v>2.4700000000000002</v>
      </c>
      <c r="W174" s="213">
        <v>1.7</v>
      </c>
      <c r="X174" s="214">
        <v>1.48</v>
      </c>
      <c r="Y174" s="193">
        <v>34932</v>
      </c>
      <c r="Z174" s="185">
        <v>59.8</v>
      </c>
      <c r="AA174" s="134">
        <v>246</v>
      </c>
      <c r="AB174" s="251">
        <f>ND代替値*2.71828^(-(0.69315/2.06)*(B174-事故日Cb)/365.25)</f>
        <v>2.2588088851264017E-4</v>
      </c>
      <c r="AC174" s="252">
        <f>ND代替値*2.71828^(-(0.69315/30.07)*(Y174-調査開始日)/365.25)</f>
        <v>3.6317655086189936E-3</v>
      </c>
      <c r="AD174" s="212">
        <v>0.34</v>
      </c>
      <c r="AE174" s="213">
        <v>4.0999999999999996</v>
      </c>
      <c r="AF174" s="214">
        <v>8.3000000000000004E-2</v>
      </c>
      <c r="AH174" s="152">
        <f t="shared" si="24"/>
        <v>8.088204615960354</v>
      </c>
      <c r="AI174" s="152">
        <f t="shared" si="25"/>
        <v>0.45176177702528031</v>
      </c>
      <c r="AJ174" s="111">
        <f t="shared" si="9"/>
        <v>0.71800391655551388</v>
      </c>
      <c r="AK174" s="149">
        <f t="shared" si="10"/>
        <v>8.3336627813772632E-28</v>
      </c>
      <c r="AL174" s="150">
        <f t="shared" si="26"/>
        <v>999.99999253387193</v>
      </c>
    </row>
    <row r="175" spans="2:38" ht="12" customHeight="1" x14ac:dyDescent="0.2">
      <c r="B175" s="219">
        <v>34960</v>
      </c>
      <c r="C175" s="185">
        <v>111</v>
      </c>
      <c r="D175" s="134">
        <v>174</v>
      </c>
      <c r="E175" s="251">
        <f t="shared" si="28"/>
        <v>2.1177438955443802E-4</v>
      </c>
      <c r="F175" s="252">
        <f>ND代替値*2.71828^(-(0.69315/30.07)*(B175-事故日Cb)/365.25)</f>
        <v>4.0262758726848872E-3</v>
      </c>
      <c r="G175" s="212"/>
      <c r="H175" s="213"/>
      <c r="I175" s="214"/>
      <c r="J175" s="211">
        <v>150</v>
      </c>
      <c r="K175" s="134">
        <v>194</v>
      </c>
      <c r="L175" s="251">
        <f t="shared" si="31"/>
        <v>2.1177438955443802E-4</v>
      </c>
      <c r="M175" s="192">
        <v>0.14000000000000001</v>
      </c>
      <c r="N175" s="188"/>
      <c r="O175" s="209"/>
      <c r="P175" s="214"/>
      <c r="Q175" s="193">
        <v>34954</v>
      </c>
      <c r="R175" s="185">
        <v>48</v>
      </c>
      <c r="S175" s="134">
        <v>229</v>
      </c>
      <c r="T175" s="251">
        <f t="shared" si="34"/>
        <v>2.1177438955443802E-4</v>
      </c>
      <c r="U175" s="192">
        <v>0.15</v>
      </c>
      <c r="V175" s="212"/>
      <c r="W175" s="213"/>
      <c r="X175" s="214"/>
      <c r="Y175" s="193"/>
      <c r="Z175" s="185"/>
      <c r="AA175" s="134"/>
      <c r="AB175" s="134"/>
      <c r="AC175" s="198"/>
      <c r="AD175" s="212"/>
      <c r="AE175" s="213"/>
      <c r="AF175" s="214"/>
      <c r="AH175" s="152">
        <f t="shared" si="24"/>
        <v>8.0525517453697741</v>
      </c>
      <c r="AI175" s="152">
        <f t="shared" si="25"/>
        <v>0.42354877910887601</v>
      </c>
      <c r="AJ175" s="111">
        <f t="shared" si="9"/>
        <v>0.71469741403000719</v>
      </c>
      <c r="AK175" s="149">
        <f t="shared" si="10"/>
        <v>3.3528277656495379E-28</v>
      </c>
      <c r="AL175" s="150">
        <f t="shared" si="26"/>
        <v>999.99999242984541</v>
      </c>
    </row>
    <row r="176" spans="2:38" ht="12" customHeight="1" x14ac:dyDescent="0.2">
      <c r="B176" s="219">
        <v>35209</v>
      </c>
      <c r="C176" s="185">
        <v>21.1</v>
      </c>
      <c r="D176" s="134">
        <v>205</v>
      </c>
      <c r="E176" s="251">
        <f t="shared" si="28"/>
        <v>1.6836504159675292E-4</v>
      </c>
      <c r="F176" s="220">
        <v>2.5000000000000001E-2</v>
      </c>
      <c r="G176" s="212"/>
      <c r="H176" s="213"/>
      <c r="I176" s="214"/>
      <c r="J176" s="208">
        <v>39.299999999999997</v>
      </c>
      <c r="K176" s="134">
        <v>214</v>
      </c>
      <c r="L176" s="251">
        <f t="shared" si="31"/>
        <v>1.6836504159675292E-4</v>
      </c>
      <c r="M176" s="192">
        <v>2.5999999999999999E-2</v>
      </c>
      <c r="N176" s="188"/>
      <c r="O176" s="209"/>
      <c r="P176" s="214"/>
      <c r="Q176" s="193">
        <v>35214</v>
      </c>
      <c r="R176" s="185">
        <v>13</v>
      </c>
      <c r="S176" s="134">
        <v>248</v>
      </c>
      <c r="T176" s="251">
        <f t="shared" si="34"/>
        <v>1.6836504159675292E-4</v>
      </c>
      <c r="U176" s="192">
        <v>0.19</v>
      </c>
      <c r="V176" s="212"/>
      <c r="W176" s="213"/>
      <c r="X176" s="214"/>
      <c r="Y176" s="193">
        <v>35226</v>
      </c>
      <c r="Z176" s="185">
        <v>20.8</v>
      </c>
      <c r="AA176" s="134">
        <v>235</v>
      </c>
      <c r="AB176" s="251">
        <f>ND代替値*2.71828^(-(0.69315/2.06)*(B176-事故日Cb)/365.25)</f>
        <v>1.6836504159675292E-4</v>
      </c>
      <c r="AC176" s="252">
        <f>ND代替値*2.71828^(-(0.69315/30.07)*(Y176-調査開始日)/365.25)</f>
        <v>3.5650010131225564E-3</v>
      </c>
      <c r="AD176" s="212"/>
      <c r="AE176" s="213"/>
      <c r="AF176" s="214"/>
      <c r="AH176" s="152">
        <f t="shared" si="24"/>
        <v>7.9269984123594908</v>
      </c>
      <c r="AI176" s="152">
        <f t="shared" si="25"/>
        <v>0.33673008319350584</v>
      </c>
      <c r="AJ176" s="111">
        <f t="shared" si="9"/>
        <v>0.70305864556943076</v>
      </c>
      <c r="AK176" s="149">
        <f t="shared" si="10"/>
        <v>1.314707599924222E-29</v>
      </c>
      <c r="AL176" s="150">
        <f t="shared" si="26"/>
        <v>999.99999205980828</v>
      </c>
    </row>
    <row r="177" spans="2:38" ht="12" customHeight="1" x14ac:dyDescent="0.2">
      <c r="B177" s="219">
        <v>35272</v>
      </c>
      <c r="C177" s="185">
        <v>35.299999999999997</v>
      </c>
      <c r="D177" s="134">
        <v>233</v>
      </c>
      <c r="E177" s="251">
        <f t="shared" si="28"/>
        <v>1.588716763337415E-4</v>
      </c>
      <c r="F177" s="220">
        <v>3.9E-2</v>
      </c>
      <c r="G177" s="212">
        <v>0.14499999999999999</v>
      </c>
      <c r="H177" s="213">
        <v>2.4</v>
      </c>
      <c r="I177" s="214">
        <v>0.06</v>
      </c>
      <c r="J177" s="208">
        <v>46.4</v>
      </c>
      <c r="K177" s="134">
        <v>244</v>
      </c>
      <c r="L177" s="251">
        <f t="shared" si="31"/>
        <v>1.588716763337415E-4</v>
      </c>
      <c r="M177" s="192">
        <v>0.03</v>
      </c>
      <c r="N177" s="188"/>
      <c r="O177" s="209"/>
      <c r="P177" s="214"/>
      <c r="Q177" s="193">
        <v>35270</v>
      </c>
      <c r="R177" s="185">
        <v>109</v>
      </c>
      <c r="S177" s="134">
        <v>249</v>
      </c>
      <c r="T177" s="251">
        <f t="shared" si="34"/>
        <v>1.588716763337415E-4</v>
      </c>
      <c r="U177" s="192">
        <v>0.18</v>
      </c>
      <c r="V177" s="212">
        <v>3.37</v>
      </c>
      <c r="W177" s="213">
        <v>2.4</v>
      </c>
      <c r="X177" s="214">
        <v>1.4</v>
      </c>
      <c r="Y177" s="193">
        <v>35283</v>
      </c>
      <c r="Z177" s="185">
        <v>43.4</v>
      </c>
      <c r="AA177" s="134">
        <v>251</v>
      </c>
      <c r="AB177" s="251">
        <f>ND代替値*2.71828^(-(0.69315/2.06)*(B177-事故日Cb)/365.25)</f>
        <v>1.588716763337415E-4</v>
      </c>
      <c r="AC177" s="252">
        <f>ND代替値*2.71828^(-(0.69315/30.07)*(Y177-調査開始日)/365.25)</f>
        <v>3.5521996303442206E-3</v>
      </c>
      <c r="AD177" s="212">
        <v>0.34</v>
      </c>
      <c r="AE177" s="213">
        <v>3.7</v>
      </c>
      <c r="AF177" s="214">
        <v>9.0999999999999998E-2</v>
      </c>
      <c r="AH177" s="152">
        <f t="shared" ref="AH177:AH198" si="36">10*2.71828^(-(0.69315/30.07)*(B177-事故日Cb)/365.25)</f>
        <v>7.8955434248481282</v>
      </c>
      <c r="AI177" s="152">
        <f t="shared" ref="AI177:AI198" si="37">10*2.71828^(-(0.69315/2.06)*(B177-事故日Cb)/365.25)</f>
        <v>0.31774335266748299</v>
      </c>
      <c r="AJ177" s="111">
        <f t="shared" si="9"/>
        <v>0.70014406365961845</v>
      </c>
      <c r="AK177" s="149">
        <f t="shared" si="10"/>
        <v>5.7935793931604861E-30</v>
      </c>
      <c r="AL177" s="150">
        <f t="shared" ref="AL177:AL198" si="38">1000*2.71828^(-(0.69315/(1.277*10^9))*(B177-調査開始日)/365.25)</f>
        <v>999.99999196618455</v>
      </c>
    </row>
    <row r="178" spans="2:38" ht="12" customHeight="1" x14ac:dyDescent="0.2">
      <c r="B178" s="219">
        <v>35332</v>
      </c>
      <c r="C178" s="185">
        <v>110</v>
      </c>
      <c r="D178" s="134">
        <v>184</v>
      </c>
      <c r="E178" s="251">
        <f t="shared" si="28"/>
        <v>1.5032848936550607E-4</v>
      </c>
      <c r="F178" s="220">
        <v>3.5000000000000003E-2</v>
      </c>
      <c r="G178" s="212"/>
      <c r="H178" s="213"/>
      <c r="I178" s="214"/>
      <c r="J178" s="211">
        <v>225</v>
      </c>
      <c r="K178" s="134">
        <v>216</v>
      </c>
      <c r="L178" s="251">
        <f t="shared" si="31"/>
        <v>1.5032848936550607E-4</v>
      </c>
      <c r="M178" s="192">
        <v>7.3999999999999996E-2</v>
      </c>
      <c r="N178" s="188"/>
      <c r="O178" s="209"/>
      <c r="P178" s="214"/>
      <c r="Q178" s="193">
        <v>35318</v>
      </c>
      <c r="R178" s="185">
        <v>129</v>
      </c>
      <c r="S178" s="134">
        <v>250</v>
      </c>
      <c r="T178" s="251">
        <f t="shared" si="34"/>
        <v>1.5032848936550607E-4</v>
      </c>
      <c r="U178" s="192">
        <v>4.2000000000000003E-2</v>
      </c>
      <c r="V178" s="212"/>
      <c r="W178" s="213"/>
      <c r="X178" s="214"/>
      <c r="Y178" s="193"/>
      <c r="Z178" s="185"/>
      <c r="AA178" s="134"/>
      <c r="AB178" s="134"/>
      <c r="AC178" s="198"/>
      <c r="AD178" s="212"/>
      <c r="AE178" s="213"/>
      <c r="AF178" s="214"/>
      <c r="AH178" s="152">
        <f t="shared" si="36"/>
        <v>7.8657023432883104</v>
      </c>
      <c r="AI178" s="152">
        <f t="shared" si="37"/>
        <v>0.3006569787310121</v>
      </c>
      <c r="AJ178" s="111">
        <f t="shared" si="9"/>
        <v>0.697379505375746</v>
      </c>
      <c r="AK178" s="149">
        <f t="shared" si="10"/>
        <v>2.654676002797165E-30</v>
      </c>
      <c r="AL178" s="150">
        <f t="shared" si="38"/>
        <v>999.99999187701894</v>
      </c>
    </row>
    <row r="179" spans="2:38" ht="12" customHeight="1" x14ac:dyDescent="0.2">
      <c r="B179" s="219">
        <v>35576</v>
      </c>
      <c r="C179" s="185">
        <v>49.6</v>
      </c>
      <c r="D179" s="134">
        <v>177</v>
      </c>
      <c r="E179" s="251">
        <f t="shared" si="28"/>
        <v>1.200660460151427E-4</v>
      </c>
      <c r="F179" s="220">
        <v>0.03</v>
      </c>
      <c r="G179" s="212"/>
      <c r="H179" s="213"/>
      <c r="I179" s="214"/>
      <c r="J179" s="208">
        <v>68.5</v>
      </c>
      <c r="K179" s="134">
        <v>186</v>
      </c>
      <c r="L179" s="251">
        <f t="shared" si="31"/>
        <v>1.200660460151427E-4</v>
      </c>
      <c r="M179" s="192">
        <v>3.7999999999999999E-2</v>
      </c>
      <c r="N179" s="188"/>
      <c r="O179" s="209"/>
      <c r="P179" s="214"/>
      <c r="Q179" s="193">
        <v>35569</v>
      </c>
      <c r="R179" s="185">
        <v>24.6</v>
      </c>
      <c r="S179" s="134">
        <v>228</v>
      </c>
      <c r="T179" s="251">
        <f t="shared" si="34"/>
        <v>1.200660460151427E-4</v>
      </c>
      <c r="U179" s="192">
        <v>0.17</v>
      </c>
      <c r="V179" s="212"/>
      <c r="W179" s="213"/>
      <c r="X179" s="214"/>
      <c r="Y179" s="193">
        <v>35587</v>
      </c>
      <c r="Z179" s="185">
        <v>57.4</v>
      </c>
      <c r="AA179" s="134">
        <v>197</v>
      </c>
      <c r="AB179" s="251">
        <f>ND代替値*2.71828^(-(0.69315/2.06)*(B179-事故日Cb)/365.25)</f>
        <v>1.200660460151427E-4</v>
      </c>
      <c r="AC179" s="207">
        <v>0.03</v>
      </c>
      <c r="AD179" s="212"/>
      <c r="AE179" s="213"/>
      <c r="AF179" s="214"/>
      <c r="AH179" s="152">
        <f t="shared" si="36"/>
        <v>7.7455060560658708</v>
      </c>
      <c r="AI179" s="152">
        <f t="shared" si="37"/>
        <v>0.2401320920302854</v>
      </c>
      <c r="AJ179" s="111">
        <f t="shared" si="9"/>
        <v>0.68624897456414602</v>
      </c>
      <c r="AK179" s="149">
        <f t="shared" si="10"/>
        <v>1.1108977138100783E-31</v>
      </c>
      <c r="AL179" s="150">
        <f t="shared" si="38"/>
        <v>999.9999915144125</v>
      </c>
    </row>
    <row r="180" spans="2:38" ht="12" customHeight="1" x14ac:dyDescent="0.2">
      <c r="B180" s="219">
        <v>35618</v>
      </c>
      <c r="C180" s="185">
        <v>46.1</v>
      </c>
      <c r="D180" s="134">
        <v>216</v>
      </c>
      <c r="E180" s="251">
        <f t="shared" si="28"/>
        <v>1.1550920092739946E-4</v>
      </c>
      <c r="F180" s="220">
        <v>3.2000000000000001E-2</v>
      </c>
      <c r="G180" s="212">
        <v>0.16</v>
      </c>
      <c r="H180" s="213">
        <v>2.2000000000000002</v>
      </c>
      <c r="I180" s="214">
        <v>7.1999999999999995E-2</v>
      </c>
      <c r="J180" s="208">
        <v>60.8</v>
      </c>
      <c r="K180" s="134">
        <v>252</v>
      </c>
      <c r="L180" s="251">
        <f t="shared" si="31"/>
        <v>1.1550920092739946E-4</v>
      </c>
      <c r="M180" s="192">
        <v>3.3000000000000002E-2</v>
      </c>
      <c r="N180" s="188"/>
      <c r="O180" s="209"/>
      <c r="P180" s="214"/>
      <c r="Q180" s="193">
        <v>35625</v>
      </c>
      <c r="R180" s="185">
        <v>95</v>
      </c>
      <c r="S180" s="134">
        <v>274</v>
      </c>
      <c r="T180" s="251">
        <f t="shared" si="34"/>
        <v>1.1550920092739946E-4</v>
      </c>
      <c r="U180" s="192">
        <v>9.2999999999999999E-2</v>
      </c>
      <c r="V180" s="212">
        <v>0.86699999999999999</v>
      </c>
      <c r="W180" s="213">
        <v>1.3</v>
      </c>
      <c r="X180" s="214">
        <v>0.64200000000000002</v>
      </c>
      <c r="Y180" s="193">
        <v>35646</v>
      </c>
      <c r="Z180" s="185">
        <v>46.7</v>
      </c>
      <c r="AA180" s="134">
        <v>231</v>
      </c>
      <c r="AB180" s="251">
        <f>ND代替値*2.71828^(-(0.69315/2.06)*(B180-事故日Cb)/365.25)</f>
        <v>1.1550920092739946E-4</v>
      </c>
      <c r="AC180" s="252">
        <f>ND代替値*2.71828^(-(0.69315/30.07)*(Y180-調査開始日)/365.25)</f>
        <v>3.4717466568079396E-3</v>
      </c>
      <c r="AD180" s="212">
        <v>0.28000000000000003</v>
      </c>
      <c r="AE180" s="213">
        <v>3.8</v>
      </c>
      <c r="AF180" s="214">
        <v>7.3999999999999996E-2</v>
      </c>
      <c r="AH180" s="152">
        <f t="shared" si="36"/>
        <v>7.7250026073383466</v>
      </c>
      <c r="AI180" s="152">
        <f t="shared" si="37"/>
        <v>0.23101840185479891</v>
      </c>
      <c r="AJ180" s="111">
        <f t="shared" si="9"/>
        <v>0.68435106428403181</v>
      </c>
      <c r="AK180" s="149">
        <f t="shared" si="10"/>
        <v>6.4330846463059828E-32</v>
      </c>
      <c r="AL180" s="150">
        <f t="shared" si="38"/>
        <v>999.99999145199649</v>
      </c>
    </row>
    <row r="181" spans="2:38" ht="12" customHeight="1" x14ac:dyDescent="0.2">
      <c r="B181" s="219">
        <v>35698</v>
      </c>
      <c r="C181" s="185">
        <v>142</v>
      </c>
      <c r="D181" s="134">
        <v>181</v>
      </c>
      <c r="E181" s="251">
        <f t="shared" si="28"/>
        <v>1.0730245700687685E-4</v>
      </c>
      <c r="F181" s="220">
        <v>3.3000000000000002E-2</v>
      </c>
      <c r="G181" s="212"/>
      <c r="H181" s="213"/>
      <c r="I181" s="214"/>
      <c r="J181" s="211">
        <v>218</v>
      </c>
      <c r="K181" s="134">
        <v>217</v>
      </c>
      <c r="L181" s="251">
        <f t="shared" si="31"/>
        <v>1.0730245700687685E-4</v>
      </c>
      <c r="M181" s="192">
        <v>0.1</v>
      </c>
      <c r="N181" s="188"/>
      <c r="O181" s="209"/>
      <c r="P181" s="214"/>
      <c r="Q181" s="193">
        <v>35682</v>
      </c>
      <c r="R181" s="185">
        <v>92.8</v>
      </c>
      <c r="S181" s="134">
        <v>223</v>
      </c>
      <c r="T181" s="251">
        <f t="shared" si="34"/>
        <v>1.0730245700687685E-4</v>
      </c>
      <c r="U181" s="192">
        <v>8.7999999999999995E-2</v>
      </c>
      <c r="V181" s="212"/>
      <c r="W181" s="213"/>
      <c r="X181" s="214"/>
      <c r="Y181" s="193"/>
      <c r="Z181" s="185"/>
      <c r="AA181" s="134"/>
      <c r="AB181" s="134"/>
      <c r="AC181" s="198"/>
      <c r="AD181" s="212"/>
      <c r="AE181" s="213"/>
      <c r="AF181" s="214"/>
      <c r="AH181" s="152">
        <f t="shared" si="36"/>
        <v>7.6860984493862201</v>
      </c>
      <c r="AI181" s="152">
        <f t="shared" si="37"/>
        <v>0.2146049140137537</v>
      </c>
      <c r="AJ181" s="111">
        <f t="shared" si="9"/>
        <v>0.68075050578306162</v>
      </c>
      <c r="AK181" s="149">
        <f t="shared" si="10"/>
        <v>2.2725076167248528E-32</v>
      </c>
      <c r="AL181" s="150">
        <f t="shared" si="38"/>
        <v>999.99999133310916</v>
      </c>
    </row>
    <row r="182" spans="2:38" ht="12" customHeight="1" x14ac:dyDescent="0.2">
      <c r="B182" s="219">
        <v>35942</v>
      </c>
      <c r="C182" s="185">
        <v>50.5</v>
      </c>
      <c r="D182" s="134">
        <v>214</v>
      </c>
      <c r="E182" s="251">
        <f t="shared" si="28"/>
        <v>8.5701531325849418E-5</v>
      </c>
      <c r="F182" s="252">
        <f>ND代替値*2.71828^(-(0.69315/30.07)*(B182-事故日Cb)/365.25)</f>
        <v>3.7843233502242728E-3</v>
      </c>
      <c r="G182" s="212"/>
      <c r="H182" s="213"/>
      <c r="I182" s="214"/>
      <c r="J182" s="208">
        <v>52.3</v>
      </c>
      <c r="K182" s="134">
        <v>231</v>
      </c>
      <c r="L182" s="251">
        <f t="shared" si="31"/>
        <v>8.5701531325849418E-5</v>
      </c>
      <c r="M182" s="192">
        <v>3.7999999999999999E-2</v>
      </c>
      <c r="N182" s="188"/>
      <c r="O182" s="188"/>
      <c r="P182" s="214"/>
      <c r="Q182" s="193">
        <v>35933</v>
      </c>
      <c r="R182" s="185">
        <v>25.4</v>
      </c>
      <c r="S182" s="134">
        <v>178</v>
      </c>
      <c r="T182" s="251">
        <f t="shared" si="34"/>
        <v>8.5701531325849418E-5</v>
      </c>
      <c r="U182" s="192">
        <v>4.4999999999999998E-2</v>
      </c>
      <c r="V182" s="212"/>
      <c r="W182" s="213"/>
      <c r="X182" s="214"/>
      <c r="Y182" s="193">
        <v>35947</v>
      </c>
      <c r="Z182" s="185">
        <v>51.4</v>
      </c>
      <c r="AA182" s="134">
        <v>215</v>
      </c>
      <c r="AB182" s="251">
        <f>ND代替値*2.71828^(-(0.69315/2.06)*(B182-事故日Cb)/365.25)</f>
        <v>8.5701531325849418E-5</v>
      </c>
      <c r="AC182" s="252">
        <f>ND代替値*2.71828^(-(0.69315/30.07)*(Y182-調査開始日)/365.25)</f>
        <v>3.4064186612684983E-3</v>
      </c>
      <c r="AD182" s="212"/>
      <c r="AE182" s="213"/>
      <c r="AF182" s="214"/>
      <c r="AH182" s="152">
        <f t="shared" si="36"/>
        <v>7.5686467004485456</v>
      </c>
      <c r="AI182" s="152">
        <f t="shared" si="37"/>
        <v>0.17140306265169883</v>
      </c>
      <c r="AJ182" s="111">
        <f t="shared" si="9"/>
        <v>0.66988538224383731</v>
      </c>
      <c r="AK182" s="149">
        <f t="shared" si="10"/>
        <v>9.5097236475395338E-34</v>
      </c>
      <c r="AL182" s="150">
        <f t="shared" si="38"/>
        <v>999.99999097050272</v>
      </c>
    </row>
    <row r="183" spans="2:38" ht="12" customHeight="1" x14ac:dyDescent="0.2">
      <c r="B183" s="219">
        <v>35982</v>
      </c>
      <c r="C183" s="185">
        <v>28.8</v>
      </c>
      <c r="D183" s="134">
        <v>203</v>
      </c>
      <c r="E183" s="251">
        <f t="shared" si="28"/>
        <v>8.2600965850878404E-5</v>
      </c>
      <c r="F183" s="252">
        <f>ND代替値*2.71828^(-(0.69315/30.07)*(B183-事故日Cb)/365.25)</f>
        <v>3.774782140241283E-3</v>
      </c>
      <c r="G183" s="212">
        <v>0.28999999999999998</v>
      </c>
      <c r="H183" s="213">
        <v>3.4</v>
      </c>
      <c r="I183" s="214">
        <v>8.5000000000000006E-2</v>
      </c>
      <c r="J183" s="208">
        <v>40.5</v>
      </c>
      <c r="K183" s="134">
        <v>242</v>
      </c>
      <c r="L183" s="251">
        <f t="shared" si="31"/>
        <v>8.2600965850878404E-5</v>
      </c>
      <c r="M183" s="252">
        <f>0.01*2.71828^(-(0.69315/30.07)*(B183-事故日Cb)/365.25)</f>
        <v>7.5495642804825659E-3</v>
      </c>
      <c r="N183" s="188"/>
      <c r="O183" s="188"/>
      <c r="P183" s="214"/>
      <c r="Q183" s="193">
        <v>35985</v>
      </c>
      <c r="R183" s="185">
        <v>83.7</v>
      </c>
      <c r="S183" s="134">
        <v>257</v>
      </c>
      <c r="T183" s="251">
        <f t="shared" si="34"/>
        <v>8.2600965850878404E-5</v>
      </c>
      <c r="U183" s="192">
        <v>7.0000000000000007E-2</v>
      </c>
      <c r="V183" s="212">
        <v>1.1000000000000001</v>
      </c>
      <c r="W183" s="213">
        <v>2.6</v>
      </c>
      <c r="X183" s="214">
        <v>0.43</v>
      </c>
      <c r="Y183" s="193">
        <v>36012</v>
      </c>
      <c r="Z183" s="185">
        <v>76.599999999999994</v>
      </c>
      <c r="AA183" s="134">
        <v>210</v>
      </c>
      <c r="AB183" s="251">
        <f>ND代替値*2.71828^(-(0.69315/2.06)*(B183-事故日Cb)/365.25)</f>
        <v>8.2600965850878404E-5</v>
      </c>
      <c r="AC183" s="252">
        <f>ND代替値*2.71828^(-(0.69315/30.07)*(Y183-調査開始日)/365.25)</f>
        <v>3.3924734792847239E-3</v>
      </c>
      <c r="AD183" s="212">
        <v>0.24</v>
      </c>
      <c r="AE183" s="213">
        <v>3.1</v>
      </c>
      <c r="AF183" s="214">
        <v>7.6999999999999999E-2</v>
      </c>
      <c r="AH183" s="152">
        <f t="shared" si="36"/>
        <v>7.5495642804825653</v>
      </c>
      <c r="AI183" s="152">
        <f t="shared" si="37"/>
        <v>0.16520193170175682</v>
      </c>
      <c r="AJ183" s="111">
        <f t="shared" si="9"/>
        <v>0.66812083294697755</v>
      </c>
      <c r="AK183" s="149">
        <f t="shared" si="10"/>
        <v>5.652114320244393E-34</v>
      </c>
      <c r="AL183" s="150">
        <f t="shared" si="38"/>
        <v>999.99999091105894</v>
      </c>
    </row>
    <row r="184" spans="2:38" ht="12" customHeight="1" x14ac:dyDescent="0.2">
      <c r="B184" s="219">
        <v>36066</v>
      </c>
      <c r="C184" s="185">
        <v>104</v>
      </c>
      <c r="D184" s="134">
        <v>155</v>
      </c>
      <c r="E184" s="251">
        <f t="shared" si="28"/>
        <v>7.6450066398179166E-5</v>
      </c>
      <c r="F184" s="221">
        <v>2.5999999999999999E-2</v>
      </c>
      <c r="G184" s="212"/>
      <c r="H184" s="213"/>
      <c r="I184" s="214"/>
      <c r="J184" s="211">
        <v>198</v>
      </c>
      <c r="K184" s="134">
        <v>207</v>
      </c>
      <c r="L184" s="251">
        <f t="shared" si="31"/>
        <v>7.6450066398179166E-5</v>
      </c>
      <c r="M184" s="192">
        <v>0.04</v>
      </c>
      <c r="N184" s="188"/>
      <c r="O184" s="188"/>
      <c r="P184" s="214"/>
      <c r="Q184" s="193">
        <v>36048</v>
      </c>
      <c r="R184" s="185">
        <v>199</v>
      </c>
      <c r="S184" s="134">
        <v>254</v>
      </c>
      <c r="T184" s="251">
        <f t="shared" si="34"/>
        <v>7.6450066398179166E-5</v>
      </c>
      <c r="U184" s="192">
        <v>0.11</v>
      </c>
      <c r="V184" s="212"/>
      <c r="W184" s="213"/>
      <c r="X184" s="214"/>
      <c r="Y184" s="193"/>
      <c r="Z184" s="185"/>
      <c r="AA184" s="134"/>
      <c r="AB184" s="134"/>
      <c r="AC184" s="222"/>
      <c r="AD184" s="212"/>
      <c r="AE184" s="213"/>
      <c r="AF184" s="214"/>
      <c r="AH184" s="152">
        <f t="shared" si="36"/>
        <v>7.5096476566396362</v>
      </c>
      <c r="AI184" s="152">
        <f t="shared" si="37"/>
        <v>0.15290013279635833</v>
      </c>
      <c r="AJ184" s="111">
        <f t="shared" si="9"/>
        <v>0.66443039408593252</v>
      </c>
      <c r="AK184" s="149">
        <f t="shared" si="10"/>
        <v>1.8954019499248126E-34</v>
      </c>
      <c r="AL184" s="150">
        <f t="shared" si="38"/>
        <v>999.99999078622727</v>
      </c>
    </row>
    <row r="185" spans="2:38" ht="12" customHeight="1" x14ac:dyDescent="0.2">
      <c r="B185" s="219">
        <v>36349</v>
      </c>
      <c r="C185" s="185"/>
      <c r="D185" s="134"/>
      <c r="E185" s="134"/>
      <c r="F185" s="220"/>
      <c r="G185" s="212"/>
      <c r="H185" s="213"/>
      <c r="I185" s="214"/>
      <c r="J185" s="185">
        <v>102</v>
      </c>
      <c r="K185" s="134">
        <v>257</v>
      </c>
      <c r="L185" s="251">
        <f t="shared" si="31"/>
        <v>5.8905169818447959E-5</v>
      </c>
      <c r="M185" s="220">
        <v>3.6999999999999998E-2</v>
      </c>
      <c r="N185" s="188">
        <v>0.32</v>
      </c>
      <c r="O185" s="188">
        <v>2.2999999999999998</v>
      </c>
      <c r="P185" s="214">
        <v>0.14099999999999999</v>
      </c>
      <c r="Q185" s="193">
        <v>36343</v>
      </c>
      <c r="R185" s="185">
        <v>128</v>
      </c>
      <c r="S185" s="134">
        <v>282</v>
      </c>
      <c r="T185" s="251">
        <f t="shared" si="34"/>
        <v>5.8905169818447959E-5</v>
      </c>
      <c r="U185" s="252">
        <f>ND代替値*2.71828^(-(0.69315/30.07)*(B185-事故日Cb)/365.25)</f>
        <v>3.6883567280626586E-3</v>
      </c>
      <c r="V185" s="212">
        <v>0.85</v>
      </c>
      <c r="W185" s="213">
        <v>1.5</v>
      </c>
      <c r="X185" s="214">
        <v>0.56000000000000005</v>
      </c>
      <c r="Y185" s="193">
        <v>36346</v>
      </c>
      <c r="Z185" s="185">
        <v>80.400000000000006</v>
      </c>
      <c r="AA185" s="134">
        <v>224</v>
      </c>
      <c r="AB185" s="251">
        <f t="shared" ref="AB185:AB197" si="39">ND代替値*2.71828^(-(0.69315/2.06)*(B185-事故日Cb)/365.25)</f>
        <v>5.8905169818447959E-5</v>
      </c>
      <c r="AC185" s="223">
        <v>0.11</v>
      </c>
      <c r="AD185" s="224">
        <v>1</v>
      </c>
      <c r="AE185" s="213">
        <v>2.21</v>
      </c>
      <c r="AF185" s="214">
        <v>0.45</v>
      </c>
      <c r="AH185" s="152">
        <f t="shared" si="36"/>
        <v>7.3767134561253167</v>
      </c>
      <c r="AI185" s="152">
        <f t="shared" si="37"/>
        <v>0.11781033963689591</v>
      </c>
      <c r="AJ185" s="111">
        <f t="shared" si="9"/>
        <v>0.65214650212210135</v>
      </c>
      <c r="AK185" s="149">
        <f t="shared" si="10"/>
        <v>4.7759067315915113E-36</v>
      </c>
      <c r="AL185" s="150">
        <f t="shared" si="38"/>
        <v>999.99999036566305</v>
      </c>
    </row>
    <row r="186" spans="2:38" ht="12" customHeight="1" x14ac:dyDescent="0.2">
      <c r="B186" s="219">
        <v>36368</v>
      </c>
      <c r="C186" s="185"/>
      <c r="D186" s="134"/>
      <c r="E186" s="134"/>
      <c r="F186" s="220"/>
      <c r="G186" s="212"/>
      <c r="H186" s="213"/>
      <c r="I186" s="214"/>
      <c r="J186" s="208"/>
      <c r="K186" s="134"/>
      <c r="L186" s="134"/>
      <c r="M186" s="220"/>
      <c r="N186" s="188"/>
      <c r="O186" s="188"/>
      <c r="P186" s="214"/>
      <c r="Q186" s="193"/>
      <c r="R186" s="185"/>
      <c r="S186" s="134"/>
      <c r="T186" s="134"/>
      <c r="U186" s="192"/>
      <c r="V186" s="212"/>
      <c r="W186" s="213"/>
      <c r="X186" s="214"/>
      <c r="Y186" s="193">
        <v>36368</v>
      </c>
      <c r="Z186" s="185">
        <v>116</v>
      </c>
      <c r="AA186" s="134">
        <v>246</v>
      </c>
      <c r="AB186" s="251">
        <f t="shared" si="39"/>
        <v>5.7883098439758929E-5</v>
      </c>
      <c r="AC186" s="252">
        <f>ND代替値*2.71828^(-(0.69315/30.07)*(Y186-調査開始日)/365.25)</f>
        <v>3.3171031978089772E-3</v>
      </c>
      <c r="AD186" s="224">
        <v>0.62</v>
      </c>
      <c r="AE186" s="213">
        <v>3.2</v>
      </c>
      <c r="AF186" s="214">
        <v>0.19</v>
      </c>
      <c r="AH186" s="152">
        <f t="shared" si="36"/>
        <v>7.3678733100487843</v>
      </c>
      <c r="AI186" s="152">
        <f t="shared" si="37"/>
        <v>0.11576619687951786</v>
      </c>
      <c r="AJ186" s="111">
        <f t="shared" si="9"/>
        <v>0.65132997114272817</v>
      </c>
      <c r="AK186" s="149">
        <f t="shared" si="10"/>
        <v>3.7301498703020202E-36</v>
      </c>
      <c r="AL186" s="150">
        <f t="shared" si="38"/>
        <v>999.99999033742733</v>
      </c>
    </row>
    <row r="187" spans="2:38" ht="12" customHeight="1" x14ac:dyDescent="0.2">
      <c r="B187" s="219">
        <v>36713</v>
      </c>
      <c r="C187" s="185"/>
      <c r="D187" s="134"/>
      <c r="E187" s="134"/>
      <c r="F187" s="220"/>
      <c r="G187" s="212"/>
      <c r="H187" s="213"/>
      <c r="I187" s="214"/>
      <c r="J187" s="208">
        <v>36.299999999999997</v>
      </c>
      <c r="K187" s="134">
        <v>240</v>
      </c>
      <c r="L187" s="251">
        <f t="shared" ref="L187:L197" si="40">ND代替値*2.71828^(-(0.69315/2.06)*(B187-事故日Cb)/365.25)</f>
        <v>4.2123258420530393E-5</v>
      </c>
      <c r="M187" s="221">
        <v>3.6999999999999998E-2</v>
      </c>
      <c r="N187" s="188">
        <v>0.28199999999999997</v>
      </c>
      <c r="O187" s="188">
        <v>2.2000000000000002</v>
      </c>
      <c r="P187" s="214">
        <v>0.128</v>
      </c>
      <c r="Q187" s="193">
        <v>36711</v>
      </c>
      <c r="R187" s="185">
        <v>24.9</v>
      </c>
      <c r="S187" s="134">
        <v>284</v>
      </c>
      <c r="T187" s="251">
        <f t="shared" ref="T187:T197" si="41">ND代替値*2.71828^(-(0.69315/2.06)*(B187-事故日Cb)/365.25)</f>
        <v>4.2123258420530393E-5</v>
      </c>
      <c r="U187" s="192">
        <v>4.4999999999999998E-2</v>
      </c>
      <c r="V187" s="212">
        <v>0.68799999999999994</v>
      </c>
      <c r="W187" s="213">
        <v>1.4</v>
      </c>
      <c r="X187" s="214">
        <v>0.505</v>
      </c>
      <c r="Y187" s="193">
        <v>36713</v>
      </c>
      <c r="Z187" s="185">
        <v>42.6</v>
      </c>
      <c r="AA187" s="134">
        <v>216</v>
      </c>
      <c r="AB187" s="251">
        <f t="shared" si="39"/>
        <v>4.2123258420530393E-5</v>
      </c>
      <c r="AC187" s="252">
        <f>ND代替値*2.71828^(-(0.69315/30.07)*(Y187-調査開始日)/365.25)</f>
        <v>3.2456598252276949E-3</v>
      </c>
      <c r="AD187" s="224">
        <v>0.11</v>
      </c>
      <c r="AE187" s="213">
        <v>2.9</v>
      </c>
      <c r="AF187" s="214">
        <v>3.6999999999999998E-2</v>
      </c>
      <c r="AH187" s="152">
        <f t="shared" si="36"/>
        <v>7.2091849344898957</v>
      </c>
      <c r="AI187" s="152">
        <f t="shared" si="37"/>
        <v>8.4246516841060798E-2</v>
      </c>
      <c r="AJ187" s="111">
        <f t="shared" si="9"/>
        <v>0.63668004178106852</v>
      </c>
      <c r="AK187" s="149">
        <f t="shared" si="10"/>
        <v>4.1961162201216336E-38</v>
      </c>
      <c r="AL187" s="150">
        <f t="shared" si="38"/>
        <v>999.9999898247255</v>
      </c>
    </row>
    <row r="188" spans="2:38" ht="12" customHeight="1" x14ac:dyDescent="0.2">
      <c r="B188" s="219">
        <v>37090</v>
      </c>
      <c r="C188" s="185"/>
      <c r="D188" s="134"/>
      <c r="E188" s="134"/>
      <c r="F188" s="220"/>
      <c r="G188" s="212"/>
      <c r="H188" s="213"/>
      <c r="I188" s="214"/>
      <c r="J188" s="208">
        <v>40.299999999999997</v>
      </c>
      <c r="K188" s="134">
        <v>241</v>
      </c>
      <c r="L188" s="251">
        <f t="shared" si="40"/>
        <v>2.9763868774259601E-5</v>
      </c>
      <c r="M188" s="220">
        <v>4.7E-2</v>
      </c>
      <c r="N188" s="188">
        <v>0.33</v>
      </c>
      <c r="O188" s="188">
        <v>1.9</v>
      </c>
      <c r="P188" s="214">
        <v>0.17699999999999999</v>
      </c>
      <c r="Q188" s="193">
        <v>37088</v>
      </c>
      <c r="R188" s="185">
        <v>28.3</v>
      </c>
      <c r="S188" s="134">
        <v>297</v>
      </c>
      <c r="T188" s="251">
        <f t="shared" si="41"/>
        <v>2.9763868774259601E-5</v>
      </c>
      <c r="U188" s="192">
        <v>6.0999999999999999E-2</v>
      </c>
      <c r="V188" s="212">
        <v>0.77</v>
      </c>
      <c r="W188" s="213">
        <v>1.6</v>
      </c>
      <c r="X188" s="214">
        <v>0.48099999999999998</v>
      </c>
      <c r="Y188" s="193">
        <v>37082</v>
      </c>
      <c r="Z188" s="185">
        <v>31.1</v>
      </c>
      <c r="AA188" s="134">
        <v>221</v>
      </c>
      <c r="AB188" s="251">
        <f t="shared" si="39"/>
        <v>2.9763868774259601E-5</v>
      </c>
      <c r="AC188" s="207">
        <v>5.8000000000000003E-2</v>
      </c>
      <c r="AD188" s="224">
        <v>0.35</v>
      </c>
      <c r="AE188" s="213">
        <v>2.5</v>
      </c>
      <c r="AF188" s="214">
        <v>0.14000000000000001</v>
      </c>
      <c r="AH188" s="152">
        <f t="shared" si="36"/>
        <v>7.0396830569098414</v>
      </c>
      <c r="AI188" s="152">
        <f t="shared" si="37"/>
        <v>5.95277375485192E-2</v>
      </c>
      <c r="AJ188" s="111">
        <f t="shared" si="9"/>
        <v>0.62104778853887477</v>
      </c>
      <c r="AK188" s="149">
        <f t="shared" si="10"/>
        <v>3.1131723755387907E-40</v>
      </c>
      <c r="AL188" s="150">
        <f t="shared" si="38"/>
        <v>999.99998926446858</v>
      </c>
    </row>
    <row r="189" spans="2:38" ht="12" customHeight="1" x14ac:dyDescent="0.2">
      <c r="B189" s="219">
        <v>37441</v>
      </c>
      <c r="C189" s="185"/>
      <c r="D189" s="134"/>
      <c r="E189" s="134"/>
      <c r="F189" s="220"/>
      <c r="G189" s="212"/>
      <c r="H189" s="213"/>
      <c r="I189" s="214"/>
      <c r="J189" s="208">
        <v>64.400000000000006</v>
      </c>
      <c r="K189" s="134">
        <v>246</v>
      </c>
      <c r="L189" s="251">
        <f t="shared" si="40"/>
        <v>2.154066221650061E-5</v>
      </c>
      <c r="M189" s="221">
        <v>3.4000000000000002E-2</v>
      </c>
      <c r="N189" s="188">
        <v>0.31</v>
      </c>
      <c r="O189" s="188">
        <v>2.5</v>
      </c>
      <c r="P189" s="214">
        <v>0.12</v>
      </c>
      <c r="Q189" s="193">
        <v>37453</v>
      </c>
      <c r="R189" s="185">
        <v>53.9</v>
      </c>
      <c r="S189" s="134">
        <v>191</v>
      </c>
      <c r="T189" s="251">
        <f t="shared" si="41"/>
        <v>2.154066221650061E-5</v>
      </c>
      <c r="U189" s="192">
        <v>2.8000000000000001E-2</v>
      </c>
      <c r="V189" s="212">
        <v>0.34100000000000003</v>
      </c>
      <c r="W189" s="213">
        <v>1.1000000000000001</v>
      </c>
      <c r="X189" s="214">
        <v>0.312</v>
      </c>
      <c r="Y189" s="193">
        <v>37446</v>
      </c>
      <c r="Z189" s="185">
        <v>43.9</v>
      </c>
      <c r="AA189" s="134">
        <v>215</v>
      </c>
      <c r="AB189" s="251">
        <f t="shared" si="39"/>
        <v>2.154066221650061E-5</v>
      </c>
      <c r="AC189" s="223">
        <v>0.09</v>
      </c>
      <c r="AD189" s="224">
        <v>0.28000000000000003</v>
      </c>
      <c r="AE189" s="213">
        <v>2.4</v>
      </c>
      <c r="AF189" s="214">
        <v>0.114</v>
      </c>
      <c r="AH189" s="152">
        <f t="shared" si="36"/>
        <v>6.8854554329429893</v>
      </c>
      <c r="AI189" s="152">
        <f t="shared" si="37"/>
        <v>4.3081324433001215E-2</v>
      </c>
      <c r="AJ189" s="111">
        <f t="shared" ref="AJ189:AJ208" si="42">1*2.71828^(-(0.69315/28.78)*(B189-調査開始日)/365.25)</f>
        <v>0.60683884050594616</v>
      </c>
      <c r="AK189" s="149">
        <f t="shared" ref="AK189:AK208" si="43">20*2.71828^(-(0.69315/0.1459)*(B189-調査開始日)/365.25)</f>
        <v>3.239148443839384E-42</v>
      </c>
      <c r="AL189" s="150">
        <f t="shared" si="38"/>
        <v>999.99998874285006</v>
      </c>
    </row>
    <row r="190" spans="2:38" ht="12" customHeight="1" x14ac:dyDescent="0.2">
      <c r="B190" s="219">
        <v>37809</v>
      </c>
      <c r="C190" s="185"/>
      <c r="D190" s="134"/>
      <c r="E190" s="134"/>
      <c r="F190" s="220"/>
      <c r="G190" s="212"/>
      <c r="H190" s="213"/>
      <c r="I190" s="214"/>
      <c r="J190" s="208">
        <v>55.8</v>
      </c>
      <c r="K190" s="134">
        <v>236.1</v>
      </c>
      <c r="L190" s="251">
        <f t="shared" si="40"/>
        <v>1.5347132793116557E-5</v>
      </c>
      <c r="M190" s="252">
        <f>0.01*2.71828^(-(0.69315/30.07)*(B190-事故日Cb)/365.25)</f>
        <v>6.7273851092846861E-3</v>
      </c>
      <c r="N190" s="188">
        <v>0.23100000000000001</v>
      </c>
      <c r="O190" s="188">
        <v>2.2999999999999998</v>
      </c>
      <c r="P190" s="214">
        <v>0.10100000000000001</v>
      </c>
      <c r="Q190" s="193">
        <v>37804</v>
      </c>
      <c r="R190" s="185">
        <v>49.6</v>
      </c>
      <c r="S190" s="134">
        <v>224.3</v>
      </c>
      <c r="T190" s="251">
        <f t="shared" si="41"/>
        <v>1.5347132793116557E-5</v>
      </c>
      <c r="U190" s="192">
        <v>5.1999999999999998E-2</v>
      </c>
      <c r="V190" s="212">
        <v>0.45500000000000002</v>
      </c>
      <c r="W190" s="213">
        <v>1.4</v>
      </c>
      <c r="X190" s="214">
        <v>0.33200000000000002</v>
      </c>
      <c r="Y190" s="193">
        <v>37818</v>
      </c>
      <c r="Z190" s="185">
        <v>59.1</v>
      </c>
      <c r="AA190" s="134">
        <v>222</v>
      </c>
      <c r="AB190" s="251">
        <f t="shared" si="39"/>
        <v>1.5347132793116557E-5</v>
      </c>
      <c r="AC190" s="223">
        <v>6.3E-2</v>
      </c>
      <c r="AD190" s="224">
        <v>0.44</v>
      </c>
      <c r="AE190" s="213">
        <v>2.5</v>
      </c>
      <c r="AF190" s="214">
        <v>0.17699999999999999</v>
      </c>
      <c r="AH190" s="152">
        <f t="shared" si="36"/>
        <v>6.7273851092846861</v>
      </c>
      <c r="AI190" s="152">
        <f t="shared" si="37"/>
        <v>3.0694265586233116E-2</v>
      </c>
      <c r="AJ190" s="111">
        <f t="shared" si="42"/>
        <v>0.59229066525659946</v>
      </c>
      <c r="AK190" s="149">
        <f t="shared" si="43"/>
        <v>2.7016359511249285E-44</v>
      </c>
      <c r="AL190" s="150">
        <f t="shared" si="38"/>
        <v>999.99998819596817</v>
      </c>
    </row>
    <row r="191" spans="2:38" ht="12" customHeight="1" x14ac:dyDescent="0.2">
      <c r="B191" s="219">
        <v>38173</v>
      </c>
      <c r="C191" s="185"/>
      <c r="D191" s="134"/>
      <c r="E191" s="134"/>
      <c r="F191" s="220"/>
      <c r="G191" s="212"/>
      <c r="H191" s="213"/>
      <c r="I191" s="214"/>
      <c r="J191" s="208">
        <v>52.8</v>
      </c>
      <c r="K191" s="134">
        <v>254</v>
      </c>
      <c r="L191" s="251">
        <f t="shared" si="40"/>
        <v>1.0974779338573146E-5</v>
      </c>
      <c r="M191" s="252">
        <f>0.01*2.71828^(-(0.69315/30.07)*(B191-事故日Cb)/365.25)</f>
        <v>6.5746031300829913E-3</v>
      </c>
      <c r="N191" s="188">
        <v>0.14000000000000001</v>
      </c>
      <c r="O191" s="188">
        <v>1.1000000000000001</v>
      </c>
      <c r="P191" s="214">
        <v>0.123</v>
      </c>
      <c r="Q191" s="193">
        <v>38188</v>
      </c>
      <c r="R191" s="185">
        <v>52.2</v>
      </c>
      <c r="S191" s="134">
        <v>244.6</v>
      </c>
      <c r="T191" s="251">
        <f t="shared" si="41"/>
        <v>1.0974779338573146E-5</v>
      </c>
      <c r="U191" s="192">
        <v>7.4999999999999997E-2</v>
      </c>
      <c r="V191" s="212">
        <v>0.88</v>
      </c>
      <c r="W191" s="213">
        <v>2.4</v>
      </c>
      <c r="X191" s="214">
        <v>0.36</v>
      </c>
      <c r="Y191" s="193">
        <v>38190</v>
      </c>
      <c r="Z191" s="185">
        <v>53.2</v>
      </c>
      <c r="AA191" s="134">
        <v>243</v>
      </c>
      <c r="AB191" s="251">
        <f t="shared" si="39"/>
        <v>1.0974779338573146E-5</v>
      </c>
      <c r="AC191" s="223">
        <v>6.6000000000000003E-2</v>
      </c>
      <c r="AD191" s="224">
        <v>0.4</v>
      </c>
      <c r="AE191" s="213">
        <v>3.3</v>
      </c>
      <c r="AF191" s="214">
        <v>0.122</v>
      </c>
      <c r="AH191" s="152">
        <f t="shared" si="36"/>
        <v>6.5746031300829912</v>
      </c>
      <c r="AI191" s="152">
        <f t="shared" si="37"/>
        <v>2.1949558677146291E-2</v>
      </c>
      <c r="AJ191" s="111">
        <f t="shared" si="42"/>
        <v>0.5782437600677407</v>
      </c>
      <c r="AK191" s="149">
        <f t="shared" si="43"/>
        <v>2.3736599294101671E-46</v>
      </c>
      <c r="AL191" s="150">
        <f t="shared" si="38"/>
        <v>999.9999876550304</v>
      </c>
    </row>
    <row r="192" spans="2:38" ht="12" customHeight="1" x14ac:dyDescent="0.2">
      <c r="B192" s="219">
        <v>38553</v>
      </c>
      <c r="C192" s="185"/>
      <c r="D192" s="134"/>
      <c r="E192" s="134"/>
      <c r="F192" s="220"/>
      <c r="G192" s="212"/>
      <c r="H192" s="213"/>
      <c r="I192" s="214"/>
      <c r="J192" s="208">
        <v>212</v>
      </c>
      <c r="K192" s="134">
        <v>258.89999999999998</v>
      </c>
      <c r="L192" s="251">
        <f t="shared" si="40"/>
        <v>7.7332662072997413E-6</v>
      </c>
      <c r="M192" s="220">
        <v>4.3999999999999997E-2</v>
      </c>
      <c r="N192" s="188">
        <v>0.32</v>
      </c>
      <c r="O192" s="188">
        <v>2.9</v>
      </c>
      <c r="P192" s="214">
        <v>0.11</v>
      </c>
      <c r="Q192" s="193">
        <v>38561</v>
      </c>
      <c r="R192" s="185">
        <v>96.9</v>
      </c>
      <c r="S192" s="134">
        <v>275.2</v>
      </c>
      <c r="T192" s="251">
        <f t="shared" si="41"/>
        <v>7.7332662072997413E-6</v>
      </c>
      <c r="U192" s="192">
        <v>5.1999999999999998E-2</v>
      </c>
      <c r="V192" s="212">
        <v>0.69</v>
      </c>
      <c r="W192" s="213">
        <v>1.7</v>
      </c>
      <c r="X192" s="214">
        <v>0.4</v>
      </c>
      <c r="Y192" s="193">
        <v>38553</v>
      </c>
      <c r="Z192" s="185">
        <v>58.6</v>
      </c>
      <c r="AA192" s="134">
        <v>263</v>
      </c>
      <c r="AB192" s="251">
        <f t="shared" si="39"/>
        <v>7.7332662072997413E-6</v>
      </c>
      <c r="AC192" s="223">
        <v>9.1999999999999998E-2</v>
      </c>
      <c r="AD192" s="224">
        <v>0.56999999999999995</v>
      </c>
      <c r="AE192" s="213">
        <v>2.6</v>
      </c>
      <c r="AF192" s="214">
        <v>0.224</v>
      </c>
      <c r="AH192" s="152">
        <f t="shared" si="36"/>
        <v>6.4188060958695603</v>
      </c>
      <c r="AI192" s="152">
        <f t="shared" si="37"/>
        <v>1.5466532414599481E-2</v>
      </c>
      <c r="AJ192" s="111">
        <f t="shared" si="42"/>
        <v>0.5639347110925218</v>
      </c>
      <c r="AK192" s="149">
        <f t="shared" si="43"/>
        <v>1.6936645061510569E-48</v>
      </c>
      <c r="AL192" s="150">
        <f t="shared" si="38"/>
        <v>999.99998709031536</v>
      </c>
    </row>
    <row r="193" spans="1:39" ht="12" customHeight="1" x14ac:dyDescent="0.2">
      <c r="B193" s="219">
        <v>38908</v>
      </c>
      <c r="C193" s="185"/>
      <c r="D193" s="134"/>
      <c r="E193" s="134"/>
      <c r="F193" s="220"/>
      <c r="G193" s="212"/>
      <c r="H193" s="213"/>
      <c r="I193" s="214"/>
      <c r="J193" s="208">
        <v>83.2</v>
      </c>
      <c r="K193" s="134">
        <v>178.7</v>
      </c>
      <c r="L193" s="251">
        <f t="shared" si="40"/>
        <v>5.5761222192328478E-6</v>
      </c>
      <c r="M193" s="220">
        <v>2.9000000000000001E-2</v>
      </c>
      <c r="N193" s="188">
        <v>0.65400000000000003</v>
      </c>
      <c r="O193" s="188">
        <v>2.1</v>
      </c>
      <c r="P193" s="214">
        <v>0.307</v>
      </c>
      <c r="Q193" s="193">
        <v>38916</v>
      </c>
      <c r="R193" s="185">
        <v>107.4</v>
      </c>
      <c r="S193" s="134">
        <v>253.2</v>
      </c>
      <c r="T193" s="251">
        <f t="shared" si="41"/>
        <v>5.5761222192328478E-6</v>
      </c>
      <c r="U193" s="252">
        <f>ND代替値*2.71828^(-(0.69315/30.07)*(B193-事故日Cb)/365.25)</f>
        <v>3.1382980800144689E-3</v>
      </c>
      <c r="V193" s="212">
        <v>0.16400000000000001</v>
      </c>
      <c r="W193" s="213">
        <v>3.2</v>
      </c>
      <c r="X193" s="214">
        <v>5.0999999999999997E-2</v>
      </c>
      <c r="Y193" s="193">
        <v>38924</v>
      </c>
      <c r="Z193" s="185">
        <v>114.4</v>
      </c>
      <c r="AA193" s="134">
        <v>219</v>
      </c>
      <c r="AB193" s="251">
        <f t="shared" si="39"/>
        <v>5.5761222192328478E-6</v>
      </c>
      <c r="AC193" s="252">
        <f>ND代替値*2.71828^(-(0.69315/30.07)*(Y193-調査開始日)/365.25)</f>
        <v>2.8229454227733054E-3</v>
      </c>
      <c r="AD193" s="224">
        <v>0.41</v>
      </c>
      <c r="AE193" s="213">
        <v>2.9</v>
      </c>
      <c r="AF193" s="214">
        <v>0.14199999999999999</v>
      </c>
      <c r="AH193" s="152">
        <f t="shared" si="36"/>
        <v>6.2765961600289373</v>
      </c>
      <c r="AI193" s="152">
        <f t="shared" si="37"/>
        <v>1.1152244438465695E-2</v>
      </c>
      <c r="AJ193" s="111">
        <f t="shared" si="42"/>
        <v>0.55088713261809308</v>
      </c>
      <c r="AK193" s="149">
        <f t="shared" si="43"/>
        <v>1.6728591397676162E-50</v>
      </c>
      <c r="AL193" s="150">
        <f t="shared" si="38"/>
        <v>999.99998656275272</v>
      </c>
    </row>
    <row r="194" spans="1:39" ht="12" customHeight="1" x14ac:dyDescent="0.2">
      <c r="B194" s="219">
        <v>39287</v>
      </c>
      <c r="C194" s="185"/>
      <c r="D194" s="134"/>
      <c r="E194" s="134"/>
      <c r="F194" s="220"/>
      <c r="G194" s="212"/>
      <c r="H194" s="213"/>
      <c r="I194" s="214"/>
      <c r="J194" s="208">
        <v>137.1</v>
      </c>
      <c r="K194" s="134">
        <v>240</v>
      </c>
      <c r="L194" s="251">
        <f t="shared" si="40"/>
        <v>3.9327789264575518E-6</v>
      </c>
      <c r="M194" s="220">
        <v>3.5000000000000003E-2</v>
      </c>
      <c r="N194" s="188">
        <v>0.497</v>
      </c>
      <c r="O194" s="188">
        <v>2.2999999999999998</v>
      </c>
      <c r="P194" s="214">
        <v>0.216</v>
      </c>
      <c r="Q194" s="193">
        <v>39280</v>
      </c>
      <c r="R194" s="185">
        <v>140.6</v>
      </c>
      <c r="S194" s="134">
        <v>254.7</v>
      </c>
      <c r="T194" s="251">
        <f t="shared" si="41"/>
        <v>3.9327789264575518E-6</v>
      </c>
      <c r="U194" s="192">
        <v>5.1999999999999998E-2</v>
      </c>
      <c r="V194" s="212">
        <v>0.85</v>
      </c>
      <c r="W194" s="213">
        <v>2</v>
      </c>
      <c r="X194" s="214">
        <v>0.435</v>
      </c>
      <c r="Y194" s="193">
        <v>39282</v>
      </c>
      <c r="Z194" s="185">
        <v>114.7</v>
      </c>
      <c r="AA194" s="134">
        <v>225</v>
      </c>
      <c r="AB194" s="251">
        <f t="shared" si="39"/>
        <v>3.9327789264575518E-6</v>
      </c>
      <c r="AC194" s="252">
        <f>ND代替値*2.71828^(-(0.69315/30.07)*(Y194-調査開始日)/365.25)</f>
        <v>2.7598799173387057E-3</v>
      </c>
      <c r="AD194" s="224">
        <v>0.49</v>
      </c>
      <c r="AE194" s="213">
        <v>2.9</v>
      </c>
      <c r="AF194" s="214">
        <v>0.17199999999999999</v>
      </c>
      <c r="AH194" s="152">
        <f t="shared" si="36"/>
        <v>6.1282476824719883</v>
      </c>
      <c r="AI194" s="152">
        <f t="shared" si="37"/>
        <v>7.8655578529151036E-3</v>
      </c>
      <c r="AJ194" s="111">
        <f t="shared" si="42"/>
        <v>0.53729047016954701</v>
      </c>
      <c r="AK194" s="149">
        <f t="shared" si="43"/>
        <v>1.2092530327974784E-52</v>
      </c>
      <c r="AL194" s="150">
        <f t="shared" si="38"/>
        <v>999.99998599952369</v>
      </c>
    </row>
    <row r="195" spans="1:39" ht="12" customHeight="1" x14ac:dyDescent="0.2">
      <c r="B195" s="219">
        <v>39636</v>
      </c>
      <c r="C195" s="185"/>
      <c r="D195" s="134"/>
      <c r="E195" s="134"/>
      <c r="F195" s="220"/>
      <c r="G195" s="212"/>
      <c r="H195" s="213"/>
      <c r="I195" s="214"/>
      <c r="J195" s="208">
        <v>32.5</v>
      </c>
      <c r="K195" s="134">
        <v>239.2</v>
      </c>
      <c r="L195" s="251">
        <f t="shared" si="40"/>
        <v>2.8514737393600257E-6</v>
      </c>
      <c r="M195" s="252">
        <f>0.01*2.71828^(-(0.69315/30.07)*(B195-事故日Cb)/365.25)</f>
        <v>5.9947446934954076E-3</v>
      </c>
      <c r="N195" s="188">
        <v>7.8E-2</v>
      </c>
      <c r="O195" s="188">
        <v>3.3</v>
      </c>
      <c r="P195" s="214">
        <v>2.4E-2</v>
      </c>
      <c r="Q195" s="193">
        <v>39638</v>
      </c>
      <c r="R195" s="185">
        <v>56.6</v>
      </c>
      <c r="S195" s="134">
        <v>250.5</v>
      </c>
      <c r="T195" s="251">
        <f t="shared" si="41"/>
        <v>2.8514737393600257E-6</v>
      </c>
      <c r="U195" s="192">
        <v>9.1999999999999998E-2</v>
      </c>
      <c r="V195" s="212">
        <v>0.54</v>
      </c>
      <c r="W195" s="213">
        <v>3.3</v>
      </c>
      <c r="X195" s="214">
        <v>0.16</v>
      </c>
      <c r="Y195" s="193">
        <v>39652</v>
      </c>
      <c r="Z195" s="185">
        <v>65.5</v>
      </c>
      <c r="AA195" s="134">
        <v>262</v>
      </c>
      <c r="AB195" s="251">
        <f t="shared" si="39"/>
        <v>2.8514737393600257E-6</v>
      </c>
      <c r="AC195" s="221">
        <v>0.04</v>
      </c>
      <c r="AD195" s="224">
        <v>0.45</v>
      </c>
      <c r="AE195" s="213">
        <v>4</v>
      </c>
      <c r="AF195" s="214">
        <f>AD195/AE195</f>
        <v>0.1125</v>
      </c>
      <c r="AH195" s="152">
        <f t="shared" si="36"/>
        <v>5.9947446934954076</v>
      </c>
      <c r="AI195" s="152">
        <f t="shared" si="37"/>
        <v>5.7029474787200513E-3</v>
      </c>
      <c r="AJ195" s="111">
        <f t="shared" si="42"/>
        <v>0.52506704603528742</v>
      </c>
      <c r="AK195" s="149">
        <f t="shared" si="43"/>
        <v>1.2913462819158269E-54</v>
      </c>
      <c r="AL195" s="150">
        <f t="shared" si="38"/>
        <v>999.9999854808774</v>
      </c>
    </row>
    <row r="196" spans="1:39" ht="12" customHeight="1" x14ac:dyDescent="0.2">
      <c r="B196" s="219">
        <v>40009</v>
      </c>
      <c r="C196" s="185"/>
      <c r="D196" s="134"/>
      <c r="E196" s="134"/>
      <c r="F196" s="220"/>
      <c r="G196" s="212"/>
      <c r="H196" s="213"/>
      <c r="I196" s="214"/>
      <c r="J196" s="208">
        <v>70.7</v>
      </c>
      <c r="K196" s="134">
        <v>260.5</v>
      </c>
      <c r="L196" s="251">
        <f t="shared" si="40"/>
        <v>2.0222607123749458E-6</v>
      </c>
      <c r="M196" s="221">
        <v>3.7999999999999999E-2</v>
      </c>
      <c r="N196" s="188">
        <v>7.2999999999999995E-2</v>
      </c>
      <c r="O196" s="188">
        <v>2.6</v>
      </c>
      <c r="P196" s="214">
        <v>2.8000000000000001E-2</v>
      </c>
      <c r="Q196" s="193">
        <v>40016</v>
      </c>
      <c r="R196" s="185">
        <v>121.7</v>
      </c>
      <c r="S196" s="134">
        <v>206.7</v>
      </c>
      <c r="T196" s="251">
        <f t="shared" si="41"/>
        <v>2.0222607123749458E-6</v>
      </c>
      <c r="U196" s="252">
        <f>ND代替値*2.71828^(-(0.69315/30.07)*(B196-事故日Cb)/365.25)</f>
        <v>2.9276372952834746E-3</v>
      </c>
      <c r="V196" s="212">
        <v>0.27700000000000002</v>
      </c>
      <c r="W196" s="213">
        <v>2.4</v>
      </c>
      <c r="X196" s="214">
        <v>0.11700000000000001</v>
      </c>
      <c r="Y196" s="193">
        <v>39997</v>
      </c>
      <c r="Z196" s="185">
        <v>81.8</v>
      </c>
      <c r="AA196" s="134">
        <v>223</v>
      </c>
      <c r="AB196" s="251">
        <f t="shared" si="39"/>
        <v>2.0222607123749458E-6</v>
      </c>
      <c r="AC196" s="252">
        <f>ND代替値*2.71828^(-(0.69315/30.07)*(Y196-調査開始日)/365.25)</f>
        <v>2.6381106297832502E-3</v>
      </c>
      <c r="AD196" s="224">
        <v>7.6999999999999999E-2</v>
      </c>
      <c r="AE196" s="213">
        <v>4.0999999999999996</v>
      </c>
      <c r="AF196" s="214">
        <f>AD196/AE196</f>
        <v>1.8780487804878052E-2</v>
      </c>
      <c r="AH196" s="152">
        <f t="shared" si="36"/>
        <v>5.8552745905669488</v>
      </c>
      <c r="AI196" s="152">
        <f t="shared" si="37"/>
        <v>4.0445214247498912E-3</v>
      </c>
      <c r="AJ196" s="111">
        <f t="shared" si="42"/>
        <v>0.51231030827028889</v>
      </c>
      <c r="AK196" s="149">
        <f t="shared" si="43"/>
        <v>1.0092391103944722E-56</v>
      </c>
      <c r="AL196" s="150">
        <f t="shared" si="38"/>
        <v>999.99998492656482</v>
      </c>
    </row>
    <row r="197" spans="1:39" s="7" customFormat="1" ht="12" customHeight="1" x14ac:dyDescent="0.2">
      <c r="B197" s="219">
        <v>40364</v>
      </c>
      <c r="C197" s="185"/>
      <c r="D197" s="134"/>
      <c r="E197" s="134"/>
      <c r="F197" s="220"/>
      <c r="G197" s="212"/>
      <c r="H197" s="213"/>
      <c r="I197" s="214"/>
      <c r="J197" s="208">
        <v>38.6</v>
      </c>
      <c r="K197" s="134">
        <v>231.7</v>
      </c>
      <c r="L197" s="251">
        <f t="shared" si="40"/>
        <v>1.4581643239840026E-6</v>
      </c>
      <c r="M197" s="220">
        <v>5.8999999999999997E-2</v>
      </c>
      <c r="N197" s="188">
        <v>0.16300000000000001</v>
      </c>
      <c r="O197" s="188">
        <v>2.7</v>
      </c>
      <c r="P197" s="214">
        <f>N197/O197</f>
        <v>6.0370370370370366E-2</v>
      </c>
      <c r="Q197" s="193">
        <v>40371</v>
      </c>
      <c r="R197" s="185">
        <v>55.1</v>
      </c>
      <c r="S197" s="134">
        <v>258.39999999999998</v>
      </c>
      <c r="T197" s="251">
        <f t="shared" si="41"/>
        <v>1.4581643239840026E-6</v>
      </c>
      <c r="U197" s="192">
        <v>0.127</v>
      </c>
      <c r="V197" s="212">
        <v>0.79</v>
      </c>
      <c r="W197" s="213">
        <v>2.6</v>
      </c>
      <c r="X197" s="214">
        <f>V197/W197</f>
        <v>0.30384615384615388</v>
      </c>
      <c r="Y197" s="193">
        <v>40368</v>
      </c>
      <c r="Z197" s="185">
        <v>55.5</v>
      </c>
      <c r="AA197" s="134">
        <v>259</v>
      </c>
      <c r="AB197" s="251">
        <f t="shared" si="39"/>
        <v>1.4581643239840026E-6</v>
      </c>
      <c r="AC197" s="252">
        <f>ND代替値*2.71828^(-(0.69315/30.07)*(Y197-調査開始日)/365.25)</f>
        <v>2.5770592037618139E-3</v>
      </c>
      <c r="AD197" s="224">
        <v>6.5000000000000002E-2</v>
      </c>
      <c r="AE197" s="213">
        <v>3.4</v>
      </c>
      <c r="AF197" s="214">
        <f>AD197/AE197</f>
        <v>1.9117647058823531E-2</v>
      </c>
      <c r="AH197" s="275">
        <f t="shared" si="36"/>
        <v>5.7255498081982186</v>
      </c>
      <c r="AI197" s="275">
        <f t="shared" si="37"/>
        <v>2.9163286479680054E-3</v>
      </c>
      <c r="AJ197" s="276">
        <f t="shared" si="42"/>
        <v>0.50045714722356871</v>
      </c>
      <c r="AK197" s="277">
        <f t="shared" si="43"/>
        <v>9.9684138381754764E-59</v>
      </c>
      <c r="AL197" s="278">
        <f t="shared" si="38"/>
        <v>999.99998439900219</v>
      </c>
    </row>
    <row r="198" spans="1:39" s="7" customFormat="1" ht="12" customHeight="1" x14ac:dyDescent="0.2">
      <c r="B198" s="219">
        <v>40611</v>
      </c>
      <c r="C198" s="185"/>
      <c r="D198" s="134"/>
      <c r="E198" s="134"/>
      <c r="F198" s="220"/>
      <c r="G198" s="212"/>
      <c r="H198" s="213"/>
      <c r="I198" s="214"/>
      <c r="J198" s="208"/>
      <c r="K198" s="134"/>
      <c r="L198" s="134"/>
      <c r="M198" s="220"/>
      <c r="N198" s="188"/>
      <c r="O198" s="188"/>
      <c r="P198" s="214"/>
      <c r="Q198" s="193">
        <v>40611</v>
      </c>
      <c r="R198" s="185"/>
      <c r="S198" s="134"/>
      <c r="T198" s="134"/>
      <c r="U198" s="192"/>
      <c r="V198" s="212"/>
      <c r="W198" s="213"/>
      <c r="X198" s="214"/>
      <c r="Y198" s="193">
        <v>40611</v>
      </c>
      <c r="Z198" s="185"/>
      <c r="AA198" s="134"/>
      <c r="AB198" s="134"/>
      <c r="AC198" s="134"/>
      <c r="AD198" s="224"/>
      <c r="AE198" s="213"/>
      <c r="AF198" s="214"/>
      <c r="AH198" s="275">
        <f t="shared" si="36"/>
        <v>5.6369899602207401</v>
      </c>
      <c r="AI198" s="275">
        <f t="shared" si="37"/>
        <v>2.3228176657890797E-3</v>
      </c>
      <c r="AJ198" s="276">
        <f t="shared" ref="AJ198" si="44">1*2.71828^(-(0.69315/28.78)*(B198-調査開始日)/365.25)</f>
        <v>0.49237218715929065</v>
      </c>
      <c r="AK198" s="277">
        <f t="shared" ref="AK198" si="45">20*2.71828^(-(0.69315/0.1459)*(B198-調査開始日)/365.25)</f>
        <v>4.0118236706730489E-60</v>
      </c>
      <c r="AL198" s="278">
        <f t="shared" si="38"/>
        <v>999.9999840319374</v>
      </c>
    </row>
    <row r="199" spans="1:39" ht="12" customHeight="1" thickBot="1" x14ac:dyDescent="0.25">
      <c r="A199" s="113"/>
      <c r="B199" s="293">
        <v>40612</v>
      </c>
      <c r="C199" s="280"/>
      <c r="D199" s="288"/>
      <c r="E199" s="288"/>
      <c r="F199" s="294"/>
      <c r="G199" s="295"/>
      <c r="H199" s="296"/>
      <c r="I199" s="297"/>
      <c r="J199" s="298"/>
      <c r="K199" s="288"/>
      <c r="L199" s="288"/>
      <c r="M199" s="294"/>
      <c r="N199" s="284"/>
      <c r="O199" s="284"/>
      <c r="P199" s="297"/>
      <c r="Q199" s="299"/>
      <c r="R199" s="280"/>
      <c r="S199" s="288"/>
      <c r="T199" s="288"/>
      <c r="U199" s="288"/>
      <c r="V199" s="295"/>
      <c r="W199" s="296"/>
      <c r="X199" s="297"/>
      <c r="Y199" s="299"/>
      <c r="Z199" s="280"/>
      <c r="AA199" s="288"/>
      <c r="AB199" s="288"/>
      <c r="AC199" s="288"/>
      <c r="AD199" s="288"/>
      <c r="AE199" s="296"/>
      <c r="AF199" s="297"/>
      <c r="AG199" s="113"/>
      <c r="AH199" s="153"/>
      <c r="AI199" s="153"/>
      <c r="AJ199" s="114"/>
      <c r="AK199" s="158"/>
      <c r="AL199" s="159"/>
      <c r="AM199" s="113"/>
    </row>
    <row r="200" spans="1:39" ht="12" customHeight="1" x14ac:dyDescent="0.2">
      <c r="B200" s="250">
        <v>40613</v>
      </c>
      <c r="C200" s="229"/>
      <c r="D200" s="235"/>
      <c r="E200" s="235"/>
      <c r="F200" s="240"/>
      <c r="G200" s="241"/>
      <c r="H200" s="242"/>
      <c r="I200" s="243"/>
      <c r="J200" s="244"/>
      <c r="K200" s="235"/>
      <c r="L200" s="235"/>
      <c r="M200" s="240"/>
      <c r="N200" s="231"/>
      <c r="O200" s="231"/>
      <c r="P200" s="243"/>
      <c r="Q200" s="245">
        <v>40613</v>
      </c>
      <c r="R200" s="229"/>
      <c r="S200" s="235"/>
      <c r="T200" s="235"/>
      <c r="U200" s="236"/>
      <c r="V200" s="241"/>
      <c r="W200" s="242"/>
      <c r="X200" s="243"/>
      <c r="Y200" s="245">
        <v>40613</v>
      </c>
      <c r="Z200" s="229"/>
      <c r="AA200" s="235"/>
      <c r="AB200" s="235"/>
      <c r="AC200" s="235"/>
      <c r="AD200" s="246"/>
      <c r="AE200" s="242"/>
      <c r="AF200" s="243"/>
      <c r="AH200" s="300">
        <f t="shared" ref="AH200:AH208" si="46">10*2.71828^(-(0.69315/30.07)*(B200-事故日Fk)/365.25)</f>
        <v>10.00063112733014</v>
      </c>
      <c r="AI200" s="300">
        <f t="shared" ref="AI200:AI208" si="47">10*2.71828^(-(0.69315/2.06)*(B200-事故日Fk)/365.25)</f>
        <v>10.009216574735099</v>
      </c>
      <c r="AJ200" s="272">
        <f t="shared" si="42"/>
        <v>0.49230725784852297</v>
      </c>
      <c r="AK200" s="273">
        <f t="shared" si="43"/>
        <v>3.9088048501949678E-60</v>
      </c>
      <c r="AL200" s="274">
        <f t="shared" ref="AL200:AL208" si="48">1000*2.71828^(-(0.69315/(1.277*10^9))*(B200-調査開始日)/365.25)</f>
        <v>999.99998402896506</v>
      </c>
      <c r="AM200" s="7"/>
    </row>
    <row r="201" spans="1:39" ht="12" customHeight="1" x14ac:dyDescent="0.2">
      <c r="B201" s="219">
        <v>40614</v>
      </c>
      <c r="C201" s="185"/>
      <c r="D201" s="134"/>
      <c r="E201" s="134"/>
      <c r="F201" s="220"/>
      <c r="G201" s="212"/>
      <c r="H201" s="213"/>
      <c r="I201" s="214"/>
      <c r="J201" s="208"/>
      <c r="K201" s="134"/>
      <c r="L201" s="218"/>
      <c r="M201" s="220"/>
      <c r="N201" s="188"/>
      <c r="O201" s="188"/>
      <c r="P201" s="214"/>
      <c r="Q201" s="193"/>
      <c r="R201" s="185"/>
      <c r="S201" s="134"/>
      <c r="T201" s="218"/>
      <c r="U201" s="192"/>
      <c r="V201" s="212"/>
      <c r="W201" s="213"/>
      <c r="X201" s="214"/>
      <c r="Y201" s="193"/>
      <c r="Z201" s="185"/>
      <c r="AA201" s="134"/>
      <c r="AB201" s="218"/>
      <c r="AC201" s="218"/>
      <c r="AD201" s="224"/>
      <c r="AE201" s="213"/>
      <c r="AF201" s="214"/>
      <c r="AH201" s="152">
        <f t="shared" si="46"/>
        <v>10</v>
      </c>
      <c r="AI201" s="152">
        <f t="shared" si="47"/>
        <v>10</v>
      </c>
      <c r="AJ201" s="112">
        <f t="shared" si="42"/>
        <v>0.49227479640405475</v>
      </c>
      <c r="AK201" s="156">
        <f t="shared" si="43"/>
        <v>3.8582917519507794E-60</v>
      </c>
      <c r="AL201" s="157">
        <f t="shared" si="48"/>
        <v>999.99998402747894</v>
      </c>
    </row>
    <row r="202" spans="1:39" ht="12" customHeight="1" x14ac:dyDescent="0.2">
      <c r="B202" s="219">
        <v>40865</v>
      </c>
      <c r="C202" s="185"/>
      <c r="D202" s="134"/>
      <c r="E202" s="134"/>
      <c r="F202" s="220"/>
      <c r="G202" s="212"/>
      <c r="H202" s="213"/>
      <c r="I202" s="214"/>
      <c r="J202" s="208">
        <v>100</v>
      </c>
      <c r="K202" s="134">
        <v>210</v>
      </c>
      <c r="L202" s="251">
        <f>ND代替値*2.71828^(-(0.69315/2.06)*(B202-事故日Fk)/365.25)</f>
        <v>3.9677866780838964E-3</v>
      </c>
      <c r="M202" s="133">
        <v>16</v>
      </c>
      <c r="N202" s="188">
        <v>0.21</v>
      </c>
      <c r="O202" s="188">
        <v>5.4</v>
      </c>
      <c r="P202" s="214">
        <v>3.7999999999999999E-2</v>
      </c>
      <c r="Q202" s="193">
        <v>40871</v>
      </c>
      <c r="R202" s="185">
        <v>150</v>
      </c>
      <c r="S202" s="134">
        <v>190</v>
      </c>
      <c r="T202" s="225">
        <v>31</v>
      </c>
      <c r="U202" s="225">
        <v>38</v>
      </c>
      <c r="V202" s="212">
        <v>0.33</v>
      </c>
      <c r="W202" s="213">
        <v>3.9</v>
      </c>
      <c r="X202" s="214">
        <v>8.5000000000000006E-2</v>
      </c>
      <c r="Y202" s="193">
        <v>40731</v>
      </c>
      <c r="Z202" s="185">
        <v>68.05</v>
      </c>
      <c r="AA202" s="134">
        <v>255</v>
      </c>
      <c r="AB202" s="133">
        <v>35.200000000000003</v>
      </c>
      <c r="AC202" s="133">
        <v>40.1</v>
      </c>
      <c r="AD202" s="212">
        <v>0.2</v>
      </c>
      <c r="AE202" s="213">
        <v>2.9</v>
      </c>
      <c r="AF202" s="214">
        <v>6.7000000000000004E-2</v>
      </c>
      <c r="AH202" s="152">
        <f t="shared" si="46"/>
        <v>9.8428400942161502</v>
      </c>
      <c r="AI202" s="152">
        <f t="shared" si="47"/>
        <v>7.9355733561677937</v>
      </c>
      <c r="AJ202" s="111">
        <f t="shared" si="42"/>
        <v>0.48419429639819334</v>
      </c>
      <c r="AK202" s="149">
        <f t="shared" si="43"/>
        <v>1.4740599468237455E-61</v>
      </c>
      <c r="AL202" s="150">
        <f t="shared" si="48"/>
        <v>999.9999836544697</v>
      </c>
    </row>
    <row r="203" spans="1:39" ht="12" customHeight="1" x14ac:dyDescent="0.2">
      <c r="B203" s="219">
        <v>41107</v>
      </c>
      <c r="C203" s="185"/>
      <c r="D203" s="134"/>
      <c r="E203" s="134"/>
      <c r="F203" s="220"/>
      <c r="G203" s="212"/>
      <c r="H203" s="213"/>
      <c r="I203" s="214"/>
      <c r="J203" s="208">
        <v>39</v>
      </c>
      <c r="K203" s="134">
        <v>208</v>
      </c>
      <c r="L203" s="225">
        <v>5.36</v>
      </c>
      <c r="M203" s="133">
        <v>8.66</v>
      </c>
      <c r="N203" s="188">
        <v>0.37</v>
      </c>
      <c r="O203" s="188">
        <v>2.1</v>
      </c>
      <c r="P203" s="214">
        <v>0.17</v>
      </c>
      <c r="Q203" s="193">
        <v>41101</v>
      </c>
      <c r="R203" s="185">
        <v>74</v>
      </c>
      <c r="S203" s="134">
        <v>220</v>
      </c>
      <c r="T203" s="225">
        <v>51.3</v>
      </c>
      <c r="U203" s="225">
        <v>76</v>
      </c>
      <c r="V203" s="212">
        <v>0.16</v>
      </c>
      <c r="W203" s="213">
        <v>2.2000000000000002</v>
      </c>
      <c r="X203" s="214">
        <v>7.1999999999999995E-2</v>
      </c>
      <c r="Y203" s="193">
        <v>41101</v>
      </c>
      <c r="Z203" s="185">
        <v>80.099999999999994</v>
      </c>
      <c r="AA203" s="134">
        <v>245</v>
      </c>
      <c r="AB203" s="225">
        <v>9.4499999999999993</v>
      </c>
      <c r="AC203" s="225">
        <v>14.84</v>
      </c>
      <c r="AD203" s="224">
        <v>7.0999999999999994E-2</v>
      </c>
      <c r="AE203" s="213">
        <v>3.3</v>
      </c>
      <c r="AF203" s="214">
        <v>2.1999999999999999E-2</v>
      </c>
      <c r="AH203" s="152">
        <f t="shared" si="46"/>
        <v>9.6936545121584512</v>
      </c>
      <c r="AI203" s="152">
        <f t="shared" si="47"/>
        <v>6.3497612897088596</v>
      </c>
      <c r="AJ203" s="111">
        <f t="shared" si="42"/>
        <v>0.47652914979230054</v>
      </c>
      <c r="AK203" s="149">
        <f t="shared" si="43"/>
        <v>6.3310470736367069E-63</v>
      </c>
      <c r="AL203" s="150">
        <f t="shared" si="48"/>
        <v>999.99998329483549</v>
      </c>
    </row>
    <row r="204" spans="1:39" ht="12" customHeight="1" x14ac:dyDescent="0.2">
      <c r="B204" s="219">
        <v>41458</v>
      </c>
      <c r="C204" s="185"/>
      <c r="D204" s="134"/>
      <c r="E204" s="134"/>
      <c r="F204" s="220"/>
      <c r="G204" s="212"/>
      <c r="H204" s="213"/>
      <c r="I204" s="214"/>
      <c r="J204" s="208">
        <v>51</v>
      </c>
      <c r="K204" s="134">
        <v>182</v>
      </c>
      <c r="L204" s="135">
        <v>0.91</v>
      </c>
      <c r="M204" s="188">
        <v>1.95</v>
      </c>
      <c r="N204" s="188">
        <v>0.15</v>
      </c>
      <c r="O204" s="188">
        <v>2.2999999999999998</v>
      </c>
      <c r="P204" s="214">
        <v>6.4000000000000001E-2</v>
      </c>
      <c r="Q204" s="193">
        <v>41463</v>
      </c>
      <c r="R204" s="185">
        <v>68</v>
      </c>
      <c r="S204" s="134">
        <v>198</v>
      </c>
      <c r="T204" s="225">
        <v>61.4</v>
      </c>
      <c r="U204" s="134">
        <v>126.4</v>
      </c>
      <c r="V204" s="212">
        <v>0.19</v>
      </c>
      <c r="W204" s="213">
        <v>2.5</v>
      </c>
      <c r="X204" s="214">
        <v>7.9000000000000001E-2</v>
      </c>
      <c r="Y204" s="193">
        <v>41463</v>
      </c>
      <c r="Z204" s="185">
        <v>48</v>
      </c>
      <c r="AA204" s="134">
        <v>241</v>
      </c>
      <c r="AB204" s="225">
        <v>3.97</v>
      </c>
      <c r="AC204" s="225">
        <v>8.76</v>
      </c>
      <c r="AD204" s="224">
        <v>3.1E-2</v>
      </c>
      <c r="AE204" s="213">
        <v>2.5</v>
      </c>
      <c r="AF204" s="214">
        <v>1.2E-2</v>
      </c>
      <c r="AH204" s="152">
        <f t="shared" si="46"/>
        <v>9.4812828342178808</v>
      </c>
      <c r="AI204" s="152">
        <f t="shared" si="47"/>
        <v>4.5954396632509802</v>
      </c>
      <c r="AJ204" s="111">
        <f t="shared" si="42"/>
        <v>0.4656266426897403</v>
      </c>
      <c r="AK204" s="149">
        <f t="shared" si="43"/>
        <v>6.5872360417867284E-65</v>
      </c>
      <c r="AL204" s="150">
        <f t="shared" si="48"/>
        <v>999.99998277321697</v>
      </c>
    </row>
    <row r="205" spans="1:39" ht="12" customHeight="1" x14ac:dyDescent="0.2">
      <c r="B205" s="219">
        <v>41835</v>
      </c>
      <c r="C205" s="185"/>
      <c r="D205" s="134"/>
      <c r="E205" s="134"/>
      <c r="F205" s="220"/>
      <c r="G205" s="212"/>
      <c r="H205" s="213"/>
      <c r="I205" s="214"/>
      <c r="J205" s="208">
        <v>13.7</v>
      </c>
      <c r="K205" s="134">
        <v>204</v>
      </c>
      <c r="L205" s="225">
        <v>4.84</v>
      </c>
      <c r="M205" s="226">
        <v>14.3</v>
      </c>
      <c r="N205" s="188">
        <v>0.12</v>
      </c>
      <c r="O205" s="188">
        <v>2.9</v>
      </c>
      <c r="P205" s="214">
        <v>4.2000000000000003E-2</v>
      </c>
      <c r="Q205" s="193">
        <v>41837</v>
      </c>
      <c r="R205" s="185">
        <v>79.3</v>
      </c>
      <c r="S205" s="134">
        <v>244</v>
      </c>
      <c r="T205" s="225">
        <v>21.2</v>
      </c>
      <c r="U205" s="225">
        <v>59.3</v>
      </c>
      <c r="V205" s="212">
        <v>0.28999999999999998</v>
      </c>
      <c r="W205" s="213">
        <v>2.7</v>
      </c>
      <c r="X205" s="214">
        <v>0.108</v>
      </c>
      <c r="Y205" s="193">
        <v>41836</v>
      </c>
      <c r="Z205" s="185">
        <v>70.7</v>
      </c>
      <c r="AA205" s="134">
        <v>256</v>
      </c>
      <c r="AB205" s="222">
        <v>0.72</v>
      </c>
      <c r="AC205" s="222">
        <v>2.34</v>
      </c>
      <c r="AD205" s="212">
        <v>2.9000000000000001E-2</v>
      </c>
      <c r="AE205" s="213">
        <v>2.8</v>
      </c>
      <c r="AF205" s="214">
        <v>0.01</v>
      </c>
      <c r="AH205" s="152">
        <f t="shared" si="46"/>
        <v>9.2583595416582902</v>
      </c>
      <c r="AI205" s="152">
        <f t="shared" si="47"/>
        <v>3.24709123239065</v>
      </c>
      <c r="AJ205" s="111">
        <f t="shared" si="42"/>
        <v>0.45419422276579136</v>
      </c>
      <c r="AK205" s="149">
        <f t="shared" si="43"/>
        <v>4.8871861980624023E-67</v>
      </c>
      <c r="AL205" s="150">
        <f t="shared" si="48"/>
        <v>999.99998221296028</v>
      </c>
    </row>
    <row r="206" spans="1:39" ht="12" customHeight="1" x14ac:dyDescent="0.2">
      <c r="B206" s="219">
        <v>42192</v>
      </c>
      <c r="C206" s="185"/>
      <c r="D206" s="134"/>
      <c r="E206" s="134"/>
      <c r="F206" s="220"/>
      <c r="G206" s="212"/>
      <c r="H206" s="213"/>
      <c r="I206" s="214"/>
      <c r="J206" s="208">
        <v>24.8</v>
      </c>
      <c r="K206" s="134">
        <v>184</v>
      </c>
      <c r="L206" s="135">
        <v>0.33</v>
      </c>
      <c r="M206" s="135">
        <v>1.38</v>
      </c>
      <c r="N206" s="188">
        <v>0.54</v>
      </c>
      <c r="O206" s="188">
        <v>3.4</v>
      </c>
      <c r="P206" s="214">
        <v>0.16</v>
      </c>
      <c r="Q206" s="193">
        <v>42195</v>
      </c>
      <c r="R206" s="185">
        <v>72.2</v>
      </c>
      <c r="S206" s="134">
        <v>261</v>
      </c>
      <c r="T206" s="135">
        <v>0.86</v>
      </c>
      <c r="U206" s="135">
        <v>3.33</v>
      </c>
      <c r="V206" s="212">
        <v>0.32</v>
      </c>
      <c r="W206" s="213">
        <v>2.1</v>
      </c>
      <c r="X206" s="214">
        <v>0.157</v>
      </c>
      <c r="Y206" s="193">
        <v>42188</v>
      </c>
      <c r="Z206" s="185">
        <v>66.900000000000006</v>
      </c>
      <c r="AA206" s="134">
        <v>243</v>
      </c>
      <c r="AB206" s="222">
        <v>0.8</v>
      </c>
      <c r="AC206" s="222">
        <v>3.15</v>
      </c>
      <c r="AD206" s="224">
        <v>7.4999999999999997E-2</v>
      </c>
      <c r="AE206" s="213">
        <v>3.8</v>
      </c>
      <c r="AF206" s="214">
        <v>0.02</v>
      </c>
      <c r="AH206" s="152">
        <f t="shared" si="46"/>
        <v>9.0520960888733324</v>
      </c>
      <c r="AI206" s="152">
        <f t="shared" si="47"/>
        <v>2.3370265268226449</v>
      </c>
      <c r="AJ206" s="111">
        <f t="shared" si="42"/>
        <v>0.44362716614759518</v>
      </c>
      <c r="AK206" s="149">
        <f t="shared" si="43"/>
        <v>4.7031954276385438E-69</v>
      </c>
      <c r="AL206" s="150">
        <f t="shared" si="48"/>
        <v>999.9999816824253</v>
      </c>
    </row>
    <row r="207" spans="1:39" ht="12" customHeight="1" x14ac:dyDescent="0.2">
      <c r="B207" s="219">
        <v>42558</v>
      </c>
      <c r="C207" s="185"/>
      <c r="D207" s="134"/>
      <c r="E207" s="134"/>
      <c r="F207" s="220"/>
      <c r="G207" s="212"/>
      <c r="H207" s="213"/>
      <c r="I207" s="214"/>
      <c r="J207" s="208">
        <v>83.4</v>
      </c>
      <c r="K207" s="134">
        <v>229</v>
      </c>
      <c r="L207" s="135">
        <v>0.19</v>
      </c>
      <c r="M207" s="135">
        <v>0.78</v>
      </c>
      <c r="N207" s="188">
        <v>0.17</v>
      </c>
      <c r="O207" s="188">
        <v>2.27</v>
      </c>
      <c r="P207" s="214">
        <v>7.2999999999999995E-2</v>
      </c>
      <c r="Q207" s="193">
        <v>42563</v>
      </c>
      <c r="R207" s="185">
        <v>88.7</v>
      </c>
      <c r="S207" s="134">
        <v>235</v>
      </c>
      <c r="T207" s="135">
        <v>1.22</v>
      </c>
      <c r="U207" s="135">
        <v>6.05</v>
      </c>
      <c r="V207" s="212">
        <v>0.53</v>
      </c>
      <c r="W207" s="213">
        <v>2.6</v>
      </c>
      <c r="X207" s="214">
        <v>0.20200000000000001</v>
      </c>
      <c r="Y207" s="193">
        <v>42604</v>
      </c>
      <c r="Z207" s="185">
        <v>49.2</v>
      </c>
      <c r="AA207" s="134">
        <v>222</v>
      </c>
      <c r="AB207" s="222">
        <v>0.47</v>
      </c>
      <c r="AC207" s="222">
        <v>2.64</v>
      </c>
      <c r="AD207" s="224">
        <v>0.13</v>
      </c>
      <c r="AE207" s="213">
        <v>3.47</v>
      </c>
      <c r="AF207" s="214">
        <v>3.7999999999999999E-2</v>
      </c>
      <c r="AH207" s="152">
        <f t="shared" si="46"/>
        <v>8.8454023144865115</v>
      </c>
      <c r="AI207" s="152">
        <f t="shared" si="47"/>
        <v>1.6681381518349661</v>
      </c>
      <c r="AJ207" s="111">
        <f t="shared" si="42"/>
        <v>0.43304888573025285</v>
      </c>
      <c r="AK207" s="149">
        <f t="shared" si="43"/>
        <v>4.0261212370144308E-71</v>
      </c>
      <c r="AL207" s="150">
        <f t="shared" si="48"/>
        <v>999.9999811385153</v>
      </c>
    </row>
    <row r="208" spans="1:39" ht="12" customHeight="1" x14ac:dyDescent="0.2">
      <c r="B208" s="219">
        <v>42922</v>
      </c>
      <c r="C208" s="185"/>
      <c r="D208" s="134"/>
      <c r="E208" s="134"/>
      <c r="F208" s="220"/>
      <c r="G208" s="212"/>
      <c r="H208" s="213"/>
      <c r="I208" s="214"/>
      <c r="J208" s="208">
        <v>62.5</v>
      </c>
      <c r="K208" s="134">
        <v>204</v>
      </c>
      <c r="L208" s="251">
        <f>ND代替値*2.71828^(-(0.69315/2.06)*(B208-事故日Fk)/365.25)</f>
        <v>5.9644522431105673E-4</v>
      </c>
      <c r="M208" s="188">
        <v>0.28999999999999998</v>
      </c>
      <c r="N208" s="188">
        <v>9.2999999999999999E-2</v>
      </c>
      <c r="O208" s="188">
        <v>2.95</v>
      </c>
      <c r="P208" s="214">
        <v>3.2000000000000001E-2</v>
      </c>
      <c r="Q208" s="193">
        <v>42930</v>
      </c>
      <c r="R208" s="185">
        <v>49.6</v>
      </c>
      <c r="S208" s="134">
        <v>215</v>
      </c>
      <c r="T208" s="135">
        <v>0.44</v>
      </c>
      <c r="U208" s="188">
        <v>2.95</v>
      </c>
      <c r="V208" s="212">
        <v>0.3</v>
      </c>
      <c r="W208" s="213">
        <v>2.09</v>
      </c>
      <c r="X208" s="214">
        <v>0.14599999999999999</v>
      </c>
      <c r="Y208" s="193">
        <v>42983</v>
      </c>
      <c r="Z208" s="185">
        <v>144.1</v>
      </c>
      <c r="AA208" s="134">
        <v>228</v>
      </c>
      <c r="AB208" s="222">
        <v>7.6999999999999999E-2</v>
      </c>
      <c r="AC208" s="222">
        <v>0.65</v>
      </c>
      <c r="AD208" s="224">
        <v>7.4999999999999997E-2</v>
      </c>
      <c r="AE208" s="213">
        <v>3.8</v>
      </c>
      <c r="AF208" s="214">
        <v>0.02</v>
      </c>
      <c r="AH208" s="152">
        <f t="shared" si="46"/>
        <v>8.6445192000982232</v>
      </c>
      <c r="AI208" s="152">
        <f t="shared" si="47"/>
        <v>1.1928904486221135</v>
      </c>
      <c r="AJ208" s="111">
        <f t="shared" si="42"/>
        <v>0.42277859616329094</v>
      </c>
      <c r="AK208" s="149">
        <f t="shared" si="43"/>
        <v>3.5373539677946533E-73</v>
      </c>
      <c r="AL208" s="150">
        <f t="shared" si="48"/>
        <v>999.99998059757775</v>
      </c>
    </row>
    <row r="209" spans="2:38" ht="12" customHeight="1" x14ac:dyDescent="0.2">
      <c r="B209" s="219"/>
      <c r="C209" s="185"/>
      <c r="D209" s="134"/>
      <c r="E209" s="134"/>
      <c r="F209" s="220"/>
      <c r="G209" s="212"/>
      <c r="H209" s="213"/>
      <c r="I209" s="214"/>
      <c r="J209" s="208"/>
      <c r="K209" s="134"/>
      <c r="L209" s="134"/>
      <c r="M209" s="220"/>
      <c r="N209" s="188"/>
      <c r="O209" s="188"/>
      <c r="P209" s="227"/>
      <c r="Q209" s="193"/>
      <c r="R209" s="185"/>
      <c r="S209" s="134"/>
      <c r="T209" s="134"/>
      <c r="U209" s="192"/>
      <c r="V209" s="212"/>
      <c r="W209" s="213"/>
      <c r="X209" s="228"/>
      <c r="Y209" s="193"/>
      <c r="Z209" s="185"/>
      <c r="AA209" s="134"/>
      <c r="AB209" s="134"/>
      <c r="AC209" s="222"/>
      <c r="AD209" s="212"/>
      <c r="AE209" s="213"/>
      <c r="AF209" s="228"/>
      <c r="AH209" s="110"/>
      <c r="AI209" s="110"/>
      <c r="AJ209" s="111"/>
      <c r="AK209" s="151"/>
      <c r="AL209" s="150"/>
    </row>
    <row r="210" spans="2:38" ht="12" customHeight="1" x14ac:dyDescent="0.2">
      <c r="B210" s="219"/>
      <c r="C210" s="185"/>
      <c r="D210" s="134"/>
      <c r="E210" s="134"/>
      <c r="F210" s="220"/>
      <c r="G210" s="212"/>
      <c r="H210" s="213"/>
      <c r="I210" s="214"/>
      <c r="J210" s="208"/>
      <c r="K210" s="134"/>
      <c r="L210" s="134"/>
      <c r="M210" s="220"/>
      <c r="N210" s="188"/>
      <c r="O210" s="188"/>
      <c r="P210" s="227"/>
      <c r="Q210" s="193"/>
      <c r="R210" s="185"/>
      <c r="S210" s="134"/>
      <c r="T210" s="134"/>
      <c r="U210" s="192"/>
      <c r="V210" s="212"/>
      <c r="W210" s="213"/>
      <c r="X210" s="228"/>
      <c r="Y210" s="193"/>
      <c r="Z210" s="185"/>
      <c r="AA210" s="134"/>
      <c r="AB210" s="134"/>
      <c r="AC210" s="222"/>
      <c r="AD210" s="212"/>
      <c r="AE210" s="213"/>
      <c r="AF210" s="228"/>
      <c r="AH210" s="110"/>
      <c r="AI210" s="110"/>
      <c r="AJ210" s="111"/>
      <c r="AK210" s="151"/>
      <c r="AL210" s="150"/>
    </row>
    <row r="211" spans="2:38" ht="12" customHeight="1" x14ac:dyDescent="0.2">
      <c r="B211" s="219"/>
      <c r="C211" s="185"/>
      <c r="D211" s="134"/>
      <c r="E211" s="134"/>
      <c r="F211" s="220"/>
      <c r="G211" s="212"/>
      <c r="H211" s="213"/>
      <c r="I211" s="214"/>
      <c r="J211" s="208"/>
      <c r="K211" s="134"/>
      <c r="L211" s="134"/>
      <c r="M211" s="220"/>
      <c r="N211" s="188"/>
      <c r="O211" s="188"/>
      <c r="P211" s="227"/>
      <c r="Q211" s="193"/>
      <c r="R211" s="185"/>
      <c r="S211" s="134"/>
      <c r="T211" s="134"/>
      <c r="U211" s="192"/>
      <c r="V211" s="212"/>
      <c r="W211" s="213"/>
      <c r="X211" s="228"/>
      <c r="Y211" s="193"/>
      <c r="Z211" s="185"/>
      <c r="AA211" s="134"/>
      <c r="AB211" s="134"/>
      <c r="AC211" s="222"/>
      <c r="AD211" s="212"/>
      <c r="AE211" s="213"/>
      <c r="AF211" s="228"/>
      <c r="AH211" s="110"/>
      <c r="AI211" s="110"/>
      <c r="AJ211" s="111"/>
      <c r="AK211" s="151"/>
      <c r="AL211" s="150"/>
    </row>
    <row r="212" spans="2:38" ht="12" customHeight="1" x14ac:dyDescent="0.2">
      <c r="B212" s="219"/>
      <c r="C212" s="185"/>
      <c r="D212" s="134"/>
      <c r="E212" s="134"/>
      <c r="F212" s="220"/>
      <c r="G212" s="212"/>
      <c r="H212" s="213"/>
      <c r="I212" s="214"/>
      <c r="J212" s="208"/>
      <c r="K212" s="134"/>
      <c r="L212" s="134"/>
      <c r="M212" s="220"/>
      <c r="N212" s="188"/>
      <c r="O212" s="188"/>
      <c r="P212" s="227"/>
      <c r="Q212" s="193"/>
      <c r="R212" s="185"/>
      <c r="S212" s="134"/>
      <c r="T212" s="134"/>
      <c r="U212" s="192"/>
      <c r="V212" s="212"/>
      <c r="W212" s="213"/>
      <c r="X212" s="228"/>
      <c r="Y212" s="193"/>
      <c r="Z212" s="185"/>
      <c r="AA212" s="134"/>
      <c r="AB212" s="134"/>
      <c r="AC212" s="222"/>
      <c r="AD212" s="212"/>
      <c r="AE212" s="213"/>
      <c r="AF212" s="228"/>
      <c r="AH212" s="110"/>
      <c r="AI212" s="110"/>
      <c r="AJ212" s="111"/>
      <c r="AK212" s="151"/>
      <c r="AL212" s="150"/>
    </row>
    <row r="213" spans="2:38" ht="12" customHeight="1" x14ac:dyDescent="0.2">
      <c r="B213" s="219"/>
      <c r="C213" s="185"/>
      <c r="D213" s="134"/>
      <c r="E213" s="134"/>
      <c r="F213" s="220"/>
      <c r="G213" s="212"/>
      <c r="H213" s="213"/>
      <c r="I213" s="214"/>
      <c r="J213" s="208"/>
      <c r="K213" s="134"/>
      <c r="L213" s="134"/>
      <c r="M213" s="220"/>
      <c r="N213" s="188"/>
      <c r="O213" s="188"/>
      <c r="P213" s="227"/>
      <c r="Q213" s="193"/>
      <c r="R213" s="185"/>
      <c r="S213" s="134"/>
      <c r="T213" s="134"/>
      <c r="U213" s="192"/>
      <c r="V213" s="212"/>
      <c r="W213" s="213"/>
      <c r="X213" s="228"/>
      <c r="Y213" s="193"/>
      <c r="Z213" s="185"/>
      <c r="AA213" s="134"/>
      <c r="AB213" s="134"/>
      <c r="AC213" s="222"/>
      <c r="AD213" s="212"/>
      <c r="AE213" s="213"/>
      <c r="AF213" s="228"/>
      <c r="AH213" s="110"/>
      <c r="AI213" s="110"/>
      <c r="AJ213" s="111"/>
      <c r="AK213" s="151"/>
      <c r="AL213" s="150"/>
    </row>
    <row r="214" spans="2:38" ht="12" customHeight="1" x14ac:dyDescent="0.2">
      <c r="B214" s="219"/>
      <c r="C214" s="185"/>
      <c r="D214" s="134"/>
      <c r="E214" s="134"/>
      <c r="F214" s="220"/>
      <c r="G214" s="212"/>
      <c r="H214" s="213"/>
      <c r="I214" s="214"/>
      <c r="J214" s="208"/>
      <c r="K214" s="134"/>
      <c r="L214" s="134"/>
      <c r="M214" s="220"/>
      <c r="N214" s="188"/>
      <c r="O214" s="188"/>
      <c r="P214" s="227"/>
      <c r="Q214" s="193"/>
      <c r="R214" s="185"/>
      <c r="S214" s="134"/>
      <c r="T214" s="134"/>
      <c r="U214" s="192"/>
      <c r="V214" s="212"/>
      <c r="W214" s="213"/>
      <c r="X214" s="228"/>
      <c r="Y214" s="193"/>
      <c r="Z214" s="185"/>
      <c r="AA214" s="134"/>
      <c r="AB214" s="134"/>
      <c r="AC214" s="222"/>
      <c r="AD214" s="212"/>
      <c r="AE214" s="213"/>
      <c r="AF214" s="228"/>
      <c r="AH214" s="110"/>
      <c r="AI214" s="110"/>
      <c r="AJ214" s="111"/>
      <c r="AK214" s="151"/>
      <c r="AL214" s="150"/>
    </row>
    <row r="215" spans="2:38" ht="12" customHeight="1" x14ac:dyDescent="0.2">
      <c r="B215" s="219"/>
      <c r="C215" s="185"/>
      <c r="D215" s="134"/>
      <c r="E215" s="134"/>
      <c r="F215" s="220"/>
      <c r="G215" s="212"/>
      <c r="H215" s="213"/>
      <c r="I215" s="214"/>
      <c r="J215" s="208"/>
      <c r="K215" s="134"/>
      <c r="L215" s="134"/>
      <c r="M215" s="220"/>
      <c r="N215" s="188"/>
      <c r="O215" s="188"/>
      <c r="P215" s="214"/>
      <c r="Q215" s="193"/>
      <c r="R215" s="185"/>
      <c r="S215" s="134"/>
      <c r="T215" s="134"/>
      <c r="U215" s="192"/>
      <c r="V215" s="212"/>
      <c r="W215" s="213"/>
      <c r="X215" s="214"/>
      <c r="Y215" s="193"/>
      <c r="Z215" s="185"/>
      <c r="AA215" s="134"/>
      <c r="AB215" s="134"/>
      <c r="AC215" s="222"/>
      <c r="AD215" s="212"/>
      <c r="AE215" s="213"/>
      <c r="AF215" s="214"/>
      <c r="AH215" s="110"/>
      <c r="AI215" s="110"/>
      <c r="AJ215" s="111"/>
      <c r="AK215" s="151"/>
      <c r="AL215" s="150"/>
    </row>
    <row r="216" spans="2:38" ht="12" customHeight="1" x14ac:dyDescent="0.2">
      <c r="B216" s="219"/>
      <c r="C216" s="185"/>
      <c r="D216" s="134"/>
      <c r="E216" s="134"/>
      <c r="F216" s="220"/>
      <c r="G216" s="212"/>
      <c r="H216" s="213"/>
      <c r="I216" s="214"/>
      <c r="J216" s="208"/>
      <c r="K216" s="134"/>
      <c r="L216" s="134"/>
      <c r="M216" s="220"/>
      <c r="N216" s="188"/>
      <c r="O216" s="188"/>
      <c r="P216" s="214"/>
      <c r="Q216" s="193"/>
      <c r="R216" s="185"/>
      <c r="S216" s="134"/>
      <c r="T216" s="134"/>
      <c r="U216" s="192"/>
      <c r="V216" s="212"/>
      <c r="W216" s="213"/>
      <c r="X216" s="214"/>
      <c r="Y216" s="193"/>
      <c r="Z216" s="185"/>
      <c r="AA216" s="134"/>
      <c r="AB216" s="134"/>
      <c r="AC216" s="222"/>
      <c r="AD216" s="212"/>
      <c r="AE216" s="213"/>
      <c r="AF216" s="214"/>
      <c r="AH216" s="110"/>
      <c r="AI216" s="110"/>
      <c r="AJ216" s="111"/>
      <c r="AK216" s="151"/>
      <c r="AL216" s="150"/>
    </row>
    <row r="217" spans="2:38" ht="12" customHeight="1" thickBot="1" x14ac:dyDescent="0.25">
      <c r="B217" s="9"/>
      <c r="C217" s="66"/>
      <c r="D217" s="69"/>
      <c r="E217" s="69"/>
      <c r="F217" s="72"/>
      <c r="G217" s="70"/>
      <c r="H217" s="71"/>
      <c r="I217" s="8"/>
      <c r="J217" s="92"/>
      <c r="K217" s="69"/>
      <c r="L217" s="69"/>
      <c r="M217" s="68"/>
      <c r="N217" s="67"/>
      <c r="O217" s="67"/>
      <c r="P217" s="8"/>
      <c r="Q217" s="6"/>
      <c r="R217" s="66"/>
      <c r="S217" s="69"/>
      <c r="T217" s="69"/>
      <c r="U217" s="68"/>
      <c r="V217" s="70"/>
      <c r="W217" s="71"/>
      <c r="X217" s="8"/>
      <c r="Y217" s="6"/>
      <c r="Z217" s="66"/>
      <c r="AA217" s="69"/>
      <c r="AB217" s="69"/>
      <c r="AC217" s="99"/>
      <c r="AD217" s="70"/>
      <c r="AE217" s="71"/>
      <c r="AF217" s="8"/>
      <c r="AH217" s="110"/>
      <c r="AI217" s="110"/>
      <c r="AJ217" s="111"/>
      <c r="AK217" s="151"/>
      <c r="AL217" s="150"/>
    </row>
    <row r="218" spans="2:38" ht="12" customHeight="1" thickTop="1" x14ac:dyDescent="0.2">
      <c r="B218" s="262" t="s">
        <v>24</v>
      </c>
      <c r="C218" s="73">
        <f>MAX(C123:C217)</f>
        <v>150</v>
      </c>
      <c r="D218" s="74">
        <f>MAX(D123:D217)</f>
        <v>278.51851851851853</v>
      </c>
      <c r="E218" s="74"/>
      <c r="F218" s="75">
        <f t="shared" ref="F218:P218" si="49">MAX(F123:F217)</f>
        <v>11.074074074074074</v>
      </c>
      <c r="G218" s="76">
        <f t="shared" si="49"/>
        <v>0.7592592592592593</v>
      </c>
      <c r="H218" s="75">
        <f t="shared" si="49"/>
        <v>3.4</v>
      </c>
      <c r="I218" s="100">
        <f t="shared" si="49"/>
        <v>0.37037037037037035</v>
      </c>
      <c r="J218" s="93">
        <f t="shared" si="49"/>
        <v>225</v>
      </c>
      <c r="K218" s="74">
        <f t="shared" si="49"/>
        <v>287.77777777777777</v>
      </c>
      <c r="L218" s="75">
        <f t="shared" si="49"/>
        <v>5.36</v>
      </c>
      <c r="M218" s="75">
        <f t="shared" si="49"/>
        <v>16</v>
      </c>
      <c r="N218" s="76">
        <f t="shared" si="49"/>
        <v>1.3740740740740742</v>
      </c>
      <c r="O218" s="76">
        <f t="shared" si="49"/>
        <v>5.4</v>
      </c>
      <c r="P218" s="100">
        <f t="shared" si="49"/>
        <v>0.78148148148148155</v>
      </c>
      <c r="Q218" s="106"/>
      <c r="R218" s="93">
        <f t="shared" ref="R218:X218" si="50">MAX(R123:R217)</f>
        <v>227.77777777777777</v>
      </c>
      <c r="S218" s="74">
        <f t="shared" si="50"/>
        <v>342.22222222222223</v>
      </c>
      <c r="T218" s="75">
        <f t="shared" si="50"/>
        <v>61.4</v>
      </c>
      <c r="U218" s="74">
        <f t="shared" si="50"/>
        <v>126.4</v>
      </c>
      <c r="V218" s="76">
        <f t="shared" si="50"/>
        <v>3.62</v>
      </c>
      <c r="W218" s="76">
        <f t="shared" si="50"/>
        <v>3.9</v>
      </c>
      <c r="X218" s="100">
        <f t="shared" si="50"/>
        <v>1.81</v>
      </c>
      <c r="Y218" s="106"/>
      <c r="Z218" s="93">
        <f t="shared" ref="Z218:AF218" si="51">MAX(Z123:Z217)</f>
        <v>144.1</v>
      </c>
      <c r="AA218" s="74">
        <f t="shared" si="51"/>
        <v>292.22222222222223</v>
      </c>
      <c r="AB218" s="75">
        <f t="shared" si="51"/>
        <v>35.200000000000003</v>
      </c>
      <c r="AC218" s="75">
        <f t="shared" si="51"/>
        <v>40.1</v>
      </c>
      <c r="AD218" s="76">
        <f t="shared" si="51"/>
        <v>1.037037037037037</v>
      </c>
      <c r="AE218" s="76">
        <f t="shared" si="51"/>
        <v>5</v>
      </c>
      <c r="AF218" s="100">
        <f t="shared" si="51"/>
        <v>0.45</v>
      </c>
      <c r="AH218" s="270" t="s">
        <v>94</v>
      </c>
      <c r="AI218" s="270" t="s">
        <v>95</v>
      </c>
      <c r="AJ218" s="270" t="s">
        <v>96</v>
      </c>
      <c r="AK218" s="270" t="s">
        <v>92</v>
      </c>
      <c r="AL218" s="270" t="s">
        <v>93</v>
      </c>
    </row>
    <row r="219" spans="2:38" ht="12" customHeight="1" x14ac:dyDescent="0.2">
      <c r="B219" s="263" t="s">
        <v>125</v>
      </c>
      <c r="C219" s="77"/>
      <c r="D219" s="78"/>
      <c r="E219" s="79">
        <f>0.01/2</f>
        <v>5.0000000000000001E-3</v>
      </c>
      <c r="F219" s="79">
        <f>0.01/2</f>
        <v>5.0000000000000001E-3</v>
      </c>
      <c r="G219" s="80"/>
      <c r="H219" s="80"/>
      <c r="I219" s="101"/>
      <c r="J219" s="94"/>
      <c r="K219" s="78"/>
      <c r="L219" s="79">
        <f>0.01/2</f>
        <v>5.0000000000000001E-3</v>
      </c>
      <c r="M219" s="79">
        <f>0.01/2</f>
        <v>5.0000000000000001E-3</v>
      </c>
      <c r="N219" s="80"/>
      <c r="O219" s="80"/>
      <c r="P219" s="101"/>
      <c r="Q219" s="107"/>
      <c r="R219" s="77"/>
      <c r="S219" s="80"/>
      <c r="T219" s="79">
        <f>0.01/2</f>
        <v>5.0000000000000001E-3</v>
      </c>
      <c r="U219" s="79">
        <f>0.01/2</f>
        <v>5.0000000000000001E-3</v>
      </c>
      <c r="V219" s="80"/>
      <c r="W219" s="80"/>
      <c r="X219" s="101"/>
      <c r="Y219" s="107"/>
      <c r="Z219" s="77"/>
      <c r="AA219" s="80"/>
      <c r="AB219" s="79">
        <f>0.01/2</f>
        <v>5.0000000000000001E-3</v>
      </c>
      <c r="AC219" s="79">
        <f>0.01/2</f>
        <v>5.0000000000000001E-3</v>
      </c>
      <c r="AD219" s="80"/>
      <c r="AE219" s="80"/>
      <c r="AF219" s="101"/>
      <c r="AH219" s="27"/>
      <c r="AI219" s="27"/>
      <c r="AJ219" s="27"/>
      <c r="AK219" s="31"/>
      <c r="AL219" s="31"/>
    </row>
    <row r="220" spans="2:38" ht="12" customHeight="1" x14ac:dyDescent="0.2">
      <c r="B220" s="264" t="s">
        <v>33</v>
      </c>
      <c r="C220" s="81">
        <f>IF(C219&lt;&gt;"",SMALL(C123:C217,C222+1),MIN(C164:C217))</f>
        <v>21.1</v>
      </c>
      <c r="D220" s="82">
        <f>IF(D219&lt;&gt;"",SMALL(D123:D217,D222+1),MIN(D164:D217))</f>
        <v>155</v>
      </c>
      <c r="E220" s="82"/>
      <c r="F220" s="83">
        <f t="shared" ref="F220:P220" si="52">IF(F219&lt;&gt;"",SMALL(F123:F217,F222+1),MIN(F164:F217))</f>
        <v>3.7843233502242728E-3</v>
      </c>
      <c r="G220" s="83">
        <f t="shared" si="52"/>
        <v>0.14499999999999999</v>
      </c>
      <c r="H220" s="83">
        <f t="shared" si="52"/>
        <v>1.6</v>
      </c>
      <c r="I220" s="102">
        <f t="shared" si="52"/>
        <v>0.06</v>
      </c>
      <c r="J220" s="95">
        <f t="shared" si="52"/>
        <v>13.7</v>
      </c>
      <c r="K220" s="82">
        <f t="shared" si="52"/>
        <v>178.7</v>
      </c>
      <c r="L220" s="83">
        <f t="shared" si="52"/>
        <v>2.0222607123749458E-6</v>
      </c>
      <c r="M220" s="83">
        <f t="shared" si="52"/>
        <v>5.9947446934954076E-3</v>
      </c>
      <c r="N220" s="83">
        <f t="shared" si="52"/>
        <v>7.2999999999999995E-2</v>
      </c>
      <c r="O220" s="83">
        <f t="shared" si="52"/>
        <v>1.1000000000000001</v>
      </c>
      <c r="P220" s="102">
        <f t="shared" si="52"/>
        <v>2.4E-2</v>
      </c>
      <c r="Q220" s="108"/>
      <c r="R220" s="81">
        <f t="shared" ref="R220:X220" si="53">IF(R219&lt;&gt;"",SMALL(R123:R217,R222+1),MIN(R164:R217))</f>
        <v>13</v>
      </c>
      <c r="S220" s="82">
        <f t="shared" si="53"/>
        <v>171</v>
      </c>
      <c r="T220" s="97">
        <f t="shared" si="53"/>
        <v>1.4581643239840026E-6</v>
      </c>
      <c r="U220" s="83">
        <f t="shared" si="53"/>
        <v>2.9276372952834746E-3</v>
      </c>
      <c r="V220" s="83">
        <f t="shared" si="53"/>
        <v>0.16</v>
      </c>
      <c r="W220" s="83">
        <f t="shared" si="53"/>
        <v>1.1000000000000001</v>
      </c>
      <c r="X220" s="102">
        <f t="shared" si="53"/>
        <v>5.0999999999999997E-2</v>
      </c>
      <c r="Y220" s="108"/>
      <c r="Z220" s="81">
        <f t="shared" ref="Z220:AF220" si="54">IF(Z219&lt;&gt;"",SMALL(Z123:Z217,Z222+1),MIN(Z164:Z217))</f>
        <v>20.100000000000001</v>
      </c>
      <c r="AA220" s="82">
        <f t="shared" si="54"/>
        <v>191</v>
      </c>
      <c r="AB220" s="97">
        <f t="shared" si="54"/>
        <v>1.4581643239840026E-6</v>
      </c>
      <c r="AC220" s="83">
        <f t="shared" si="54"/>
        <v>2.5770592037618139E-3</v>
      </c>
      <c r="AD220" s="83">
        <f t="shared" si="54"/>
        <v>2.9000000000000001E-2</v>
      </c>
      <c r="AE220" s="83">
        <f t="shared" si="54"/>
        <v>2.21</v>
      </c>
      <c r="AF220" s="102">
        <f t="shared" si="54"/>
        <v>0.01</v>
      </c>
      <c r="AH220" s="27"/>
      <c r="AI220" s="27"/>
      <c r="AJ220" s="27"/>
      <c r="AK220" s="31"/>
      <c r="AL220" s="31"/>
    </row>
    <row r="221" spans="2:38" ht="12" customHeight="1" x14ac:dyDescent="0.2">
      <c r="B221" s="264" t="s">
        <v>25</v>
      </c>
      <c r="C221" s="84">
        <f>IF(C219&lt;&gt;"",(SUM(C123:C217)-C219*C222)/(C223-C222),AVERAGE(C164:C217))</f>
        <v>61.838095238095242</v>
      </c>
      <c r="D221" s="85">
        <f>IF(D219&lt;&gt;"",(SUM(D123:D217)-D219*D222)/(D223-D222),AVERAGE(D164:D217))</f>
        <v>199.38095238095238</v>
      </c>
      <c r="E221" s="85"/>
      <c r="F221" s="86">
        <f t="shared" ref="F221:P221" si="55">IF(F219&lt;&gt;"",(SUM(F123:F217)-F219*F222)/(F223-F222),AVERAGE(F164:F217))</f>
        <v>0.26856254268915974</v>
      </c>
      <c r="G221" s="86">
        <f t="shared" si="55"/>
        <v>0.25271428571428572</v>
      </c>
      <c r="H221" s="86">
        <f t="shared" si="55"/>
        <v>2.3000000000000003</v>
      </c>
      <c r="I221" s="103">
        <f t="shared" si="55"/>
        <v>0.11328571428571425</v>
      </c>
      <c r="J221" s="96">
        <f t="shared" si="55"/>
        <v>78.655000000000001</v>
      </c>
      <c r="K221" s="85">
        <f t="shared" si="55"/>
        <v>222.27749999999997</v>
      </c>
      <c r="L221" s="86">
        <f t="shared" si="55"/>
        <v>0.15243855592615971</v>
      </c>
      <c r="M221" s="86">
        <f t="shared" si="55"/>
        <v>0.75931901710577421</v>
      </c>
      <c r="N221" s="86">
        <f t="shared" si="55"/>
        <v>0.26584210526315788</v>
      </c>
      <c r="O221" s="86">
        <f t="shared" si="55"/>
        <v>2.6063157894736846</v>
      </c>
      <c r="P221" s="103">
        <f t="shared" si="55"/>
        <v>0.11128265107212476</v>
      </c>
      <c r="Q221" s="109"/>
      <c r="R221" s="84">
        <f t="shared" ref="R221:X221" si="56">IF(R219&lt;&gt;"",(SUM(R123:R217)-R219*R222)/(R223-R222),AVERAGE(R164:R217))</f>
        <v>75.944999999999979</v>
      </c>
      <c r="S221" s="85">
        <f t="shared" si="56"/>
        <v>238.21499999999997</v>
      </c>
      <c r="T221" s="98">
        <f t="shared" si="56"/>
        <v>2.4274382128863512</v>
      </c>
      <c r="U221" s="86">
        <f t="shared" si="56"/>
        <v>4.8897672388012836</v>
      </c>
      <c r="V221" s="86">
        <f t="shared" si="56"/>
        <v>0.92573076923076936</v>
      </c>
      <c r="W221" s="86">
        <f t="shared" si="56"/>
        <v>2.2342307692307695</v>
      </c>
      <c r="X221" s="103">
        <f t="shared" si="56"/>
        <v>0.4572248520710061</v>
      </c>
      <c r="Y221" s="109"/>
      <c r="Z221" s="84">
        <f t="shared" ref="Z221:AF221" si="57">IF(Z219&lt;&gt;"",(SUM(Z123:Z217)-Z219*Z222)/(Z223-Z222),AVERAGE(Z164:Z217))</f>
        <v>63.110294117647058</v>
      </c>
      <c r="AA221" s="85">
        <f t="shared" si="57"/>
        <v>231.73529411764707</v>
      </c>
      <c r="AB221" s="98">
        <f t="shared" si="57"/>
        <v>0.93963077346668755</v>
      </c>
      <c r="AC221" s="86">
        <f t="shared" si="57"/>
        <v>1.4349400817703981</v>
      </c>
      <c r="AD221" s="86">
        <f t="shared" si="57"/>
        <v>0.30900000000000011</v>
      </c>
      <c r="AE221" s="86">
        <f t="shared" si="57"/>
        <v>3.1733333333333329</v>
      </c>
      <c r="AF221" s="103">
        <f t="shared" si="57"/>
        <v>0.10690363462458151</v>
      </c>
      <c r="AH221" s="27"/>
      <c r="AI221" s="27"/>
      <c r="AJ221" s="27"/>
      <c r="AK221" s="31"/>
      <c r="AL221" s="31"/>
    </row>
    <row r="222" spans="2:38" ht="12" customHeight="1" x14ac:dyDescent="0.2">
      <c r="B222" s="264" t="s">
        <v>126</v>
      </c>
      <c r="C222" s="87">
        <f>COUNTIF(C123:C217,C219)</f>
        <v>0</v>
      </c>
      <c r="D222" s="88">
        <f>COUNTIF(D123:D217,D219)</f>
        <v>0</v>
      </c>
      <c r="E222" s="88"/>
      <c r="F222" s="88">
        <f t="shared" ref="F222:P222" si="58">COUNTIF(F123:F217,F219)</f>
        <v>1</v>
      </c>
      <c r="G222" s="88">
        <f t="shared" si="58"/>
        <v>0</v>
      </c>
      <c r="H222" s="88">
        <f t="shared" si="58"/>
        <v>0</v>
      </c>
      <c r="I222" s="104">
        <f t="shared" si="58"/>
        <v>0</v>
      </c>
      <c r="J222" s="87">
        <f t="shared" si="58"/>
        <v>0</v>
      </c>
      <c r="K222" s="88">
        <f t="shared" si="58"/>
        <v>0</v>
      </c>
      <c r="L222" s="88">
        <f t="shared" si="58"/>
        <v>1</v>
      </c>
      <c r="M222" s="88">
        <f t="shared" si="58"/>
        <v>0</v>
      </c>
      <c r="N222" s="88">
        <f t="shared" si="58"/>
        <v>0</v>
      </c>
      <c r="O222" s="88">
        <f t="shared" si="58"/>
        <v>0</v>
      </c>
      <c r="P222" s="104">
        <f t="shared" si="58"/>
        <v>0</v>
      </c>
      <c r="Q222" s="104"/>
      <c r="R222" s="87">
        <f t="shared" ref="R222:X222" si="59">COUNTIF(R123:R217,R219)</f>
        <v>0</v>
      </c>
      <c r="S222" s="88">
        <f t="shared" si="59"/>
        <v>0</v>
      </c>
      <c r="T222" s="88">
        <f t="shared" si="59"/>
        <v>0</v>
      </c>
      <c r="U222" s="88">
        <f t="shared" si="59"/>
        <v>0</v>
      </c>
      <c r="V222" s="88">
        <f t="shared" si="59"/>
        <v>0</v>
      </c>
      <c r="W222" s="88">
        <f t="shared" si="59"/>
        <v>0</v>
      </c>
      <c r="X222" s="104">
        <f t="shared" si="59"/>
        <v>0</v>
      </c>
      <c r="Y222" s="104"/>
      <c r="Z222" s="87">
        <f t="shared" ref="Z222:AF222" si="60">COUNTIF(Z123:Z217,Z219)</f>
        <v>0</v>
      </c>
      <c r="AA222" s="88">
        <f t="shared" si="60"/>
        <v>0</v>
      </c>
      <c r="AB222" s="88">
        <f t="shared" si="60"/>
        <v>0</v>
      </c>
      <c r="AC222" s="88">
        <f t="shared" si="60"/>
        <v>0</v>
      </c>
      <c r="AD222" s="88">
        <f t="shared" si="60"/>
        <v>0</v>
      </c>
      <c r="AE222" s="88">
        <f t="shared" si="60"/>
        <v>0</v>
      </c>
      <c r="AF222" s="104">
        <f t="shared" si="60"/>
        <v>0</v>
      </c>
      <c r="AH222" s="27"/>
      <c r="AI222" s="27"/>
      <c r="AJ222" s="27"/>
      <c r="AK222" s="31"/>
      <c r="AL222" s="31"/>
    </row>
    <row r="223" spans="2:38" ht="12" customHeight="1" thickBot="1" x14ac:dyDescent="0.25">
      <c r="B223" s="265" t="s">
        <v>34</v>
      </c>
      <c r="C223" s="89">
        <f>COUNTA(C123:C217)</f>
        <v>53</v>
      </c>
      <c r="D223" s="90">
        <f t="shared" ref="D223:AF223" si="61">COUNTA(D123:D217)</f>
        <v>53</v>
      </c>
      <c r="E223" s="90"/>
      <c r="F223" s="90">
        <f t="shared" si="61"/>
        <v>53</v>
      </c>
      <c r="G223" s="90">
        <f t="shared" si="61"/>
        <v>18</v>
      </c>
      <c r="H223" s="90">
        <f t="shared" si="61"/>
        <v>18</v>
      </c>
      <c r="I223" s="105">
        <f t="shared" si="61"/>
        <v>18</v>
      </c>
      <c r="J223" s="89">
        <f t="shared" si="61"/>
        <v>78</v>
      </c>
      <c r="K223" s="90">
        <f t="shared" si="61"/>
        <v>78</v>
      </c>
      <c r="L223" s="90">
        <f t="shared" si="61"/>
        <v>78</v>
      </c>
      <c r="M223" s="90">
        <f t="shared" si="61"/>
        <v>78</v>
      </c>
      <c r="N223" s="90">
        <f t="shared" si="61"/>
        <v>24</v>
      </c>
      <c r="O223" s="90">
        <f t="shared" si="61"/>
        <v>24</v>
      </c>
      <c r="P223" s="105">
        <f t="shared" si="61"/>
        <v>24</v>
      </c>
      <c r="Q223" s="105"/>
      <c r="R223" s="89">
        <f t="shared" si="61"/>
        <v>69</v>
      </c>
      <c r="S223" s="90">
        <f t="shared" si="61"/>
        <v>69</v>
      </c>
      <c r="T223" s="90">
        <f t="shared" si="61"/>
        <v>69</v>
      </c>
      <c r="U223" s="90">
        <f t="shared" si="61"/>
        <v>69</v>
      </c>
      <c r="V223" s="90">
        <f t="shared" si="61"/>
        <v>33</v>
      </c>
      <c r="W223" s="90">
        <f t="shared" si="61"/>
        <v>33</v>
      </c>
      <c r="X223" s="105">
        <f t="shared" si="61"/>
        <v>33</v>
      </c>
      <c r="Y223" s="105"/>
      <c r="Z223" s="89">
        <f t="shared" si="61"/>
        <v>54</v>
      </c>
      <c r="AA223" s="90">
        <f t="shared" si="61"/>
        <v>54</v>
      </c>
      <c r="AB223" s="90">
        <f t="shared" si="61"/>
        <v>54</v>
      </c>
      <c r="AC223" s="90">
        <f t="shared" si="61"/>
        <v>54</v>
      </c>
      <c r="AD223" s="90">
        <f t="shared" si="61"/>
        <v>35</v>
      </c>
      <c r="AE223" s="90">
        <f t="shared" si="61"/>
        <v>35</v>
      </c>
      <c r="AF223" s="105">
        <f t="shared" si="61"/>
        <v>35</v>
      </c>
      <c r="AH223" s="27"/>
      <c r="AI223" s="27"/>
      <c r="AJ223" s="27"/>
      <c r="AK223" s="31"/>
      <c r="AL223" s="31"/>
    </row>
    <row r="224" spans="2:38" ht="12" customHeight="1" thickTop="1" x14ac:dyDescent="0.2">
      <c r="B224" s="62" t="s">
        <v>17</v>
      </c>
      <c r="C224" s="63" t="s">
        <v>19</v>
      </c>
      <c r="D224" s="64" t="s">
        <v>19</v>
      </c>
      <c r="E224" s="64" t="s">
        <v>19</v>
      </c>
      <c r="F224" s="64" t="s">
        <v>19</v>
      </c>
      <c r="G224" s="64" t="s">
        <v>19</v>
      </c>
      <c r="H224" s="65" t="s">
        <v>20</v>
      </c>
      <c r="I224" s="24" t="s">
        <v>27</v>
      </c>
      <c r="J224" s="91" t="s">
        <v>19</v>
      </c>
      <c r="K224" s="64" t="s">
        <v>19</v>
      </c>
      <c r="L224" s="64" t="s">
        <v>19</v>
      </c>
      <c r="M224" s="64" t="s">
        <v>19</v>
      </c>
      <c r="N224" s="64" t="s">
        <v>19</v>
      </c>
      <c r="O224" s="65" t="s">
        <v>20</v>
      </c>
      <c r="P224" s="24" t="s">
        <v>27</v>
      </c>
      <c r="Q224" s="23" t="s">
        <v>17</v>
      </c>
      <c r="R224" s="63" t="s">
        <v>19</v>
      </c>
      <c r="S224" s="64" t="s">
        <v>19</v>
      </c>
      <c r="T224" s="64" t="s">
        <v>19</v>
      </c>
      <c r="U224" s="64" t="s">
        <v>19</v>
      </c>
      <c r="V224" s="64" t="s">
        <v>19</v>
      </c>
      <c r="W224" s="65" t="s">
        <v>20</v>
      </c>
      <c r="X224" s="24" t="s">
        <v>27</v>
      </c>
      <c r="Y224" s="23" t="s">
        <v>17</v>
      </c>
      <c r="Z224" s="63" t="s">
        <v>19</v>
      </c>
      <c r="AA224" s="64" t="s">
        <v>19</v>
      </c>
      <c r="AB224" s="64" t="s">
        <v>19</v>
      </c>
      <c r="AC224" s="64" t="s">
        <v>19</v>
      </c>
      <c r="AD224" s="64" t="s">
        <v>19</v>
      </c>
      <c r="AE224" s="65" t="s">
        <v>20</v>
      </c>
      <c r="AF224" s="25"/>
      <c r="AH224" s="27"/>
      <c r="AI224" s="27"/>
      <c r="AJ224" s="27"/>
      <c r="AK224" s="31"/>
      <c r="AL224" s="31"/>
    </row>
    <row r="225" spans="2:38" ht="12" customHeight="1" x14ac:dyDescent="0.2">
      <c r="B225" s="53" t="s">
        <v>10</v>
      </c>
      <c r="C225" s="115" t="s">
        <v>11</v>
      </c>
      <c r="D225" s="116" t="s">
        <v>12</v>
      </c>
      <c r="E225" s="122" t="s">
        <v>32</v>
      </c>
      <c r="F225" s="123" t="s">
        <v>13</v>
      </c>
      <c r="G225" s="123" t="s">
        <v>14</v>
      </c>
      <c r="H225" s="117" t="s">
        <v>15</v>
      </c>
      <c r="I225" s="118" t="s">
        <v>16</v>
      </c>
      <c r="J225" s="119" t="s">
        <v>11</v>
      </c>
      <c r="K225" s="116" t="s">
        <v>12</v>
      </c>
      <c r="L225" s="122" t="s">
        <v>32</v>
      </c>
      <c r="M225" s="123" t="s">
        <v>13</v>
      </c>
      <c r="N225" s="123" t="s">
        <v>14</v>
      </c>
      <c r="O225" s="117" t="s">
        <v>15</v>
      </c>
      <c r="P225" s="118" t="s">
        <v>16</v>
      </c>
      <c r="Q225" s="120" t="s">
        <v>10</v>
      </c>
      <c r="R225" s="115" t="s">
        <v>11</v>
      </c>
      <c r="S225" s="116" t="s">
        <v>12</v>
      </c>
      <c r="T225" s="122" t="s">
        <v>32</v>
      </c>
      <c r="U225" s="123" t="s">
        <v>13</v>
      </c>
      <c r="V225" s="123" t="s">
        <v>14</v>
      </c>
      <c r="W225" s="117" t="s">
        <v>15</v>
      </c>
      <c r="X225" s="121" t="s">
        <v>16</v>
      </c>
      <c r="Y225" s="120" t="s">
        <v>10</v>
      </c>
      <c r="Z225" s="115" t="s">
        <v>11</v>
      </c>
      <c r="AA225" s="116" t="s">
        <v>12</v>
      </c>
      <c r="AB225" s="122" t="s">
        <v>32</v>
      </c>
      <c r="AC225" s="123" t="s">
        <v>13</v>
      </c>
      <c r="AD225" s="123" t="s">
        <v>14</v>
      </c>
      <c r="AE225" s="117" t="s">
        <v>15</v>
      </c>
      <c r="AF225" s="121" t="s">
        <v>16</v>
      </c>
    </row>
    <row r="226" spans="2:38" ht="12" customHeight="1" x14ac:dyDescent="0.2">
      <c r="B226" s="53" t="s">
        <v>4</v>
      </c>
      <c r="C226" s="54" t="s">
        <v>5</v>
      </c>
      <c r="D226" s="55"/>
      <c r="E226" s="55"/>
      <c r="F226" s="56"/>
      <c r="G226" s="56"/>
      <c r="H226" s="56"/>
      <c r="I226" s="57"/>
      <c r="J226" s="58" t="s">
        <v>6</v>
      </c>
      <c r="K226" s="56"/>
      <c r="L226" s="56"/>
      <c r="M226" s="56"/>
      <c r="N226" s="56"/>
      <c r="O226" s="56"/>
      <c r="P226" s="57"/>
      <c r="Q226" s="53" t="s">
        <v>4</v>
      </c>
      <c r="R226" s="56" t="s">
        <v>31</v>
      </c>
      <c r="S226" s="55"/>
      <c r="T226" s="55"/>
      <c r="U226" s="56"/>
      <c r="V226" s="56"/>
      <c r="W226" s="56"/>
      <c r="X226" s="57"/>
      <c r="Y226" s="53" t="s">
        <v>4</v>
      </c>
      <c r="Z226" s="59" t="s">
        <v>26</v>
      </c>
      <c r="AA226" s="55"/>
      <c r="AB226" s="55"/>
      <c r="AC226" s="56"/>
      <c r="AD226" s="56"/>
      <c r="AE226" s="56"/>
      <c r="AF226" s="57"/>
      <c r="AH226" s="27"/>
      <c r="AI226" s="27"/>
      <c r="AJ226" s="27"/>
      <c r="AK226" s="31"/>
      <c r="AL226" s="31"/>
    </row>
    <row r="227" spans="2:38" ht="12" customHeight="1" x14ac:dyDescent="0.2">
      <c r="B227" s="47" t="s">
        <v>2</v>
      </c>
      <c r="C227" s="49" t="s">
        <v>3</v>
      </c>
      <c r="D227" s="50"/>
      <c r="E227" s="50"/>
      <c r="F227" s="49"/>
      <c r="G227" s="49"/>
      <c r="H227" s="49"/>
      <c r="I227" s="51"/>
      <c r="J227" s="48" t="s">
        <v>3</v>
      </c>
      <c r="K227" s="50"/>
      <c r="L227" s="50"/>
      <c r="M227" s="49"/>
      <c r="N227" s="49"/>
      <c r="O227" s="49"/>
      <c r="P227" s="51"/>
      <c r="Q227" s="52" t="s">
        <v>2</v>
      </c>
      <c r="R227" s="49" t="s">
        <v>3</v>
      </c>
      <c r="S227" s="50"/>
      <c r="T227" s="50"/>
      <c r="U227" s="49"/>
      <c r="V227" s="49"/>
      <c r="W227" s="49"/>
      <c r="X227" s="51"/>
      <c r="Y227" s="52" t="s">
        <v>2</v>
      </c>
      <c r="Z227" s="49" t="s">
        <v>3</v>
      </c>
      <c r="AA227" s="50"/>
      <c r="AB227" s="50"/>
      <c r="AC227" s="49"/>
      <c r="AD227" s="49"/>
      <c r="AE227" s="49"/>
      <c r="AF227" s="51"/>
    </row>
    <row r="228" spans="2:38" ht="12" customHeight="1" x14ac:dyDescent="0.2">
      <c r="B228" s="23" t="s">
        <v>18</v>
      </c>
      <c r="C228" s="266" t="s">
        <v>0</v>
      </c>
      <c r="D228" s="267"/>
      <c r="E228" s="267"/>
      <c r="F228" s="267"/>
      <c r="G228" s="267"/>
      <c r="H228" s="267"/>
      <c r="I228" s="267"/>
      <c r="J228" s="266" t="s">
        <v>0</v>
      </c>
      <c r="K228" s="267"/>
      <c r="L228" s="267"/>
      <c r="M228" s="267"/>
      <c r="N228" s="267"/>
      <c r="O228" s="267"/>
      <c r="P228" s="267"/>
      <c r="Q228" s="266"/>
      <c r="R228" s="266" t="s">
        <v>0</v>
      </c>
      <c r="S228" s="267"/>
      <c r="T228" s="267"/>
      <c r="U228" s="267"/>
      <c r="V228" s="267"/>
      <c r="W228" s="267"/>
      <c r="X228" s="267"/>
      <c r="Y228" s="266"/>
      <c r="Z228" s="266" t="s">
        <v>1</v>
      </c>
      <c r="AA228" s="267"/>
      <c r="AB228" s="267"/>
      <c r="AC228" s="267"/>
      <c r="AD228" s="267"/>
      <c r="AE228" s="267"/>
      <c r="AF228" s="268"/>
    </row>
    <row r="229" spans="2:38" s="28" customFormat="1" ht="12" customHeight="1" x14ac:dyDescent="0.2">
      <c r="B229" s="34"/>
      <c r="C229" s="35"/>
      <c r="D229" s="35"/>
      <c r="E229" s="35"/>
      <c r="F229" s="35"/>
      <c r="G229" s="35"/>
      <c r="H229" s="35"/>
      <c r="I229" s="35"/>
      <c r="J229" s="35"/>
      <c r="K229" s="35"/>
      <c r="L229" s="35"/>
      <c r="M229" s="35"/>
      <c r="N229" s="35"/>
      <c r="O229" s="35"/>
      <c r="P229" s="35"/>
      <c r="Q229" s="35"/>
      <c r="R229" s="35"/>
      <c r="S229" s="35"/>
      <c r="T229" s="35"/>
      <c r="U229" s="35"/>
      <c r="V229" s="35"/>
      <c r="W229" s="35"/>
      <c r="X229" s="35"/>
      <c r="Y229" s="35"/>
      <c r="Z229" s="35"/>
      <c r="AA229" s="35"/>
      <c r="AB229" s="35"/>
      <c r="AC229" s="35"/>
      <c r="AD229" s="35"/>
      <c r="AE229" s="35"/>
      <c r="AF229" s="35"/>
      <c r="AH229" s="36"/>
      <c r="AI229" s="36"/>
      <c r="AJ229" s="36"/>
      <c r="AK229" s="37"/>
      <c r="AL229" s="37"/>
    </row>
    <row r="230" spans="2:38" s="28" customFormat="1" ht="12" customHeight="1" x14ac:dyDescent="0.2">
      <c r="B230" s="34"/>
      <c r="C230" s="30" t="s">
        <v>30</v>
      </c>
      <c r="D230" s="3"/>
      <c r="E230" s="3"/>
      <c r="F230" s="3"/>
      <c r="G230" s="3"/>
      <c r="H230" s="3"/>
      <c r="I230" s="3"/>
      <c r="J230" s="3"/>
      <c r="K230" s="3"/>
      <c r="L230" s="3"/>
      <c r="M230" s="3"/>
      <c r="N230" s="3"/>
      <c r="O230" s="3"/>
      <c r="P230" s="3"/>
      <c r="Q230" s="3"/>
      <c r="R230" s="3"/>
      <c r="S230" s="3"/>
      <c r="T230" s="3"/>
      <c r="U230" s="3"/>
      <c r="V230" s="3"/>
      <c r="W230" s="35"/>
      <c r="X230" s="35"/>
      <c r="Y230" s="35"/>
      <c r="Z230" s="35"/>
      <c r="AA230" s="35"/>
      <c r="AB230" s="35"/>
      <c r="AC230" s="35"/>
      <c r="AD230" s="35"/>
      <c r="AE230" s="35"/>
      <c r="AF230" s="35"/>
      <c r="AH230" s="36"/>
      <c r="AI230" s="36"/>
      <c r="AJ230" s="36"/>
      <c r="AK230" s="37"/>
      <c r="AL230" s="37"/>
    </row>
    <row r="231" spans="2:38" s="28" customFormat="1" ht="12" customHeight="1" x14ac:dyDescent="0.2">
      <c r="B231" s="34"/>
      <c r="C231" s="143" t="s">
        <v>3</v>
      </c>
      <c r="D231" s="144"/>
      <c r="E231" s="144"/>
      <c r="F231" s="144"/>
      <c r="G231" s="145"/>
      <c r="H231" s="143" t="s">
        <v>3</v>
      </c>
      <c r="I231" s="144"/>
      <c r="J231" s="144"/>
      <c r="K231" s="144"/>
      <c r="L231" s="145"/>
      <c r="M231" s="143" t="s">
        <v>3</v>
      </c>
      <c r="N231" s="144"/>
      <c r="O231" s="144"/>
      <c r="P231" s="144"/>
      <c r="Q231" s="145"/>
      <c r="R231" s="143" t="s">
        <v>3</v>
      </c>
      <c r="S231" s="144"/>
      <c r="T231" s="144"/>
      <c r="U231" s="144"/>
      <c r="V231" s="145"/>
      <c r="W231" s="35"/>
      <c r="X231" s="35"/>
      <c r="Y231" s="35"/>
      <c r="Z231" s="35"/>
      <c r="AA231" s="35"/>
      <c r="AB231" s="35"/>
      <c r="AC231" s="35"/>
      <c r="AD231" s="35"/>
      <c r="AE231" s="35"/>
      <c r="AF231" s="35"/>
      <c r="AH231" s="36"/>
      <c r="AI231" s="36"/>
      <c r="AJ231" s="36"/>
      <c r="AK231" s="37"/>
      <c r="AL231" s="37"/>
    </row>
    <row r="232" spans="2:38" s="28" customFormat="1" ht="12" customHeight="1" x14ac:dyDescent="0.2">
      <c r="B232" s="34"/>
      <c r="C232" s="146" t="s">
        <v>8</v>
      </c>
      <c r="D232" s="147" t="s">
        <v>9</v>
      </c>
      <c r="E232" s="144"/>
      <c r="F232" s="144"/>
      <c r="G232" s="145"/>
      <c r="H232" s="146" t="s">
        <v>6</v>
      </c>
      <c r="I232" s="147"/>
      <c r="J232" s="144"/>
      <c r="K232" s="144"/>
      <c r="L232" s="145"/>
      <c r="M232" s="146" t="s">
        <v>7</v>
      </c>
      <c r="N232" s="147"/>
      <c r="O232" s="144"/>
      <c r="P232" s="144"/>
      <c r="Q232" s="145"/>
      <c r="R232" s="146" t="s">
        <v>8</v>
      </c>
      <c r="S232" s="147"/>
      <c r="T232" s="144"/>
      <c r="U232" s="144"/>
      <c r="V232" s="145"/>
      <c r="W232" s="35"/>
      <c r="X232" s="35"/>
      <c r="Y232" s="35"/>
      <c r="Z232" s="35"/>
      <c r="AA232" s="35"/>
      <c r="AB232" s="35"/>
      <c r="AC232" s="35"/>
      <c r="AD232" s="35"/>
      <c r="AE232" s="35"/>
      <c r="AF232" s="35"/>
      <c r="AH232" s="36"/>
      <c r="AI232" s="36"/>
      <c r="AJ232" s="36"/>
      <c r="AK232" s="37"/>
      <c r="AL232" s="37"/>
    </row>
    <row r="233" spans="2:38" s="28" customFormat="1" ht="12" customHeight="1" x14ac:dyDescent="0.2">
      <c r="B233" s="34"/>
      <c r="C233" s="140" t="s">
        <v>11</v>
      </c>
      <c r="D233" s="140" t="s">
        <v>12</v>
      </c>
      <c r="E233" s="140" t="s">
        <v>13</v>
      </c>
      <c r="F233" s="141" t="s">
        <v>14</v>
      </c>
      <c r="G233" s="142" t="s">
        <v>16</v>
      </c>
      <c r="H233" s="124" t="s">
        <v>11</v>
      </c>
      <c r="I233" s="124" t="s">
        <v>12</v>
      </c>
      <c r="J233" s="124" t="s">
        <v>13</v>
      </c>
      <c r="K233" s="125" t="s">
        <v>14</v>
      </c>
      <c r="L233" s="126" t="s">
        <v>16</v>
      </c>
      <c r="M233" s="124" t="s">
        <v>11</v>
      </c>
      <c r="N233" s="124" t="s">
        <v>12</v>
      </c>
      <c r="O233" s="124" t="s">
        <v>13</v>
      </c>
      <c r="P233" s="125" t="s">
        <v>14</v>
      </c>
      <c r="Q233" s="126" t="s">
        <v>16</v>
      </c>
      <c r="R233" s="125" t="s">
        <v>11</v>
      </c>
      <c r="S233" s="125" t="s">
        <v>12</v>
      </c>
      <c r="T233" s="125" t="s">
        <v>13</v>
      </c>
      <c r="U233" s="125" t="s">
        <v>14</v>
      </c>
      <c r="V233" s="126" t="s">
        <v>16</v>
      </c>
      <c r="W233" s="35"/>
      <c r="X233" s="35"/>
      <c r="Y233" s="35"/>
      <c r="Z233" s="35"/>
      <c r="AA233" s="35"/>
      <c r="AB233" s="35"/>
      <c r="AC233" s="35"/>
      <c r="AD233" s="35"/>
      <c r="AE233" s="35"/>
      <c r="AF233" s="35"/>
      <c r="AH233" s="36"/>
      <c r="AI233" s="36"/>
      <c r="AJ233" s="36"/>
      <c r="AK233" s="37"/>
      <c r="AL233" s="37"/>
    </row>
    <row r="234" spans="2:38" s="28" customFormat="1" ht="12" customHeight="1" x14ac:dyDescent="0.2">
      <c r="B234" s="34"/>
      <c r="C234" s="127" t="s">
        <v>21</v>
      </c>
      <c r="D234" s="127" t="s">
        <v>21</v>
      </c>
      <c r="E234" s="127" t="s">
        <v>21</v>
      </c>
      <c r="F234" s="128" t="s">
        <v>19</v>
      </c>
      <c r="G234" s="128" t="s">
        <v>28</v>
      </c>
      <c r="H234" s="127" t="s">
        <v>21</v>
      </c>
      <c r="I234" s="127" t="s">
        <v>21</v>
      </c>
      <c r="J234" s="127" t="s">
        <v>21</v>
      </c>
      <c r="K234" s="128" t="s">
        <v>19</v>
      </c>
      <c r="L234" s="128" t="s">
        <v>28</v>
      </c>
      <c r="M234" s="127" t="s">
        <v>21</v>
      </c>
      <c r="N234" s="127" t="s">
        <v>21</v>
      </c>
      <c r="O234" s="129" t="s">
        <v>22</v>
      </c>
      <c r="P234" s="128" t="s">
        <v>19</v>
      </c>
      <c r="Q234" s="128" t="s">
        <v>28</v>
      </c>
      <c r="R234" s="128" t="s">
        <v>21</v>
      </c>
      <c r="S234" s="128" t="s">
        <v>21</v>
      </c>
      <c r="T234" s="130" t="s">
        <v>22</v>
      </c>
      <c r="U234" s="128" t="s">
        <v>19</v>
      </c>
      <c r="V234" s="128" t="s">
        <v>28</v>
      </c>
      <c r="W234" s="35"/>
      <c r="X234" s="35"/>
      <c r="Y234" s="35"/>
      <c r="Z234" s="35"/>
      <c r="AA234" s="35"/>
      <c r="AB234" s="35"/>
      <c r="AC234" s="35"/>
      <c r="AD234" s="35"/>
      <c r="AE234" s="35"/>
      <c r="AF234" s="35"/>
      <c r="AH234" s="36"/>
      <c r="AI234" s="36"/>
      <c r="AJ234" s="36"/>
      <c r="AK234" s="37"/>
      <c r="AL234" s="37"/>
    </row>
    <row r="235" spans="2:38" s="28" customFormat="1" ht="12" customHeight="1" x14ac:dyDescent="0.2">
      <c r="B235" s="34"/>
      <c r="C235" s="131">
        <v>703</v>
      </c>
      <c r="D235" s="131">
        <v>4180</v>
      </c>
      <c r="E235" s="131">
        <v>1.4</v>
      </c>
      <c r="F235" s="131"/>
      <c r="G235" s="131"/>
      <c r="H235" s="131">
        <v>1180</v>
      </c>
      <c r="I235" s="131">
        <v>6000</v>
      </c>
      <c r="J235" s="131">
        <v>4.5999999999999996</v>
      </c>
      <c r="K235" s="131"/>
      <c r="L235" s="131"/>
      <c r="M235" s="132"/>
      <c r="N235" s="132"/>
      <c r="O235" s="132"/>
      <c r="P235" s="132"/>
      <c r="Q235" s="132"/>
      <c r="R235" s="132"/>
      <c r="S235" s="132"/>
      <c r="T235" s="132"/>
      <c r="U235" s="132"/>
      <c r="V235" s="132"/>
      <c r="W235" s="35"/>
      <c r="X235" s="35"/>
      <c r="Y235" s="35"/>
      <c r="Z235" s="35"/>
      <c r="AA235" s="35"/>
      <c r="AB235" s="35"/>
      <c r="AC235" s="35"/>
      <c r="AD235" s="35"/>
      <c r="AE235" s="35"/>
      <c r="AF235" s="35"/>
      <c r="AH235" s="36"/>
      <c r="AI235" s="36"/>
      <c r="AJ235" s="36"/>
      <c r="AK235" s="37"/>
      <c r="AL235" s="37"/>
    </row>
    <row r="236" spans="2:38" s="28" customFormat="1" ht="12" customHeight="1" x14ac:dyDescent="0.2">
      <c r="B236" s="34"/>
      <c r="C236" s="132"/>
      <c r="D236" s="132"/>
      <c r="E236" s="132"/>
      <c r="F236" s="131">
        <v>18</v>
      </c>
      <c r="G236" s="131">
        <v>10</v>
      </c>
      <c r="H236" s="131">
        <v>1610</v>
      </c>
      <c r="I236" s="131">
        <v>3530</v>
      </c>
      <c r="J236" s="131">
        <v>4.3</v>
      </c>
      <c r="K236" s="131">
        <v>20</v>
      </c>
      <c r="L236" s="131">
        <v>11</v>
      </c>
      <c r="M236" s="132"/>
      <c r="N236" s="132"/>
      <c r="O236" s="132"/>
      <c r="P236" s="132"/>
      <c r="Q236" s="132"/>
      <c r="R236" s="132"/>
      <c r="S236" s="132"/>
      <c r="T236" s="132"/>
      <c r="U236" s="132"/>
      <c r="V236" s="132"/>
      <c r="W236" s="35"/>
      <c r="X236" s="35"/>
      <c r="Y236" s="35"/>
      <c r="Z236" s="35"/>
      <c r="AA236" s="35"/>
      <c r="AB236" s="35"/>
      <c r="AC236" s="35"/>
      <c r="AD236" s="35"/>
      <c r="AE236" s="35"/>
      <c r="AF236" s="35"/>
      <c r="AH236" s="36"/>
      <c r="AI236" s="36"/>
      <c r="AJ236" s="36"/>
      <c r="AK236" s="37"/>
      <c r="AL236" s="37"/>
    </row>
    <row r="237" spans="2:38" s="28" customFormat="1" ht="12" customHeight="1" x14ac:dyDescent="0.2">
      <c r="B237" s="34"/>
      <c r="C237" s="131">
        <v>112</v>
      </c>
      <c r="D237" s="131">
        <v>3370</v>
      </c>
      <c r="E237" s="131">
        <v>1.7</v>
      </c>
      <c r="F237" s="131"/>
      <c r="G237" s="131"/>
      <c r="H237" s="131">
        <v>267</v>
      </c>
      <c r="I237" s="131">
        <v>5150</v>
      </c>
      <c r="J237" s="131">
        <v>1.4</v>
      </c>
      <c r="K237" s="131"/>
      <c r="L237" s="131"/>
      <c r="M237" s="132"/>
      <c r="N237" s="132"/>
      <c r="O237" s="132"/>
      <c r="P237" s="132"/>
      <c r="Q237" s="132"/>
      <c r="R237" s="132"/>
      <c r="S237" s="132"/>
      <c r="T237" s="132"/>
      <c r="U237" s="132"/>
      <c r="V237" s="132"/>
      <c r="W237" s="35"/>
      <c r="X237" s="35"/>
      <c r="Y237" s="35"/>
      <c r="Z237" s="35"/>
      <c r="AA237" s="35"/>
      <c r="AB237" s="35"/>
      <c r="AC237" s="35"/>
      <c r="AD237" s="35"/>
      <c r="AE237" s="35"/>
      <c r="AF237" s="35"/>
      <c r="AH237" s="36"/>
      <c r="AI237" s="36"/>
      <c r="AJ237" s="36"/>
      <c r="AK237" s="37"/>
      <c r="AL237" s="37"/>
    </row>
    <row r="238" spans="2:38" s="28" customFormat="1" ht="12" customHeight="1" x14ac:dyDescent="0.2">
      <c r="B238" s="34"/>
      <c r="C238" s="131">
        <v>191</v>
      </c>
      <c r="D238" s="131">
        <v>3510</v>
      </c>
      <c r="E238" s="131">
        <v>2</v>
      </c>
      <c r="F238" s="131"/>
      <c r="G238" s="131"/>
      <c r="H238" s="131">
        <v>249</v>
      </c>
      <c r="I238" s="131">
        <v>4400</v>
      </c>
      <c r="J238" s="131">
        <v>1.9</v>
      </c>
      <c r="K238" s="131"/>
      <c r="L238" s="131"/>
      <c r="M238" s="131">
        <v>56</v>
      </c>
      <c r="N238" s="131">
        <v>4000</v>
      </c>
      <c r="O238" s="131">
        <v>2.8</v>
      </c>
      <c r="P238" s="131"/>
      <c r="Q238" s="131"/>
      <c r="R238" s="131"/>
      <c r="S238" s="131"/>
      <c r="T238" s="131"/>
      <c r="U238" s="131"/>
      <c r="V238" s="131"/>
      <c r="W238" s="35"/>
      <c r="X238" s="35"/>
      <c r="Y238" s="35"/>
      <c r="Z238" s="35"/>
      <c r="AA238" s="35"/>
      <c r="AB238" s="35"/>
      <c r="AC238" s="35"/>
      <c r="AD238" s="35"/>
      <c r="AE238" s="35"/>
      <c r="AF238" s="35"/>
      <c r="AH238" s="36"/>
      <c r="AI238" s="36"/>
      <c r="AJ238" s="36"/>
      <c r="AK238" s="37"/>
      <c r="AL238" s="37"/>
    </row>
    <row r="239" spans="2:38" s="28" customFormat="1" ht="12" customHeight="1" x14ac:dyDescent="0.2">
      <c r="B239" s="34"/>
      <c r="C239" s="131">
        <v>288</v>
      </c>
      <c r="D239" s="131">
        <v>5470</v>
      </c>
      <c r="E239" s="131">
        <v>1.8</v>
      </c>
      <c r="F239" s="131">
        <v>16</v>
      </c>
      <c r="G239" s="131">
        <v>9.1999999999999993</v>
      </c>
      <c r="H239" s="131">
        <v>404</v>
      </c>
      <c r="I239" s="131">
        <v>6270</v>
      </c>
      <c r="J239" s="131">
        <v>2.2000000000000002</v>
      </c>
      <c r="K239" s="131">
        <v>4.5999999999999996</v>
      </c>
      <c r="L239" s="131">
        <v>3.2</v>
      </c>
      <c r="M239" s="132"/>
      <c r="N239" s="132"/>
      <c r="O239" s="132"/>
      <c r="P239" s="132"/>
      <c r="Q239" s="132"/>
      <c r="R239" s="133">
        <v>365</v>
      </c>
      <c r="S239" s="134">
        <v>5210</v>
      </c>
      <c r="T239" s="135" t="s">
        <v>23</v>
      </c>
      <c r="U239" s="132"/>
      <c r="V239" s="132"/>
      <c r="W239" s="35"/>
      <c r="X239" s="35"/>
      <c r="Y239" s="35"/>
      <c r="Z239" s="35"/>
      <c r="AA239" s="35"/>
      <c r="AB239" s="35"/>
      <c r="AC239" s="35"/>
      <c r="AD239" s="35"/>
      <c r="AE239" s="35"/>
      <c r="AF239" s="35"/>
      <c r="AH239" s="36"/>
      <c r="AI239" s="36"/>
      <c r="AJ239" s="36"/>
      <c r="AK239" s="37"/>
      <c r="AL239" s="37"/>
    </row>
    <row r="240" spans="2:38" s="28" customFormat="1" ht="12" customHeight="1" x14ac:dyDescent="0.2">
      <c r="B240" s="34"/>
      <c r="C240" s="131">
        <v>450</v>
      </c>
      <c r="D240" s="131">
        <v>5010</v>
      </c>
      <c r="E240" s="131">
        <v>1.9</v>
      </c>
      <c r="F240" s="131"/>
      <c r="G240" s="131"/>
      <c r="H240" s="131">
        <v>1370</v>
      </c>
      <c r="I240" s="131">
        <v>5500</v>
      </c>
      <c r="J240" s="131">
        <v>4.9000000000000004</v>
      </c>
      <c r="K240" s="131"/>
      <c r="L240" s="131"/>
      <c r="M240" s="132"/>
      <c r="N240" s="132"/>
      <c r="O240" s="132"/>
      <c r="P240" s="132"/>
      <c r="Q240" s="132"/>
      <c r="R240" s="133"/>
      <c r="S240" s="134"/>
      <c r="T240" s="136"/>
      <c r="U240" s="132"/>
      <c r="V240" s="132"/>
      <c r="W240" s="35"/>
      <c r="X240" s="35"/>
      <c r="Y240" s="35"/>
      <c r="Z240" s="35"/>
      <c r="AA240" s="35"/>
      <c r="AB240" s="35"/>
      <c r="AC240" s="35"/>
      <c r="AD240" s="35"/>
      <c r="AE240" s="35"/>
      <c r="AF240" s="35"/>
      <c r="AH240" s="36"/>
      <c r="AI240" s="36"/>
      <c r="AJ240" s="36"/>
      <c r="AK240" s="37"/>
      <c r="AL240" s="37"/>
    </row>
    <row r="241" spans="2:38" s="28" customFormat="1" ht="12" customHeight="1" x14ac:dyDescent="0.2">
      <c r="B241" s="34"/>
      <c r="C241" s="131">
        <v>960</v>
      </c>
      <c r="D241" s="131">
        <v>4380</v>
      </c>
      <c r="E241" s="131">
        <v>2.6</v>
      </c>
      <c r="F241" s="131"/>
      <c r="G241" s="131"/>
      <c r="H241" s="131">
        <v>1450</v>
      </c>
      <c r="I241" s="131">
        <v>3910</v>
      </c>
      <c r="J241" s="131">
        <v>3.4</v>
      </c>
      <c r="K241" s="131"/>
      <c r="L241" s="131"/>
      <c r="M241" s="132"/>
      <c r="N241" s="132"/>
      <c r="O241" s="132"/>
      <c r="P241" s="132"/>
      <c r="Q241" s="132"/>
      <c r="R241" s="133">
        <v>3830</v>
      </c>
      <c r="S241" s="134">
        <v>6060</v>
      </c>
      <c r="T241" s="136">
        <v>12</v>
      </c>
      <c r="U241" s="132"/>
      <c r="V241" s="132"/>
      <c r="W241" s="35"/>
      <c r="X241" s="35"/>
      <c r="Y241" s="35"/>
      <c r="Z241" s="35"/>
      <c r="AA241" s="35"/>
      <c r="AB241" s="35"/>
      <c r="AC241" s="35"/>
      <c r="AD241" s="35"/>
      <c r="AE241" s="35"/>
      <c r="AF241" s="35"/>
      <c r="AH241" s="36"/>
      <c r="AI241" s="36"/>
      <c r="AJ241" s="36"/>
      <c r="AK241" s="37"/>
      <c r="AL241" s="37"/>
    </row>
    <row r="242" spans="2:38" s="28" customFormat="1" ht="12" customHeight="1" x14ac:dyDescent="0.2">
      <c r="B242" s="34"/>
      <c r="C242" s="131">
        <v>1100</v>
      </c>
      <c r="D242" s="131">
        <v>3870</v>
      </c>
      <c r="E242" s="131">
        <v>2.8</v>
      </c>
      <c r="F242" s="131"/>
      <c r="G242" s="131"/>
      <c r="H242" s="131">
        <v>1470</v>
      </c>
      <c r="I242" s="131">
        <v>3140</v>
      </c>
      <c r="J242" s="131">
        <v>5</v>
      </c>
      <c r="K242" s="131"/>
      <c r="L242" s="131"/>
      <c r="M242" s="132"/>
      <c r="N242" s="132"/>
      <c r="O242" s="132"/>
      <c r="P242" s="132"/>
      <c r="Q242" s="132"/>
      <c r="R242" s="133"/>
      <c r="S242" s="134"/>
      <c r="T242" s="136"/>
      <c r="U242" s="132"/>
      <c r="V242" s="132"/>
      <c r="W242" s="35"/>
      <c r="X242" s="35"/>
      <c r="Y242" s="35"/>
      <c r="Z242" s="35"/>
      <c r="AA242" s="35"/>
      <c r="AB242" s="35"/>
      <c r="AC242" s="35"/>
      <c r="AD242" s="35"/>
      <c r="AE242" s="35"/>
      <c r="AF242" s="35"/>
      <c r="AH242" s="36"/>
      <c r="AI242" s="36"/>
      <c r="AJ242" s="36"/>
      <c r="AK242" s="37"/>
      <c r="AL242" s="37"/>
    </row>
    <row r="243" spans="2:38" s="28" customFormat="1" ht="12" customHeight="1" x14ac:dyDescent="0.2">
      <c r="B243" s="34"/>
      <c r="C243" s="132"/>
      <c r="D243" s="132"/>
      <c r="E243" s="132"/>
      <c r="F243" s="137"/>
      <c r="G243" s="137"/>
      <c r="H243" s="131">
        <v>80</v>
      </c>
      <c r="I243" s="131">
        <v>5040</v>
      </c>
      <c r="J243" s="138">
        <v>0.8</v>
      </c>
      <c r="K243" s="137"/>
      <c r="L243" s="137"/>
      <c r="M243" s="132"/>
      <c r="N243" s="132"/>
      <c r="O243" s="132"/>
      <c r="P243" s="132"/>
      <c r="Q243" s="132"/>
      <c r="R243" s="133"/>
      <c r="S243" s="134"/>
      <c r="T243" s="136"/>
      <c r="U243" s="132"/>
      <c r="V243" s="132"/>
      <c r="W243" s="35"/>
      <c r="X243" s="35"/>
      <c r="Y243" s="35"/>
      <c r="Z243" s="35"/>
      <c r="AA243" s="35"/>
      <c r="AB243" s="35"/>
      <c r="AC243" s="35"/>
      <c r="AD243" s="35"/>
      <c r="AE243" s="35"/>
      <c r="AF243" s="35"/>
      <c r="AH243" s="36"/>
      <c r="AI243" s="36"/>
      <c r="AJ243" s="36"/>
      <c r="AK243" s="37"/>
      <c r="AL243" s="37"/>
    </row>
    <row r="244" spans="2:38" s="28" customFormat="1" ht="12" customHeight="1" x14ac:dyDescent="0.2">
      <c r="B244" s="34"/>
      <c r="C244" s="132"/>
      <c r="D244" s="132"/>
      <c r="E244" s="132"/>
      <c r="F244" s="131"/>
      <c r="G244" s="131"/>
      <c r="H244" s="131">
        <v>730</v>
      </c>
      <c r="I244" s="131">
        <v>4540</v>
      </c>
      <c r="J244" s="131">
        <v>2</v>
      </c>
      <c r="K244" s="131"/>
      <c r="L244" s="131"/>
      <c r="M244" s="132"/>
      <c r="N244" s="132"/>
      <c r="O244" s="132"/>
      <c r="P244" s="132"/>
      <c r="Q244" s="132"/>
      <c r="R244" s="133"/>
      <c r="S244" s="134"/>
      <c r="T244" s="136"/>
      <c r="U244" s="132"/>
      <c r="V244" s="132"/>
      <c r="W244" s="35"/>
      <c r="X244" s="35"/>
      <c r="Y244" s="35"/>
      <c r="Z244" s="35"/>
      <c r="AA244" s="35"/>
      <c r="AB244" s="35"/>
      <c r="AC244" s="35"/>
      <c r="AD244" s="35"/>
      <c r="AE244" s="35"/>
      <c r="AF244" s="35"/>
      <c r="AH244" s="36"/>
      <c r="AI244" s="36"/>
      <c r="AJ244" s="36"/>
      <c r="AK244" s="37"/>
      <c r="AL244" s="37"/>
    </row>
    <row r="245" spans="2:38" s="28" customFormat="1" ht="12" customHeight="1" x14ac:dyDescent="0.2">
      <c r="B245" s="34"/>
      <c r="C245" s="131">
        <v>455</v>
      </c>
      <c r="D245" s="131">
        <v>5590</v>
      </c>
      <c r="E245" s="131">
        <v>2.6</v>
      </c>
      <c r="F245" s="131">
        <v>11</v>
      </c>
      <c r="G245" s="131">
        <v>5.3</v>
      </c>
      <c r="H245" s="131">
        <v>523</v>
      </c>
      <c r="I245" s="131">
        <v>5910</v>
      </c>
      <c r="J245" s="131">
        <v>3.8</v>
      </c>
      <c r="K245" s="131">
        <v>11</v>
      </c>
      <c r="L245" s="131">
        <v>7.4</v>
      </c>
      <c r="M245" s="131">
        <v>810</v>
      </c>
      <c r="N245" s="131">
        <v>5190</v>
      </c>
      <c r="O245" s="131">
        <v>13.4</v>
      </c>
      <c r="P245" s="131"/>
      <c r="Q245" s="131"/>
      <c r="R245" s="133">
        <v>435</v>
      </c>
      <c r="S245" s="134">
        <v>6030</v>
      </c>
      <c r="T245" s="139">
        <v>3.5</v>
      </c>
      <c r="U245" s="131"/>
      <c r="V245" s="131"/>
      <c r="W245" s="35"/>
      <c r="X245" s="35"/>
      <c r="Y245" s="35"/>
      <c r="Z245" s="35"/>
      <c r="AA245" s="35"/>
      <c r="AB245" s="35"/>
      <c r="AC245" s="35"/>
      <c r="AD245" s="35"/>
      <c r="AE245" s="35"/>
      <c r="AF245" s="35"/>
      <c r="AH245" s="36"/>
      <c r="AI245" s="36"/>
      <c r="AJ245" s="36"/>
      <c r="AK245" s="37"/>
      <c r="AL245" s="37"/>
    </row>
    <row r="246" spans="2:38" s="28" customFormat="1" ht="12" customHeight="1" x14ac:dyDescent="0.2">
      <c r="B246" s="34"/>
      <c r="C246" s="132"/>
      <c r="D246" s="132"/>
      <c r="E246" s="132"/>
      <c r="F246" s="131"/>
      <c r="G246" s="131"/>
      <c r="H246" s="131">
        <v>1350</v>
      </c>
      <c r="I246" s="131">
        <v>4790</v>
      </c>
      <c r="J246" s="131">
        <v>3</v>
      </c>
      <c r="K246" s="131"/>
      <c r="L246" s="131"/>
      <c r="M246" s="131">
        <v>1760</v>
      </c>
      <c r="N246" s="131">
        <v>4970</v>
      </c>
      <c r="O246" s="131">
        <v>9.6</v>
      </c>
      <c r="P246" s="131"/>
      <c r="Q246" s="131"/>
      <c r="R246" s="133"/>
      <c r="S246" s="134"/>
      <c r="T246" s="136"/>
      <c r="U246" s="131"/>
      <c r="V246" s="131"/>
      <c r="W246" s="35"/>
      <c r="X246" s="35"/>
      <c r="Y246" s="35"/>
      <c r="Z246" s="35"/>
      <c r="AA246" s="35"/>
      <c r="AB246" s="35"/>
      <c r="AC246" s="35"/>
      <c r="AD246" s="35"/>
      <c r="AE246" s="35"/>
      <c r="AF246" s="35"/>
      <c r="AH246" s="36"/>
      <c r="AI246" s="36"/>
      <c r="AJ246" s="36"/>
      <c r="AK246" s="37"/>
      <c r="AL246" s="37"/>
    </row>
    <row r="247" spans="2:38" s="28" customFormat="1" ht="12" customHeight="1" x14ac:dyDescent="0.2">
      <c r="B247" s="34"/>
      <c r="C247" s="132"/>
      <c r="D247" s="132"/>
      <c r="E247" s="132"/>
      <c r="F247" s="131"/>
      <c r="G247" s="131"/>
      <c r="H247" s="131">
        <v>1200</v>
      </c>
      <c r="I247" s="131">
        <v>5230</v>
      </c>
      <c r="J247" s="131">
        <v>2.8</v>
      </c>
      <c r="K247" s="131"/>
      <c r="L247" s="131"/>
      <c r="M247" s="131">
        <v>1620</v>
      </c>
      <c r="N247" s="131">
        <v>4890</v>
      </c>
      <c r="O247" s="131">
        <v>11.4</v>
      </c>
      <c r="P247" s="131"/>
      <c r="Q247" s="131"/>
      <c r="R247" s="133">
        <v>1230</v>
      </c>
      <c r="S247" s="134">
        <v>6590</v>
      </c>
      <c r="T247" s="139">
        <v>4.7</v>
      </c>
      <c r="U247" s="131"/>
      <c r="V247" s="131"/>
      <c r="W247" s="35"/>
      <c r="X247" s="35"/>
      <c r="Y247" s="35"/>
      <c r="Z247" s="35"/>
      <c r="AA247" s="35"/>
      <c r="AB247" s="35"/>
      <c r="AC247" s="35"/>
      <c r="AD247" s="35"/>
      <c r="AE247" s="35"/>
      <c r="AF247" s="35"/>
      <c r="AH247" s="36"/>
      <c r="AI247" s="36"/>
      <c r="AJ247" s="36"/>
      <c r="AK247" s="37"/>
      <c r="AL247" s="37"/>
    </row>
    <row r="248" spans="2:38" s="28" customFormat="1" ht="12" customHeight="1" x14ac:dyDescent="0.2">
      <c r="B248" s="34"/>
      <c r="C248" s="132"/>
      <c r="D248" s="132"/>
      <c r="E248" s="132"/>
      <c r="F248" s="131"/>
      <c r="G248" s="131"/>
      <c r="H248" s="131">
        <v>3670</v>
      </c>
      <c r="I248" s="131">
        <v>4850</v>
      </c>
      <c r="J248" s="131">
        <v>4.5</v>
      </c>
      <c r="K248" s="131"/>
      <c r="L248" s="131"/>
      <c r="M248" s="131">
        <v>2400</v>
      </c>
      <c r="N248" s="131">
        <v>5640</v>
      </c>
      <c r="O248" s="131">
        <v>12.3</v>
      </c>
      <c r="P248" s="131"/>
      <c r="Q248" s="131"/>
      <c r="R248" s="133"/>
      <c r="S248" s="134"/>
      <c r="T248" s="136"/>
      <c r="U248" s="131"/>
      <c r="V248" s="131"/>
      <c r="W248" s="35"/>
      <c r="X248" s="35"/>
      <c r="Y248" s="35"/>
      <c r="Z248" s="35"/>
      <c r="AA248" s="35"/>
      <c r="AB248" s="35"/>
      <c r="AC248" s="35"/>
      <c r="AD248" s="35"/>
      <c r="AE248" s="35"/>
      <c r="AF248" s="35"/>
      <c r="AH248" s="36"/>
      <c r="AI248" s="36"/>
      <c r="AJ248" s="36"/>
      <c r="AK248" s="37"/>
      <c r="AL248" s="37"/>
    </row>
    <row r="249" spans="2:38" s="28" customFormat="1" ht="12" customHeight="1" x14ac:dyDescent="0.2">
      <c r="B249" s="34"/>
      <c r="C249" s="131">
        <v>341</v>
      </c>
      <c r="D249" s="131">
        <v>4150</v>
      </c>
      <c r="E249" s="131">
        <v>0.7</v>
      </c>
      <c r="F249" s="131"/>
      <c r="G249" s="131"/>
      <c r="H249" s="131">
        <v>267</v>
      </c>
      <c r="I249" s="131">
        <v>4300</v>
      </c>
      <c r="J249" s="131">
        <v>1.1000000000000001</v>
      </c>
      <c r="K249" s="131"/>
      <c r="L249" s="131"/>
      <c r="M249" s="131">
        <v>359</v>
      </c>
      <c r="N249" s="131">
        <v>4840</v>
      </c>
      <c r="O249" s="131">
        <v>4.5999999999999996</v>
      </c>
      <c r="P249" s="131"/>
      <c r="Q249" s="131"/>
      <c r="R249" s="133"/>
      <c r="S249" s="134"/>
      <c r="T249" s="136"/>
      <c r="U249" s="131"/>
      <c r="V249" s="131"/>
      <c r="W249" s="35"/>
      <c r="X249" s="35"/>
      <c r="Y249" s="35"/>
      <c r="Z249" s="35"/>
      <c r="AA249" s="35"/>
      <c r="AB249" s="35"/>
      <c r="AC249" s="35"/>
      <c r="AD249" s="35"/>
      <c r="AE249" s="35"/>
      <c r="AF249" s="35"/>
      <c r="AH249" s="36"/>
      <c r="AI249" s="36"/>
      <c r="AJ249" s="36"/>
      <c r="AK249" s="37"/>
      <c r="AL249" s="37"/>
    </row>
    <row r="250" spans="2:38" s="28" customFormat="1" ht="12" customHeight="1" x14ac:dyDescent="0.2">
      <c r="B250" s="34"/>
      <c r="C250" s="131">
        <v>734</v>
      </c>
      <c r="D250" s="131">
        <v>5900</v>
      </c>
      <c r="E250" s="131">
        <v>1.3</v>
      </c>
      <c r="F250" s="131">
        <v>9.9</v>
      </c>
      <c r="G250" s="131">
        <v>6</v>
      </c>
      <c r="H250" s="131">
        <v>1260</v>
      </c>
      <c r="I250" s="131">
        <v>6110</v>
      </c>
      <c r="J250" s="131">
        <v>2</v>
      </c>
      <c r="K250" s="131">
        <v>22.4</v>
      </c>
      <c r="L250" s="131">
        <v>10.9</v>
      </c>
      <c r="M250" s="131">
        <v>1760</v>
      </c>
      <c r="N250" s="131">
        <v>5570</v>
      </c>
      <c r="O250" s="131">
        <v>11.8</v>
      </c>
      <c r="P250" s="131">
        <v>30.9</v>
      </c>
      <c r="Q250" s="131">
        <v>20</v>
      </c>
      <c r="R250" s="133">
        <v>495</v>
      </c>
      <c r="S250" s="134">
        <v>4100</v>
      </c>
      <c r="T250" s="135" t="s">
        <v>23</v>
      </c>
      <c r="U250" s="132">
        <v>10.5</v>
      </c>
      <c r="V250" s="132">
        <v>6.4</v>
      </c>
      <c r="W250" s="35"/>
      <c r="X250" s="35"/>
      <c r="Y250" s="35"/>
      <c r="Z250" s="35"/>
      <c r="AA250" s="35"/>
      <c r="AB250" s="35"/>
      <c r="AC250" s="35"/>
      <c r="AD250" s="35"/>
      <c r="AE250" s="35"/>
      <c r="AF250" s="35"/>
      <c r="AH250" s="36"/>
      <c r="AI250" s="36"/>
      <c r="AJ250" s="36"/>
      <c r="AK250" s="37"/>
      <c r="AL250" s="37"/>
    </row>
    <row r="251" spans="2:38" s="28" customFormat="1" ht="12" customHeight="1" x14ac:dyDescent="0.2">
      <c r="B251" s="34"/>
      <c r="C251" s="131">
        <v>1700</v>
      </c>
      <c r="D251" s="131">
        <v>4350</v>
      </c>
      <c r="E251" s="131">
        <v>0.5</v>
      </c>
      <c r="F251" s="131"/>
      <c r="G251" s="131"/>
      <c r="H251" s="131">
        <v>1390</v>
      </c>
      <c r="I251" s="131">
        <v>4960</v>
      </c>
      <c r="J251" s="131">
        <v>4</v>
      </c>
      <c r="K251" s="131"/>
      <c r="L251" s="131"/>
      <c r="M251" s="131">
        <v>2130</v>
      </c>
      <c r="N251" s="131">
        <v>5790</v>
      </c>
      <c r="O251" s="131">
        <v>14</v>
      </c>
      <c r="P251" s="131"/>
      <c r="Q251" s="131"/>
      <c r="R251" s="133">
        <v>440</v>
      </c>
      <c r="S251" s="134">
        <v>7890</v>
      </c>
      <c r="T251" s="135" t="s">
        <v>23</v>
      </c>
      <c r="U251" s="131"/>
      <c r="V251" s="131"/>
      <c r="W251" s="35"/>
      <c r="X251" s="35"/>
      <c r="Y251" s="35"/>
      <c r="Z251" s="35"/>
      <c r="AA251" s="35"/>
      <c r="AB251" s="35"/>
      <c r="AC251" s="35"/>
      <c r="AD251" s="35"/>
      <c r="AE251" s="35"/>
      <c r="AF251" s="35"/>
      <c r="AH251" s="36"/>
      <c r="AI251" s="36"/>
      <c r="AJ251" s="36"/>
      <c r="AK251" s="37"/>
      <c r="AL251" s="37"/>
    </row>
    <row r="252" spans="2:38" s="28" customFormat="1" ht="12" customHeight="1" x14ac:dyDescent="0.2">
      <c r="B252" s="34"/>
      <c r="C252" s="131">
        <v>405</v>
      </c>
      <c r="D252" s="131">
        <v>7480</v>
      </c>
      <c r="E252" s="131">
        <v>1.3</v>
      </c>
      <c r="F252" s="131"/>
      <c r="G252" s="131"/>
      <c r="H252" s="131">
        <v>278</v>
      </c>
      <c r="I252" s="131">
        <v>5400</v>
      </c>
      <c r="J252" s="131">
        <v>0.6</v>
      </c>
      <c r="K252" s="131"/>
      <c r="L252" s="131"/>
      <c r="M252" s="131">
        <v>342</v>
      </c>
      <c r="N252" s="131">
        <v>5830</v>
      </c>
      <c r="O252" s="131">
        <v>4.2</v>
      </c>
      <c r="P252" s="131"/>
      <c r="Q252" s="131"/>
      <c r="R252" s="133">
        <v>1600</v>
      </c>
      <c r="S252" s="134">
        <v>6240</v>
      </c>
      <c r="T252" s="135" t="s">
        <v>23</v>
      </c>
      <c r="U252" s="131"/>
      <c r="V252" s="131"/>
      <c r="W252" s="35"/>
      <c r="X252" s="35"/>
      <c r="Y252" s="35"/>
      <c r="Z252" s="35"/>
      <c r="AA252" s="35"/>
      <c r="AB252" s="35"/>
      <c r="AC252" s="35"/>
      <c r="AD252" s="35"/>
      <c r="AE252" s="35"/>
      <c r="AF252" s="35"/>
      <c r="AH252" s="36"/>
      <c r="AI252" s="36"/>
      <c r="AJ252" s="36"/>
      <c r="AK252" s="37"/>
      <c r="AL252" s="37"/>
    </row>
    <row r="253" spans="2:38" s="28" customFormat="1" ht="12" customHeight="1" x14ac:dyDescent="0.2">
      <c r="B253" s="34"/>
      <c r="C253" s="131">
        <v>1190</v>
      </c>
      <c r="D253" s="131">
        <v>7520</v>
      </c>
      <c r="E253" s="131">
        <v>0.8</v>
      </c>
      <c r="F253" s="131">
        <v>20.5</v>
      </c>
      <c r="G253" s="131">
        <v>9.1</v>
      </c>
      <c r="H253" s="131">
        <v>1320</v>
      </c>
      <c r="I253" s="131">
        <v>6920</v>
      </c>
      <c r="J253" s="131">
        <v>2.7</v>
      </c>
      <c r="K253" s="131">
        <v>37.1</v>
      </c>
      <c r="L253" s="131">
        <v>21.1</v>
      </c>
      <c r="M253" s="131">
        <v>770</v>
      </c>
      <c r="N253" s="131">
        <v>8370</v>
      </c>
      <c r="O253" s="131">
        <v>12.4</v>
      </c>
      <c r="P253" s="131">
        <v>45.3</v>
      </c>
      <c r="Q253" s="131">
        <v>16.399999999999999</v>
      </c>
      <c r="R253" s="133">
        <v>990</v>
      </c>
      <c r="S253" s="134">
        <v>6510</v>
      </c>
      <c r="T253" s="136">
        <v>2.4</v>
      </c>
      <c r="U253" s="131">
        <v>23.7</v>
      </c>
      <c r="V253" s="131">
        <v>9.1</v>
      </c>
      <c r="W253" s="35"/>
      <c r="X253" s="35"/>
      <c r="Y253" s="35"/>
      <c r="Z253" s="35"/>
      <c r="AA253" s="35"/>
      <c r="AB253" s="35"/>
      <c r="AC253" s="35"/>
      <c r="AD253" s="35"/>
      <c r="AE253" s="35"/>
      <c r="AF253" s="35"/>
      <c r="AH253" s="36"/>
      <c r="AI253" s="36"/>
      <c r="AJ253" s="36"/>
      <c r="AK253" s="37"/>
      <c r="AL253" s="37"/>
    </row>
    <row r="254" spans="2:38" s="28" customFormat="1" ht="12" customHeight="1" x14ac:dyDescent="0.2">
      <c r="B254" s="34"/>
      <c r="C254" s="131">
        <v>478</v>
      </c>
      <c r="D254" s="131">
        <v>6600</v>
      </c>
      <c r="E254" s="131">
        <v>2.5</v>
      </c>
      <c r="F254" s="131"/>
      <c r="G254" s="131"/>
      <c r="H254" s="131">
        <v>392</v>
      </c>
      <c r="I254" s="131">
        <v>6600</v>
      </c>
      <c r="J254" s="131">
        <v>3.6</v>
      </c>
      <c r="K254" s="131"/>
      <c r="L254" s="131"/>
      <c r="M254" s="131">
        <v>637</v>
      </c>
      <c r="N254" s="131">
        <v>7100</v>
      </c>
      <c r="O254" s="131">
        <v>15.9</v>
      </c>
      <c r="P254" s="131"/>
      <c r="Q254" s="131"/>
      <c r="R254" s="133"/>
      <c r="S254" s="134"/>
      <c r="T254" s="136"/>
      <c r="U254" s="131"/>
      <c r="V254" s="131"/>
      <c r="W254" s="35"/>
      <c r="X254" s="35"/>
      <c r="Y254" s="35"/>
      <c r="Z254" s="35"/>
      <c r="AA254" s="35"/>
      <c r="AB254" s="35"/>
      <c r="AC254" s="35"/>
      <c r="AD254" s="35"/>
      <c r="AE254" s="35"/>
      <c r="AF254" s="35"/>
      <c r="AH254" s="36"/>
      <c r="AI254" s="36"/>
      <c r="AJ254" s="36"/>
      <c r="AK254" s="37"/>
      <c r="AL254" s="37"/>
    </row>
    <row r="255" spans="2:38" s="28" customFormat="1" ht="12" customHeight="1" x14ac:dyDescent="0.2">
      <c r="B255" s="34"/>
      <c r="C255" s="131"/>
      <c r="D255" s="131"/>
      <c r="E255" s="131"/>
      <c r="F255" s="131"/>
      <c r="G255" s="131"/>
      <c r="H255" s="131"/>
      <c r="I255" s="131"/>
      <c r="J255" s="131"/>
      <c r="K255" s="131"/>
      <c r="L255" s="131"/>
      <c r="M255" s="131"/>
      <c r="N255" s="131"/>
      <c r="O255" s="131"/>
      <c r="P255" s="131"/>
      <c r="Q255" s="131"/>
      <c r="R255" s="133"/>
      <c r="S255" s="134"/>
      <c r="T255" s="136"/>
      <c r="U255" s="131"/>
      <c r="V255" s="131"/>
      <c r="W255" s="35"/>
      <c r="X255" s="35"/>
      <c r="Y255" s="35"/>
      <c r="Z255" s="35"/>
      <c r="AA255" s="35"/>
      <c r="AB255" s="35"/>
      <c r="AC255" s="35"/>
      <c r="AD255" s="35"/>
      <c r="AE255" s="35"/>
      <c r="AF255" s="35"/>
      <c r="AH255" s="36"/>
      <c r="AI255" s="36"/>
      <c r="AJ255" s="36"/>
      <c r="AK255" s="37"/>
      <c r="AL255" s="37"/>
    </row>
    <row r="256" spans="2:38" s="28" customFormat="1" ht="12" customHeight="1" x14ac:dyDescent="0.2">
      <c r="B256" s="34"/>
      <c r="C256" s="131">
        <v>670</v>
      </c>
      <c r="D256" s="131">
        <v>6180</v>
      </c>
      <c r="E256" s="131">
        <v>299</v>
      </c>
      <c r="F256" s="131"/>
      <c r="G256" s="131"/>
      <c r="H256" s="131">
        <v>600</v>
      </c>
      <c r="I256" s="131">
        <v>6530</v>
      </c>
      <c r="J256" s="131">
        <v>236</v>
      </c>
      <c r="K256" s="131"/>
      <c r="L256" s="131"/>
      <c r="M256" s="131">
        <v>500</v>
      </c>
      <c r="N256" s="131">
        <v>7760</v>
      </c>
      <c r="O256" s="131">
        <v>315</v>
      </c>
      <c r="P256" s="131"/>
      <c r="Q256" s="131"/>
      <c r="R256" s="133">
        <v>640</v>
      </c>
      <c r="S256" s="134">
        <v>5720</v>
      </c>
      <c r="T256" s="136">
        <v>70</v>
      </c>
      <c r="U256" s="131"/>
      <c r="V256" s="131"/>
      <c r="W256" s="35"/>
      <c r="X256" s="35"/>
      <c r="Y256" s="35"/>
      <c r="Z256" s="35"/>
      <c r="AA256" s="35"/>
      <c r="AB256" s="35"/>
      <c r="AC256" s="35"/>
      <c r="AD256" s="35"/>
      <c r="AE256" s="35"/>
      <c r="AF256" s="35"/>
      <c r="AH256" s="36"/>
      <c r="AI256" s="36"/>
      <c r="AJ256" s="36"/>
      <c r="AK256" s="37"/>
      <c r="AL256" s="37"/>
    </row>
    <row r="257" spans="2:60" s="28" customFormat="1" ht="12" customHeight="1" x14ac:dyDescent="0.2">
      <c r="B257" s="34"/>
      <c r="C257" s="131">
        <v>1240</v>
      </c>
      <c r="D257" s="131">
        <v>6150</v>
      </c>
      <c r="E257" s="131">
        <v>22.1</v>
      </c>
      <c r="F257" s="131">
        <v>10.1</v>
      </c>
      <c r="G257" s="131">
        <v>4.7</v>
      </c>
      <c r="H257" s="131">
        <v>2620</v>
      </c>
      <c r="I257" s="131">
        <v>7160</v>
      </c>
      <c r="J257" s="131">
        <v>49.4</v>
      </c>
      <c r="K257" s="131"/>
      <c r="L257" s="131"/>
      <c r="M257" s="131">
        <v>3220</v>
      </c>
      <c r="N257" s="131">
        <v>7080</v>
      </c>
      <c r="O257" s="131">
        <v>23.2</v>
      </c>
      <c r="P257" s="131"/>
      <c r="Q257" s="131"/>
      <c r="R257" s="133">
        <v>2210</v>
      </c>
      <c r="S257" s="134">
        <v>6130</v>
      </c>
      <c r="T257" s="136">
        <v>5.6</v>
      </c>
      <c r="U257" s="131">
        <v>14.5</v>
      </c>
      <c r="V257" s="131">
        <v>4.9000000000000004</v>
      </c>
      <c r="W257" s="35"/>
      <c r="X257" s="35"/>
      <c r="Y257" s="35"/>
      <c r="Z257" s="35"/>
      <c r="AA257" s="35"/>
      <c r="AB257" s="35"/>
      <c r="AC257" s="35"/>
      <c r="AD257" s="35"/>
      <c r="AE257" s="35"/>
      <c r="AF257" s="35"/>
      <c r="AH257" s="36"/>
      <c r="AI257" s="36"/>
      <c r="AJ257" s="36"/>
      <c r="AK257" s="37"/>
      <c r="AL257" s="37"/>
    </row>
    <row r="258" spans="2:60" s="28" customFormat="1" ht="12" customHeight="1" x14ac:dyDescent="0.2">
      <c r="B258" s="34"/>
      <c r="C258" s="131">
        <v>1030</v>
      </c>
      <c r="D258" s="131">
        <v>5680</v>
      </c>
      <c r="E258" s="131">
        <v>5.6</v>
      </c>
      <c r="F258" s="131"/>
      <c r="G258" s="131"/>
      <c r="H258" s="131">
        <v>1910</v>
      </c>
      <c r="I258" s="131">
        <v>6470</v>
      </c>
      <c r="J258" s="131">
        <v>12.3</v>
      </c>
      <c r="K258" s="131"/>
      <c r="L258" s="131"/>
      <c r="M258" s="131">
        <v>6150</v>
      </c>
      <c r="N258" s="131">
        <v>7170</v>
      </c>
      <c r="O258" s="131">
        <v>34.4</v>
      </c>
      <c r="P258" s="131"/>
      <c r="Q258" s="131"/>
      <c r="R258" s="133"/>
      <c r="S258" s="134"/>
      <c r="T258" s="136"/>
      <c r="U258" s="131"/>
      <c r="V258" s="131"/>
      <c r="W258" s="35"/>
      <c r="X258" s="35"/>
      <c r="Y258" s="35"/>
      <c r="Z258" s="35"/>
      <c r="AA258" s="35"/>
      <c r="AB258" s="35"/>
      <c r="AC258" s="35"/>
      <c r="AD258" s="35"/>
      <c r="AE258" s="35"/>
      <c r="AF258" s="35"/>
      <c r="AH258" s="36"/>
      <c r="AI258" s="36"/>
      <c r="AJ258" s="36"/>
      <c r="AK258" s="37"/>
      <c r="AL258" s="37"/>
    </row>
    <row r="259" spans="2:60" s="28" customFormat="1" ht="12" customHeight="1" x14ac:dyDescent="0.2">
      <c r="B259" s="34"/>
      <c r="C259" s="131">
        <v>968</v>
      </c>
      <c r="D259" s="131">
        <v>6360</v>
      </c>
      <c r="E259" s="131">
        <v>1.6</v>
      </c>
      <c r="F259" s="131"/>
      <c r="G259" s="131"/>
      <c r="H259" s="131">
        <v>1470</v>
      </c>
      <c r="I259" s="131">
        <v>6600</v>
      </c>
      <c r="J259" s="131">
        <v>3</v>
      </c>
      <c r="K259" s="131"/>
      <c r="L259" s="131"/>
      <c r="M259" s="131">
        <v>1140</v>
      </c>
      <c r="N259" s="131">
        <v>9240</v>
      </c>
      <c r="O259" s="131">
        <v>5</v>
      </c>
      <c r="P259" s="131"/>
      <c r="Q259" s="131"/>
      <c r="R259" s="133">
        <v>469</v>
      </c>
      <c r="S259" s="134">
        <v>5740</v>
      </c>
      <c r="T259" s="136">
        <v>3.8</v>
      </c>
      <c r="U259" s="131"/>
      <c r="V259" s="131"/>
      <c r="W259" s="35"/>
      <c r="X259" s="35"/>
      <c r="Y259" s="35"/>
      <c r="Z259" s="35"/>
      <c r="AA259" s="35"/>
      <c r="AB259" s="35"/>
      <c r="AC259" s="35"/>
      <c r="AD259" s="35"/>
      <c r="AE259" s="35"/>
      <c r="AF259" s="35"/>
      <c r="AH259" s="36"/>
      <c r="AI259" s="36"/>
      <c r="AJ259" s="36"/>
      <c r="AK259" s="37"/>
      <c r="AL259" s="37"/>
    </row>
    <row r="260" spans="2:60" s="28" customFormat="1" ht="12" customHeight="1" x14ac:dyDescent="0.2">
      <c r="B260" s="34"/>
      <c r="C260" s="131">
        <v>1000</v>
      </c>
      <c r="D260" s="131">
        <v>6970</v>
      </c>
      <c r="E260" s="131">
        <v>1.1000000000000001</v>
      </c>
      <c r="F260" s="131">
        <v>13</v>
      </c>
      <c r="G260" s="131">
        <v>5.5</v>
      </c>
      <c r="H260" s="131">
        <v>2290</v>
      </c>
      <c r="I260" s="131">
        <v>7770</v>
      </c>
      <c r="J260" s="131">
        <v>2.2000000000000002</v>
      </c>
      <c r="K260" s="131"/>
      <c r="L260" s="131"/>
      <c r="M260" s="131">
        <v>2430</v>
      </c>
      <c r="N260" s="131">
        <v>7870</v>
      </c>
      <c r="O260" s="131">
        <v>6</v>
      </c>
      <c r="P260" s="131">
        <v>60</v>
      </c>
      <c r="Q260" s="131">
        <v>22</v>
      </c>
      <c r="R260" s="133">
        <v>1660</v>
      </c>
      <c r="S260" s="134">
        <v>6760</v>
      </c>
      <c r="T260" s="139">
        <v>1.9</v>
      </c>
      <c r="U260" s="131">
        <v>28</v>
      </c>
      <c r="V260" s="131">
        <v>10</v>
      </c>
      <c r="W260" s="35"/>
      <c r="X260" s="35"/>
      <c r="Y260" s="35"/>
      <c r="Z260" s="35"/>
      <c r="AA260" s="35"/>
      <c r="AB260" s="35"/>
      <c r="AC260" s="35"/>
      <c r="AD260" s="35"/>
      <c r="AE260" s="35"/>
      <c r="AF260" s="35"/>
      <c r="AH260" s="36"/>
      <c r="AI260" s="36"/>
      <c r="AJ260" s="36"/>
      <c r="AK260" s="37"/>
      <c r="AL260" s="37"/>
    </row>
    <row r="261" spans="2:60" s="28" customFormat="1" ht="12" customHeight="1" x14ac:dyDescent="0.2">
      <c r="B261" s="34"/>
      <c r="C261" s="131">
        <v>2120</v>
      </c>
      <c r="D261" s="131">
        <v>5710</v>
      </c>
      <c r="E261" s="131">
        <v>0.6</v>
      </c>
      <c r="F261" s="131"/>
      <c r="G261" s="131"/>
      <c r="H261" s="131">
        <v>3160</v>
      </c>
      <c r="I261" s="131">
        <v>6160</v>
      </c>
      <c r="J261" s="131">
        <v>1.3</v>
      </c>
      <c r="K261" s="131"/>
      <c r="L261" s="131"/>
      <c r="M261" s="131">
        <v>4180</v>
      </c>
      <c r="N261" s="131">
        <v>7290</v>
      </c>
      <c r="O261" s="131">
        <v>5.8</v>
      </c>
      <c r="P261" s="131"/>
      <c r="Q261" s="131"/>
      <c r="R261" s="131"/>
      <c r="S261" s="131"/>
      <c r="T261" s="131"/>
      <c r="U261" s="131"/>
      <c r="V261" s="131"/>
      <c r="W261" s="35"/>
      <c r="X261" s="35"/>
      <c r="Y261" s="35"/>
      <c r="Z261" s="35"/>
      <c r="AA261" s="35"/>
      <c r="AB261" s="35"/>
      <c r="AC261" s="35"/>
      <c r="AD261" s="35"/>
      <c r="AE261" s="35"/>
      <c r="AF261" s="35"/>
      <c r="AH261" s="36"/>
      <c r="AI261" s="36"/>
      <c r="AJ261" s="36"/>
      <c r="AK261" s="37"/>
      <c r="AL261" s="37"/>
    </row>
    <row r="262" spans="2:60" s="28" customFormat="1" ht="12" customHeight="1" x14ac:dyDescent="0.2">
      <c r="B262" s="34"/>
      <c r="C262" s="35"/>
      <c r="D262" s="35"/>
      <c r="E262" s="35"/>
      <c r="F262" s="35"/>
      <c r="G262" s="35"/>
      <c r="H262" s="35"/>
      <c r="I262" s="35"/>
      <c r="J262" s="35"/>
      <c r="K262" s="35"/>
      <c r="L262" s="35"/>
      <c r="M262" s="35"/>
      <c r="N262" s="35"/>
      <c r="O262" s="35"/>
      <c r="P262" s="35"/>
      <c r="Q262" s="35"/>
      <c r="R262" s="35"/>
      <c r="S262" s="35"/>
      <c r="T262" s="35"/>
      <c r="U262" s="35"/>
      <c r="V262" s="35"/>
      <c r="W262" s="35"/>
      <c r="X262" s="35"/>
      <c r="Y262" s="35"/>
      <c r="Z262" s="35"/>
      <c r="AA262" s="35"/>
      <c r="AB262" s="35"/>
      <c r="AC262" s="35"/>
      <c r="AD262" s="35"/>
      <c r="AE262" s="35"/>
      <c r="AF262" s="35"/>
      <c r="AH262" s="36"/>
      <c r="AI262" s="36"/>
      <c r="AJ262" s="36"/>
      <c r="AK262" s="37"/>
      <c r="AL262" s="37"/>
    </row>
    <row r="263" spans="2:60" ht="12" customHeight="1" x14ac:dyDescent="0.2">
      <c r="B263" s="253" t="s">
        <v>97</v>
      </c>
      <c r="C263" s="254" t="s">
        <v>98</v>
      </c>
      <c r="D263" s="255"/>
      <c r="F263" s="11"/>
    </row>
    <row r="264" spans="2:60" ht="12" customHeight="1" x14ac:dyDescent="0.2">
      <c r="B264" s="253" t="s">
        <v>99</v>
      </c>
      <c r="C264" s="254" t="s">
        <v>100</v>
      </c>
      <c r="D264" s="255"/>
      <c r="F264" s="11"/>
      <c r="G264" s="26"/>
      <c r="H264" s="13"/>
      <c r="I264" s="12"/>
      <c r="J264" s="12"/>
      <c r="K264" s="12"/>
      <c r="L264" s="13"/>
      <c r="M264" s="13"/>
      <c r="N264" s="11"/>
      <c r="O264" s="11"/>
      <c r="P264" s="11"/>
      <c r="Q264" s="11"/>
      <c r="R264" s="11"/>
      <c r="S264" s="11"/>
      <c r="T264" s="11"/>
      <c r="U264" s="11"/>
      <c r="V264" s="14"/>
      <c r="AC264" s="15"/>
      <c r="AD264" s="15"/>
      <c r="AE264" s="15"/>
      <c r="AF264" s="15"/>
      <c r="AG264" s="15"/>
      <c r="AH264" s="15"/>
      <c r="AI264" s="27"/>
      <c r="AJ264" s="27"/>
      <c r="AK264" s="27"/>
      <c r="AL264" s="31"/>
      <c r="AM264" s="31"/>
      <c r="AN264" s="7"/>
      <c r="AO264" s="7"/>
      <c r="AP264" s="7"/>
      <c r="AQ264" s="7"/>
      <c r="AR264" s="7"/>
      <c r="AS264" s="7"/>
      <c r="AT264" s="7"/>
      <c r="AU264" s="7"/>
      <c r="AV264" s="7"/>
      <c r="AW264" s="7"/>
      <c r="AX264" s="7"/>
      <c r="AY264" s="7"/>
      <c r="AZ264" s="7"/>
      <c r="BA264" s="7"/>
      <c r="BB264" s="7"/>
      <c r="BC264" s="7"/>
      <c r="BD264" s="7"/>
      <c r="BE264" s="7"/>
      <c r="BF264" s="7"/>
      <c r="BG264" s="7"/>
      <c r="BH264" s="7"/>
    </row>
    <row r="265" spans="2:60" ht="12" customHeight="1" x14ac:dyDescent="0.2">
      <c r="B265" s="253" t="s">
        <v>101</v>
      </c>
      <c r="C265" s="256" t="s">
        <v>102</v>
      </c>
      <c r="D265" s="255"/>
      <c r="F265" s="11"/>
      <c r="G265" s="26"/>
      <c r="H265" s="13"/>
      <c r="I265" s="12"/>
      <c r="J265" s="12"/>
      <c r="K265" s="12"/>
      <c r="L265" s="13"/>
      <c r="M265" s="13"/>
      <c r="N265" s="11"/>
      <c r="O265" s="11"/>
      <c r="P265" s="11"/>
      <c r="Q265" s="11"/>
      <c r="R265" s="11"/>
      <c r="S265" s="11"/>
      <c r="T265" s="11"/>
      <c r="U265" s="11"/>
      <c r="V265" s="14"/>
      <c r="AC265" s="15"/>
      <c r="AD265" s="15"/>
      <c r="AE265" s="15"/>
      <c r="AF265" s="15"/>
      <c r="AG265" s="15"/>
      <c r="AH265" s="15"/>
      <c r="AI265" s="27"/>
      <c r="AJ265" s="27"/>
      <c r="AK265" s="27"/>
      <c r="AL265" s="31"/>
      <c r="AM265" s="31"/>
      <c r="AN265" s="7"/>
      <c r="AO265" s="7"/>
      <c r="AP265" s="7"/>
      <c r="AQ265" s="7"/>
      <c r="AR265" s="7"/>
      <c r="AS265" s="7"/>
      <c r="AT265" s="7"/>
      <c r="AU265" s="7"/>
      <c r="AV265" s="7"/>
      <c r="AW265" s="7"/>
      <c r="AX265" s="7"/>
      <c r="AY265" s="7"/>
      <c r="AZ265" s="7"/>
      <c r="BA265" s="7"/>
      <c r="BB265" s="7"/>
      <c r="BC265" s="7"/>
      <c r="BD265" s="7"/>
      <c r="BE265" s="7"/>
      <c r="BF265" s="7"/>
      <c r="BG265" s="7"/>
      <c r="BH265" s="7"/>
    </row>
    <row r="266" spans="2:60" ht="12" customHeight="1" x14ac:dyDescent="0.2">
      <c r="B266" s="253" t="s">
        <v>103</v>
      </c>
      <c r="C266" s="256" t="s">
        <v>104</v>
      </c>
      <c r="D266" s="255"/>
      <c r="F266" s="11"/>
      <c r="G266" s="26"/>
      <c r="H266" s="13"/>
      <c r="I266" s="12"/>
      <c r="J266" s="12"/>
      <c r="K266" s="12"/>
      <c r="L266" s="13"/>
      <c r="M266" s="13"/>
      <c r="N266" s="11"/>
      <c r="O266" s="11"/>
      <c r="P266" s="11"/>
      <c r="Q266" s="11"/>
      <c r="R266" s="11"/>
      <c r="S266" s="11"/>
      <c r="T266" s="11"/>
      <c r="U266" s="11"/>
      <c r="V266" s="14"/>
      <c r="AC266" s="15"/>
      <c r="AD266" s="15"/>
      <c r="AE266" s="15"/>
      <c r="AF266" s="15"/>
      <c r="AG266" s="15"/>
      <c r="AH266" s="15"/>
      <c r="AI266" s="27"/>
      <c r="AJ266" s="27"/>
      <c r="AK266" s="27"/>
      <c r="AL266" s="31"/>
      <c r="AM266" s="31"/>
    </row>
    <row r="267" spans="2:60" ht="12" customHeight="1" x14ac:dyDescent="0.2">
      <c r="B267" s="253" t="s">
        <v>105</v>
      </c>
      <c r="C267" s="256" t="s">
        <v>106</v>
      </c>
      <c r="D267" s="255"/>
      <c r="F267" s="11"/>
      <c r="G267" s="26"/>
      <c r="H267" s="13"/>
      <c r="I267" s="11"/>
      <c r="J267" s="11"/>
      <c r="K267" s="14"/>
      <c r="L267" s="13"/>
      <c r="M267" s="13"/>
      <c r="N267" s="11"/>
      <c r="O267" s="11"/>
      <c r="P267" s="11"/>
      <c r="Q267" s="11"/>
      <c r="R267" s="11"/>
      <c r="S267" s="11"/>
      <c r="T267" s="11"/>
      <c r="U267" s="11"/>
      <c r="V267" s="12"/>
      <c r="AA267" s="15"/>
      <c r="AB267" s="15"/>
      <c r="AC267" s="15"/>
      <c r="AD267" s="15"/>
      <c r="AE267" s="15"/>
      <c r="AF267" s="15"/>
      <c r="AG267" s="15"/>
      <c r="AH267" s="15"/>
      <c r="AI267" s="27"/>
      <c r="AJ267" s="27"/>
      <c r="AK267" s="27"/>
      <c r="AL267" s="31"/>
      <c r="AM267" s="31"/>
    </row>
    <row r="268" spans="2:60" ht="12" customHeight="1" x14ac:dyDescent="0.2">
      <c r="B268" s="253" t="s">
        <v>107</v>
      </c>
      <c r="C268" s="256" t="s">
        <v>108</v>
      </c>
      <c r="D268" s="255"/>
      <c r="F268" s="11"/>
      <c r="G268" s="11"/>
      <c r="H268" s="11"/>
      <c r="I268" s="11"/>
      <c r="J268" s="14"/>
      <c r="K268" s="3"/>
      <c r="P268" s="11"/>
      <c r="Q268" s="11"/>
      <c r="R268" s="11"/>
      <c r="S268" s="11"/>
      <c r="T268" s="14"/>
      <c r="Z268" s="28"/>
      <c r="AA268" s="28"/>
      <c r="AB268" s="28"/>
      <c r="AC268" s="28"/>
      <c r="AD268" s="28"/>
      <c r="AE268" s="28"/>
      <c r="AF268" s="28"/>
      <c r="AG268" s="28"/>
      <c r="AH268" s="28"/>
      <c r="AI268" s="28"/>
    </row>
    <row r="269" spans="2:60" ht="12" customHeight="1" x14ac:dyDescent="0.2">
      <c r="B269" s="253" t="s">
        <v>109</v>
      </c>
      <c r="C269" s="257" t="s">
        <v>110</v>
      </c>
      <c r="F269" s="11"/>
      <c r="G269" s="11"/>
      <c r="H269" s="11"/>
      <c r="I269" s="11"/>
      <c r="J269" s="14"/>
      <c r="K269" s="3"/>
      <c r="P269" s="11"/>
      <c r="Q269" s="11"/>
      <c r="R269" s="11"/>
      <c r="S269" s="11"/>
      <c r="T269" s="14"/>
      <c r="Z269" s="28"/>
      <c r="AA269" s="28"/>
      <c r="AB269" s="28"/>
      <c r="AC269" s="28"/>
      <c r="AD269" s="28"/>
      <c r="AE269" s="28"/>
      <c r="AF269" s="28"/>
      <c r="AG269" s="28"/>
      <c r="AH269" s="28"/>
      <c r="AI269" s="28"/>
    </row>
    <row r="270" spans="2:60" ht="12" customHeight="1" x14ac:dyDescent="0.2">
      <c r="B270" s="253" t="s">
        <v>111</v>
      </c>
      <c r="C270" s="257" t="s">
        <v>112</v>
      </c>
      <c r="F270" s="11"/>
      <c r="G270" s="11"/>
      <c r="H270" s="11"/>
      <c r="I270" s="11"/>
      <c r="J270" s="14"/>
      <c r="K270" s="3"/>
      <c r="P270" s="11"/>
      <c r="Q270" s="11"/>
      <c r="R270" s="11"/>
      <c r="S270" s="11"/>
      <c r="T270" s="14"/>
      <c r="Z270" s="28"/>
      <c r="AA270" s="28"/>
      <c r="AG270" s="28"/>
      <c r="AH270" s="28"/>
      <c r="AI270" s="28"/>
    </row>
    <row r="271" spans="2:60" ht="12" customHeight="1" x14ac:dyDescent="0.2">
      <c r="B271" s="253" t="s">
        <v>113</v>
      </c>
      <c r="C271" s="256" t="s">
        <v>114</v>
      </c>
      <c r="F271" s="26"/>
      <c r="G271" s="16"/>
      <c r="K271" s="3"/>
      <c r="M271" s="16"/>
      <c r="Q271" s="16"/>
      <c r="R271" s="16"/>
      <c r="X271" s="16"/>
    </row>
    <row r="272" spans="2:60" ht="12" customHeight="1" x14ac:dyDescent="0.2">
      <c r="B272" s="253" t="s">
        <v>115</v>
      </c>
      <c r="C272" s="256" t="s">
        <v>116</v>
      </c>
      <c r="G272" s="26"/>
      <c r="H272" s="13"/>
      <c r="I272" s="11"/>
      <c r="J272" s="11"/>
      <c r="K272" s="11"/>
      <c r="M272" s="12"/>
      <c r="N272" s="11"/>
      <c r="O272" s="11"/>
      <c r="Q272" s="11"/>
      <c r="R272" s="11"/>
      <c r="S272" s="11"/>
      <c r="T272" s="11"/>
      <c r="U272" s="11"/>
      <c r="V272" s="14"/>
      <c r="AA272" s="15"/>
      <c r="AG272" s="15"/>
      <c r="AH272" s="15"/>
      <c r="AI272" s="27"/>
      <c r="AJ272" s="27"/>
      <c r="AK272" s="27"/>
      <c r="AL272" s="31"/>
      <c r="AM272" s="31"/>
    </row>
    <row r="273" spans="2:39" ht="12" customHeight="1" x14ac:dyDescent="0.2">
      <c r="B273" s="253" t="s">
        <v>117</v>
      </c>
      <c r="C273" s="256" t="s">
        <v>118</v>
      </c>
      <c r="G273" s="26"/>
      <c r="H273" s="13"/>
      <c r="I273" s="11"/>
      <c r="J273" s="11"/>
      <c r="K273" s="11"/>
      <c r="L273" s="12"/>
      <c r="M273" s="12"/>
      <c r="N273" s="11"/>
      <c r="O273" s="11"/>
      <c r="P273" s="11"/>
      <c r="Q273" s="11"/>
      <c r="R273" s="11"/>
      <c r="S273" s="11"/>
      <c r="T273" s="11"/>
      <c r="U273" s="11"/>
      <c r="V273" s="14"/>
      <c r="AA273" s="15"/>
      <c r="AG273" s="15"/>
      <c r="AH273" s="15"/>
      <c r="AI273" s="27"/>
      <c r="AJ273" s="27"/>
      <c r="AK273" s="27"/>
      <c r="AL273" s="31"/>
      <c r="AM273" s="31"/>
    </row>
    <row r="274" spans="2:39" ht="12" customHeight="1" x14ac:dyDescent="0.2">
      <c r="B274" s="253" t="s">
        <v>119</v>
      </c>
      <c r="C274" s="257" t="s">
        <v>120</v>
      </c>
      <c r="D274" s="258"/>
      <c r="G274" s="26"/>
      <c r="H274" s="13"/>
      <c r="I274" s="19"/>
      <c r="J274" s="19"/>
      <c r="K274" s="20"/>
      <c r="L274" s="18"/>
      <c r="M274" s="18"/>
      <c r="N274" s="19"/>
      <c r="O274" s="19"/>
      <c r="P274" s="19"/>
      <c r="Q274" s="19"/>
      <c r="S274" s="17"/>
      <c r="T274" s="18"/>
      <c r="U274" s="18"/>
      <c r="V274" s="10"/>
      <c r="W274" s="10"/>
      <c r="X274" s="10"/>
      <c r="Y274" s="10"/>
      <c r="AA274" s="17"/>
      <c r="AG274" s="10"/>
      <c r="AH274" s="10"/>
      <c r="AI274" s="27"/>
      <c r="AJ274" s="27"/>
      <c r="AK274" s="27"/>
      <c r="AL274" s="31"/>
      <c r="AM274" s="31"/>
    </row>
    <row r="275" spans="2:39" ht="12" customHeight="1" x14ac:dyDescent="0.2">
      <c r="B275" s="253" t="s">
        <v>121</v>
      </c>
      <c r="C275" s="257" t="s">
        <v>122</v>
      </c>
      <c r="D275" s="260"/>
    </row>
    <row r="276" spans="2:39" ht="12" customHeight="1" x14ac:dyDescent="0.2">
      <c r="B276" s="253" t="s">
        <v>123</v>
      </c>
      <c r="C276" s="259" t="s">
        <v>124</v>
      </c>
      <c r="D276" s="260"/>
    </row>
    <row r="278" spans="2:39" ht="12" customHeight="1" x14ac:dyDescent="0.2">
      <c r="C278" s="15" t="s">
        <v>138</v>
      </c>
      <c r="D278" s="15"/>
    </row>
    <row r="279" spans="2:39" ht="12" customHeight="1" x14ac:dyDescent="0.2">
      <c r="C279" s="15" t="s">
        <v>139</v>
      </c>
      <c r="D279" s="15"/>
    </row>
    <row r="280" spans="2:39" ht="12" customHeight="1" x14ac:dyDescent="0.2">
      <c r="C280" s="3" t="s">
        <v>137</v>
      </c>
      <c r="D280" s="15" t="s">
        <v>41</v>
      </c>
      <c r="E280" s="15"/>
    </row>
    <row r="281" spans="2:39" ht="12" customHeight="1" x14ac:dyDescent="0.2">
      <c r="C281" s="3" t="s">
        <v>35</v>
      </c>
      <c r="D281" s="15" t="s">
        <v>36</v>
      </c>
      <c r="E281" s="15"/>
    </row>
    <row r="282" spans="2:39" ht="12" customHeight="1" x14ac:dyDescent="0.2">
      <c r="C282" s="33" t="s">
        <v>134</v>
      </c>
    </row>
    <row r="283" spans="2:39" ht="12" customHeight="1" x14ac:dyDescent="0.2">
      <c r="C283" s="33" t="s">
        <v>135</v>
      </c>
      <c r="D283" s="10"/>
    </row>
    <row r="284" spans="2:39" ht="12" customHeight="1" x14ac:dyDescent="0.2">
      <c r="C284" s="33" t="s">
        <v>136</v>
      </c>
    </row>
  </sheetData>
  <mergeCells count="4">
    <mergeCell ref="R3:AF4"/>
    <mergeCell ref="AH119:AI119"/>
    <mergeCell ref="AH120:AI120"/>
    <mergeCell ref="AH121:AI121"/>
  </mergeCells>
  <phoneticPr fontId="1"/>
  <hyperlinks>
    <hyperlink ref="C3" r:id="rId1" display="県原セの関連ページ"/>
    <hyperlink ref="G3" r:id="rId2"/>
    <hyperlink ref="K3" r:id="rId3"/>
    <hyperlink ref="K3:N3" r:id="rId4" display="放射能情報サイトみやぎ"/>
    <hyperlink ref="G3:I3" r:id="rId5" display="原子力安全対策課"/>
    <hyperlink ref="C3:F3" r:id="rId6" display="環境放射線監視センター"/>
  </hyperlinks>
  <pageMargins left="0.39370078740157483" right="0" top="0.39370078740157483" bottom="0" header="0" footer="0"/>
  <pageSetup paperSize="9" scale="70" orientation="portrait" horizontalDpi="360" verticalDpi="360" r:id="rId7"/>
  <headerFooter alignWithMargins="0">
    <oddHeader>&amp;R&amp;8&amp;F／頁&amp;P/&amp;N／&amp;D</oddHeader>
  </headerFooter>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2:B48"/>
  <sheetViews>
    <sheetView workbookViewId="0">
      <selection sqref="A1:XFD1048576"/>
    </sheetView>
  </sheetViews>
  <sheetFormatPr defaultColWidth="3.69921875" defaultRowHeight="12" x14ac:dyDescent="0.2"/>
  <cols>
    <col min="1" max="1" width="1.3984375" style="3" customWidth="1"/>
    <col min="2" max="16384" width="3.69921875" style="3"/>
  </cols>
  <sheetData>
    <row r="2" spans="2:2" ht="11.1" customHeight="1" x14ac:dyDescent="0.2">
      <c r="B2" s="3" t="s">
        <v>57</v>
      </c>
    </row>
    <row r="3" spans="2:2" ht="11.1" customHeight="1" x14ac:dyDescent="0.2">
      <c r="B3" s="3" t="s">
        <v>58</v>
      </c>
    </row>
    <row r="4" spans="2:2" ht="11.1" customHeight="1" x14ac:dyDescent="0.2">
      <c r="B4" s="3" t="s">
        <v>59</v>
      </c>
    </row>
    <row r="5" spans="2:2" ht="11.1" customHeight="1" x14ac:dyDescent="0.2">
      <c r="B5" s="3" t="s">
        <v>58</v>
      </c>
    </row>
    <row r="6" spans="2:2" ht="11.1" customHeight="1" x14ac:dyDescent="0.2">
      <c r="B6" s="3" t="s">
        <v>60</v>
      </c>
    </row>
    <row r="7" spans="2:2" ht="11.1" customHeight="1" x14ac:dyDescent="0.2">
      <c r="B7" s="3" t="s">
        <v>58</v>
      </c>
    </row>
    <row r="8" spans="2:2" ht="11.1" customHeight="1" x14ac:dyDescent="0.2">
      <c r="B8" s="3" t="s">
        <v>61</v>
      </c>
    </row>
    <row r="9" spans="2:2" ht="11.1" customHeight="1" x14ac:dyDescent="0.2">
      <c r="B9" s="3" t="s">
        <v>62</v>
      </c>
    </row>
    <row r="10" spans="2:2" ht="11.1" customHeight="1" x14ac:dyDescent="0.2">
      <c r="B10" s="3" t="s">
        <v>63</v>
      </c>
    </row>
    <row r="11" spans="2:2" ht="11.1" customHeight="1" x14ac:dyDescent="0.2">
      <c r="B11" s="3" t="s">
        <v>64</v>
      </c>
    </row>
    <row r="12" spans="2:2" ht="11.1" customHeight="1" x14ac:dyDescent="0.2">
      <c r="B12" s="3" t="s">
        <v>65</v>
      </c>
    </row>
    <row r="13" spans="2:2" ht="11.1" customHeight="1" x14ac:dyDescent="0.2">
      <c r="B13" s="3" t="s">
        <v>66</v>
      </c>
    </row>
    <row r="15" spans="2:2" ht="11.1" customHeight="1" x14ac:dyDescent="0.2">
      <c r="B15" s="3" t="s">
        <v>67</v>
      </c>
    </row>
    <row r="17" spans="2:2" ht="11.1" customHeight="1" x14ac:dyDescent="0.2">
      <c r="B17" s="3" t="s">
        <v>68</v>
      </c>
    </row>
    <row r="18" spans="2:2" ht="11.1" customHeight="1" x14ac:dyDescent="0.2">
      <c r="B18" s="3" t="s">
        <v>69</v>
      </c>
    </row>
    <row r="20" spans="2:2" ht="11.1" customHeight="1" x14ac:dyDescent="0.2">
      <c r="B20" s="3" t="s">
        <v>70</v>
      </c>
    </row>
    <row r="22" spans="2:2" ht="11.1" customHeight="1" x14ac:dyDescent="0.2">
      <c r="B22" s="3" t="s">
        <v>71</v>
      </c>
    </row>
    <row r="24" spans="2:2" ht="11.1" customHeight="1" x14ac:dyDescent="0.2">
      <c r="B24" s="3" t="s">
        <v>72</v>
      </c>
    </row>
    <row r="25" spans="2:2" ht="11.1" customHeight="1" x14ac:dyDescent="0.2">
      <c r="B25" s="3" t="s">
        <v>73</v>
      </c>
    </row>
    <row r="27" spans="2:2" ht="11.1" customHeight="1" x14ac:dyDescent="0.2">
      <c r="B27" s="3" t="s">
        <v>74</v>
      </c>
    </row>
    <row r="28" spans="2:2" ht="11.1" customHeight="1" x14ac:dyDescent="0.2">
      <c r="B28" s="3" t="s">
        <v>75</v>
      </c>
    </row>
    <row r="29" spans="2:2" ht="11.1" customHeight="1" x14ac:dyDescent="0.2">
      <c r="B29" s="3" t="s">
        <v>76</v>
      </c>
    </row>
    <row r="30" spans="2:2" ht="11.1" customHeight="1" x14ac:dyDescent="0.2">
      <c r="B30" s="3" t="s">
        <v>77</v>
      </c>
    </row>
    <row r="31" spans="2:2" ht="11.1" customHeight="1" x14ac:dyDescent="0.2">
      <c r="B31" s="3" t="s">
        <v>78</v>
      </c>
    </row>
    <row r="33" spans="2:2" ht="11.1" customHeight="1" x14ac:dyDescent="0.2">
      <c r="B33" s="3" t="s">
        <v>79</v>
      </c>
    </row>
    <row r="35" spans="2:2" ht="11.1" customHeight="1" x14ac:dyDescent="0.2">
      <c r="B35" s="3" t="s">
        <v>80</v>
      </c>
    </row>
    <row r="36" spans="2:2" ht="11.1" customHeight="1" x14ac:dyDescent="0.2">
      <c r="B36" s="3" t="s">
        <v>58</v>
      </c>
    </row>
    <row r="37" spans="2:2" ht="11.1" customHeight="1" x14ac:dyDescent="0.2">
      <c r="B37" s="3" t="s">
        <v>81</v>
      </c>
    </row>
    <row r="38" spans="2:2" ht="11.1" customHeight="1" x14ac:dyDescent="0.2">
      <c r="B38" s="3" t="s">
        <v>82</v>
      </c>
    </row>
    <row r="39" spans="2:2" ht="11.1" customHeight="1" x14ac:dyDescent="0.2">
      <c r="B39" s="3" t="s">
        <v>83</v>
      </c>
    </row>
    <row r="40" spans="2:2" ht="11.1" customHeight="1" x14ac:dyDescent="0.2">
      <c r="B40" s="3" t="s">
        <v>84</v>
      </c>
    </row>
    <row r="41" spans="2:2" ht="11.1" customHeight="1" x14ac:dyDescent="0.2">
      <c r="B41" s="3" t="s">
        <v>85</v>
      </c>
    </row>
    <row r="42" spans="2:2" ht="11.1" customHeight="1" x14ac:dyDescent="0.2">
      <c r="B42" s="3" t="s">
        <v>86</v>
      </c>
    </row>
    <row r="43" spans="2:2" ht="11.1" customHeight="1" x14ac:dyDescent="0.2">
      <c r="B43" s="3" t="s">
        <v>87</v>
      </c>
    </row>
    <row r="44" spans="2:2" ht="11.1" customHeight="1" x14ac:dyDescent="0.2">
      <c r="B44" s="3" t="s">
        <v>88</v>
      </c>
    </row>
    <row r="45" spans="2:2" ht="11.1" customHeight="1" x14ac:dyDescent="0.2">
      <c r="B45" s="3" t="s">
        <v>89</v>
      </c>
    </row>
    <row r="46" spans="2:2" ht="11.1" customHeight="1" x14ac:dyDescent="0.2">
      <c r="B46" s="3" t="s">
        <v>90</v>
      </c>
    </row>
    <row r="48" spans="2:2" ht="11.1" customHeight="1" x14ac:dyDescent="0.2">
      <c r="B48" s="3" t="s">
        <v>91</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5</vt:i4>
      </vt:variant>
    </vt:vector>
  </HeadingPairs>
  <TitlesOfParts>
    <vt:vector size="7" baseType="lpstr">
      <vt:lpstr>よもぎ</vt:lpstr>
      <vt:lpstr>Sheet1</vt:lpstr>
      <vt:lpstr>ND代替値</vt:lpstr>
      <vt:lpstr>ダミー値</vt:lpstr>
      <vt:lpstr>事故日Cb</vt:lpstr>
      <vt:lpstr>事故日Fk</vt:lpstr>
      <vt:lpstr>調査開始日</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kmdみやぎ</cp:lastModifiedBy>
  <cp:lastPrinted>2010-11-24T10:12:35Z</cp:lastPrinted>
  <dcterms:created xsi:type="dcterms:W3CDTF">1998-05-04T00:11:01Z</dcterms:created>
  <dcterms:modified xsi:type="dcterms:W3CDTF">2019-07-22T07:48:44Z</dcterms:modified>
</cp:coreProperties>
</file>